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05" yWindow="225" windowWidth="14535" windowHeight="12705" activeTab="3"/>
  </bookViews>
  <sheets>
    <sheet name="Приложение 1" sheetId="24" r:id="rId1"/>
    <sheet name="Приложение 2" sheetId="26" r:id="rId2"/>
    <sheet name="Приложение 3" sheetId="14" r:id="rId3"/>
    <sheet name="Приложение 4" sheetId="25" r:id="rId4"/>
  </sheets>
  <definedNames>
    <definedName name="_xlnm._FilterDatabase" localSheetId="1" hidden="1">'Приложение 2'!$A$9:$H$521</definedName>
    <definedName name="_xlnm.Print_Titles" localSheetId="1">'Приложение 2'!$7:$9</definedName>
  </definedNames>
  <calcPr calcId="145621" iterate="1"/>
</workbook>
</file>

<file path=xl/calcChain.xml><?xml version="1.0" encoding="utf-8"?>
<calcChain xmlns="http://schemas.openxmlformats.org/spreadsheetml/2006/main">
  <c r="D18" i="14" l="1"/>
  <c r="E119" i="24"/>
  <c r="D119" i="24"/>
  <c r="F118" i="24"/>
  <c r="F117" i="24"/>
  <c r="E116" i="24"/>
  <c r="D116" i="24"/>
  <c r="F116" i="24" s="1"/>
  <c r="F115" i="24"/>
  <c r="F114" i="24"/>
  <c r="E113" i="24"/>
  <c r="F113" i="24" s="1"/>
  <c r="D113" i="24"/>
  <c r="F112" i="24"/>
  <c r="F111" i="24"/>
  <c r="E110" i="24"/>
  <c r="F110" i="24" s="1"/>
  <c r="D110" i="24"/>
  <c r="F109" i="24"/>
  <c r="F108" i="24"/>
  <c r="F107" i="24"/>
  <c r="F106" i="24"/>
  <c r="F105" i="24"/>
  <c r="F104" i="24"/>
  <c r="F103" i="24"/>
  <c r="F102" i="24"/>
  <c r="F101" i="24"/>
  <c r="F100" i="24"/>
  <c r="F99" i="24"/>
  <c r="E98" i="24"/>
  <c r="F98" i="24" s="1"/>
  <c r="D98" i="24"/>
  <c r="F97" i="24"/>
  <c r="E96" i="24"/>
  <c r="F96" i="24" s="1"/>
  <c r="D96" i="24"/>
  <c r="F95" i="24"/>
  <c r="F94" i="24"/>
  <c r="F93" i="24"/>
  <c r="F92" i="24"/>
  <c r="F91" i="24"/>
  <c r="F90" i="24"/>
  <c r="F89" i="24"/>
  <c r="F88" i="24"/>
  <c r="F87" i="24"/>
  <c r="E86" i="24"/>
  <c r="F86" i="24" s="1"/>
  <c r="D86" i="24"/>
  <c r="F85" i="24"/>
  <c r="F84" i="24"/>
  <c r="F83" i="24"/>
  <c r="E82" i="24"/>
  <c r="F82" i="24" s="1"/>
  <c r="D82" i="24"/>
  <c r="F81" i="24"/>
  <c r="F80" i="24"/>
  <c r="E79" i="24"/>
  <c r="F79" i="24" s="1"/>
  <c r="D79" i="24"/>
  <c r="E78" i="24"/>
  <c r="F78" i="24" s="1"/>
  <c r="D78" i="24"/>
  <c r="E77" i="24"/>
  <c r="F77" i="24" s="1"/>
  <c r="D77" i="24"/>
  <c r="E73" i="24"/>
  <c r="D73" i="24"/>
  <c r="E68" i="24"/>
  <c r="D68" i="24"/>
  <c r="F67" i="24"/>
  <c r="F66" i="24"/>
  <c r="E65" i="24"/>
  <c r="D65" i="24"/>
  <c r="F65" i="24" s="1"/>
  <c r="E63" i="24"/>
  <c r="D63" i="24"/>
  <c r="F61" i="24"/>
  <c r="F60" i="24"/>
  <c r="E59" i="24"/>
  <c r="F59" i="24" s="1"/>
  <c r="D59" i="24"/>
  <c r="E58" i="24"/>
  <c r="D58" i="24"/>
  <c r="F58" i="24" s="1"/>
  <c r="F57" i="24"/>
  <c r="F56" i="24"/>
  <c r="F55" i="24"/>
  <c r="F54" i="24"/>
  <c r="E53" i="24"/>
  <c r="F53" i="24" s="1"/>
  <c r="D53" i="24"/>
  <c r="F52" i="24"/>
  <c r="F51" i="24"/>
  <c r="F50" i="24"/>
  <c r="E49" i="24"/>
  <c r="D49" i="24"/>
  <c r="F49" i="24" s="1"/>
  <c r="F48" i="24"/>
  <c r="F47" i="24"/>
  <c r="E46" i="24"/>
  <c r="F46" i="24" s="1"/>
  <c r="D46" i="24"/>
  <c r="E45" i="24"/>
  <c r="F45" i="24" s="1"/>
  <c r="D45" i="24"/>
  <c r="E44" i="24"/>
  <c r="F44" i="24" s="1"/>
  <c r="D44" i="24"/>
  <c r="E41" i="24"/>
  <c r="D41" i="24"/>
  <c r="F40" i="24"/>
  <c r="E39" i="24"/>
  <c r="D39" i="24"/>
  <c r="F39" i="24" s="1"/>
  <c r="F38" i="24"/>
  <c r="E37" i="24"/>
  <c r="D37" i="24"/>
  <c r="F37" i="24" s="1"/>
  <c r="E34" i="24"/>
  <c r="F34" i="24" s="1"/>
  <c r="D34" i="24"/>
  <c r="F32" i="24"/>
  <c r="F29" i="24"/>
  <c r="E28" i="24"/>
  <c r="F28" i="24" s="1"/>
  <c r="D28" i="24"/>
  <c r="E27" i="24"/>
  <c r="F27" i="24" s="1"/>
  <c r="D27" i="24"/>
  <c r="F26" i="24"/>
  <c r="F25" i="24"/>
  <c r="F24" i="24"/>
  <c r="F23" i="24"/>
  <c r="E22" i="24"/>
  <c r="D22" i="24"/>
  <c r="F21" i="24"/>
  <c r="F20" i="24"/>
  <c r="F18" i="24"/>
  <c r="F16" i="24"/>
  <c r="A15" i="24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F14" i="24"/>
  <c r="E13" i="24"/>
  <c r="D13" i="24"/>
  <c r="F13" i="24" s="1"/>
  <c r="A13" i="24"/>
  <c r="E12" i="24"/>
  <c r="E122" i="24" s="1"/>
  <c r="D12" i="24"/>
  <c r="D122" i="24" s="1"/>
  <c r="F12" i="24" l="1"/>
  <c r="F122" i="24"/>
  <c r="F22" i="24"/>
  <c r="E18" i="14" l="1"/>
  <c r="A11" i="26" l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s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  <c r="A376" i="26" s="1"/>
  <c r="A377" i="26" s="1"/>
  <c r="A378" i="26" s="1"/>
  <c r="A379" i="26" s="1"/>
  <c r="A380" i="26" s="1"/>
  <c r="A381" i="26" s="1"/>
  <c r="A382" i="26" s="1"/>
  <c r="A383" i="26" s="1"/>
  <c r="A384" i="26" s="1"/>
  <c r="A385" i="26" s="1"/>
  <c r="A386" i="26" s="1"/>
  <c r="A387" i="26" s="1"/>
  <c r="A388" i="26" s="1"/>
  <c r="A389" i="26" s="1"/>
  <c r="A390" i="26" s="1"/>
  <c r="A391" i="26" s="1"/>
  <c r="A392" i="26" s="1"/>
  <c r="A393" i="26" s="1"/>
  <c r="A394" i="26" s="1"/>
  <c r="A395" i="26" s="1"/>
  <c r="A396" i="26" s="1"/>
  <c r="A397" i="26" s="1"/>
  <c r="A398" i="26" s="1"/>
  <c r="A399" i="26" s="1"/>
  <c r="A400" i="26" s="1"/>
  <c r="A401" i="26" s="1"/>
  <c r="A402" i="26" s="1"/>
  <c r="A403" i="26" s="1"/>
  <c r="A404" i="26" s="1"/>
  <c r="A405" i="26" s="1"/>
  <c r="A406" i="26" s="1"/>
  <c r="A407" i="26" s="1"/>
  <c r="A408" i="26" s="1"/>
  <c r="A409" i="26" s="1"/>
  <c r="A410" i="26" s="1"/>
  <c r="A411" i="26" s="1"/>
  <c r="A412" i="26" s="1"/>
  <c r="A413" i="26" s="1"/>
  <c r="A414" i="26" s="1"/>
  <c r="A415" i="26" s="1"/>
  <c r="A416" i="26" s="1"/>
  <c r="A417" i="26" s="1"/>
  <c r="A418" i="26" s="1"/>
  <c r="A419" i="26" s="1"/>
  <c r="A420" i="26" s="1"/>
  <c r="A421" i="26" s="1"/>
  <c r="A422" i="26" s="1"/>
  <c r="A423" i="26" s="1"/>
  <c r="A424" i="26" s="1"/>
  <c r="A425" i="26" s="1"/>
  <c r="A426" i="26" s="1"/>
  <c r="A427" i="26" s="1"/>
  <c r="A428" i="26" s="1"/>
  <c r="A429" i="26" s="1"/>
  <c r="A430" i="26" s="1"/>
  <c r="A431" i="26" s="1"/>
  <c r="A432" i="26" s="1"/>
  <c r="A433" i="26" s="1"/>
  <c r="A434" i="26" s="1"/>
  <c r="A435" i="26" s="1"/>
  <c r="A436" i="26" s="1"/>
  <c r="A437" i="26" s="1"/>
  <c r="A438" i="26" s="1"/>
  <c r="A439" i="26" s="1"/>
  <c r="A440" i="26" s="1"/>
  <c r="A441" i="26" s="1"/>
  <c r="A442" i="26" s="1"/>
  <c r="A443" i="26" s="1"/>
  <c r="A444" i="26" s="1"/>
  <c r="A445" i="26" s="1"/>
  <c r="A446" i="26" s="1"/>
  <c r="A447" i="26" s="1"/>
  <c r="A448" i="26" s="1"/>
  <c r="A449" i="26" s="1"/>
  <c r="A450" i="26" s="1"/>
  <c r="A451" i="26" s="1"/>
  <c r="A452" i="26" s="1"/>
  <c r="A453" i="26" s="1"/>
  <c r="A454" i="26" s="1"/>
  <c r="A455" i="26" s="1"/>
  <c r="A456" i="26" s="1"/>
  <c r="A457" i="26" s="1"/>
  <c r="A458" i="26" s="1"/>
  <c r="A459" i="26" s="1"/>
  <c r="A460" i="26" s="1"/>
  <c r="A461" i="26" s="1"/>
  <c r="A462" i="26" s="1"/>
  <c r="A463" i="26" s="1"/>
  <c r="A464" i="26" s="1"/>
  <c r="A465" i="26" s="1"/>
  <c r="A466" i="26" s="1"/>
  <c r="A467" i="26" s="1"/>
  <c r="A468" i="26" s="1"/>
  <c r="A469" i="26" s="1"/>
  <c r="A470" i="26" s="1"/>
  <c r="A471" i="26" s="1"/>
  <c r="A472" i="26" s="1"/>
  <c r="A473" i="26" s="1"/>
  <c r="A474" i="26" s="1"/>
  <c r="A475" i="26" s="1"/>
  <c r="A476" i="26" s="1"/>
  <c r="A477" i="26" s="1"/>
  <c r="A478" i="26" s="1"/>
  <c r="A479" i="26" s="1"/>
  <c r="A480" i="26" s="1"/>
  <c r="A481" i="26" s="1"/>
  <c r="A482" i="26" s="1"/>
  <c r="A483" i="26" s="1"/>
  <c r="A484" i="26" s="1"/>
  <c r="A485" i="26" s="1"/>
  <c r="A486" i="26" s="1"/>
  <c r="A487" i="26" s="1"/>
  <c r="A488" i="26" s="1"/>
  <c r="A489" i="26" s="1"/>
  <c r="A490" i="26" s="1"/>
  <c r="A491" i="26" s="1"/>
  <c r="A492" i="26" s="1"/>
  <c r="A493" i="26" s="1"/>
  <c r="A494" i="26" s="1"/>
  <c r="A495" i="26" s="1"/>
  <c r="A496" i="26" s="1"/>
  <c r="A497" i="26" s="1"/>
  <c r="A498" i="26" s="1"/>
  <c r="A499" i="26" s="1"/>
  <c r="A500" i="26" s="1"/>
  <c r="A501" i="26" s="1"/>
  <c r="A502" i="26" s="1"/>
  <c r="A503" i="26" s="1"/>
  <c r="A504" i="26" s="1"/>
  <c r="A505" i="26" s="1"/>
  <c r="A506" i="26" s="1"/>
  <c r="A507" i="26" s="1"/>
  <c r="A508" i="26" s="1"/>
  <c r="A509" i="26" s="1"/>
  <c r="A510" i="26" s="1"/>
  <c r="A511" i="26" s="1"/>
  <c r="A512" i="26" s="1"/>
  <c r="A513" i="26" s="1"/>
  <c r="A514" i="26" s="1"/>
  <c r="A515" i="26" s="1"/>
  <c r="A516" i="26" s="1"/>
  <c r="A517" i="26" s="1"/>
  <c r="A518" i="26" s="1"/>
  <c r="A519" i="26" s="1"/>
  <c r="A520" i="26" s="1"/>
  <c r="A521" i="26" s="1"/>
  <c r="A16" i="14" l="1"/>
  <c r="A17" i="14" s="1"/>
  <c r="A18" i="14" s="1"/>
  <c r="A21" i="14" s="1"/>
  <c r="A22" i="14" s="1"/>
  <c r="A23" i="14" s="1"/>
  <c r="A24" i="14" s="1"/>
  <c r="D17" i="14"/>
  <c r="D15" i="14" s="1"/>
  <c r="E17" i="14"/>
  <c r="E15" i="14" s="1"/>
</calcChain>
</file>

<file path=xl/sharedStrings.xml><?xml version="1.0" encoding="utf-8"?>
<sst xmlns="http://schemas.openxmlformats.org/spreadsheetml/2006/main" count="2335" uniqueCount="783">
  <si>
    <t>18210502010021000110</t>
  </si>
  <si>
    <t>18210503000010000110</t>
  </si>
  <si>
    <t xml:space="preserve">      Единый сельскохозяйственный налог</t>
  </si>
  <si>
    <t>18210503010011000110</t>
  </si>
  <si>
    <t>90111100000000000000</t>
  </si>
  <si>
    <t>Исполнено в рублях</t>
  </si>
  <si>
    <t>00011300000000000000</t>
  </si>
  <si>
    <t>00011301995050000130</t>
  </si>
  <si>
    <t>18210102010011000110</t>
  </si>
  <si>
    <t>18210102020011000110</t>
  </si>
  <si>
    <t>18210102030011000110</t>
  </si>
  <si>
    <t>18210102030013000110</t>
  </si>
  <si>
    <t>18210102040011000110</t>
  </si>
  <si>
    <t>18210502010023000110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</si>
  <si>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</si>
  <si>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</si>
  <si>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</si>
  <si>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901 01 06 04 01 05 0000 810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</si>
  <si>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</si>
  <si>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</si>
  <si>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</si>
  <si>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</si>
  <si>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</si>
  <si>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</si>
  <si>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</si>
  <si>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 xml:space="preserve">     ДОХОДЫ ОТ ОКАЗАНИЯ ПЛАТНЫХ УСЛУГ И КОМПЕНСАЦИИ ЗАТРАТ ГОСУДАРСТВА</t>
  </si>
  <si>
    <t>90611301995050001130</t>
  </si>
  <si>
    <t>90611301995050003130</t>
  </si>
  <si>
    <t>90111400000000000000</t>
  </si>
  <si>
    <t xml:space="preserve">    ДОХОДЫ ОТ ПРОДАЖИ МАТЕРИАЛЬНЫХ И НЕМАТЕРИАЛЬНЫХ АКТИВОВ</t>
  </si>
  <si>
    <t>00011600000000000000</t>
  </si>
  <si>
    <t xml:space="preserve">    ШТРАФЫ, САНКЦИИ,ВОЗМЕЩЕНИЕ УЩЕРБА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</si>
  <si>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</si>
  <si>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</si>
  <si>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</si>
  <si>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</si>
  <si>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</si>
  <si>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</si>
  <si>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</si>
  <si>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Прочие субсидии бюджетам муниципальных районов, в том числе:</t>
  </si>
  <si>
    <t xml:space="preserve">      Физическая культура</t>
  </si>
  <si>
    <t>1101</t>
  </si>
  <si>
    <t xml:space="preserve">     СУБВЕНЦИИ БЮДЖЕТАМ СУБЪЕКТОВ РФ И МУНИЦИПАЛЬНЫХ ОБРАЗОВАНИЙ</t>
  </si>
  <si>
    <t>в рублях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</si>
  <si>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</si>
  <si>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</si>
  <si>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</si>
  <si>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</si>
  <si>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</si>
  <si>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</si>
  <si>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</si>
  <si>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00021900000000000000</t>
  </si>
  <si>
    <t xml:space="preserve">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</si>
  <si>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</si>
  <si>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</si>
  <si>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</si>
  <si>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</si>
  <si>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</si>
  <si>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</si>
  <si>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</si>
  <si>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</si>
  <si>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</si>
  <si>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</si>
  <si>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</si>
  <si>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</si>
  <si>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</si>
  <si>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Код целевой статьи</t>
  </si>
  <si>
    <t>Номер строки</t>
  </si>
  <si>
    <t>Код раздела, подраз-дела</t>
  </si>
  <si>
    <t>3</t>
  </si>
  <si>
    <t>4</t>
  </si>
  <si>
    <t>5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</si>
  <si>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</si>
  <si>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в том числе:</t>
  </si>
  <si>
    <t>Источники внутреннего финансирования дефицита местного бюджета</t>
  </si>
  <si>
    <t>Источники финансирования дефицита местного бюджета</t>
  </si>
  <si>
    <t>901 00 00 00 00 00 0000 000</t>
  </si>
  <si>
    <t>Администрация муниципального образования</t>
  </si>
  <si>
    <t>Наименование раздела, подраздела, целевой статьи или вида расходов</t>
  </si>
  <si>
    <t>Наименование источников внутреннего финансирования бюджета</t>
  </si>
  <si>
    <t>КБК</t>
  </si>
  <si>
    <t xml:space="preserve">Увеличение прочих остатков денежных средств бюджета муниципального района </t>
  </si>
  <si>
    <t>901 01 05 02 01 05 0000 510</t>
  </si>
  <si>
    <t>Уменьшение прочих остатков денежных средств бюджета муниципального района</t>
  </si>
  <si>
    <t>901 01 05 02 01 05 0000 610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</si>
  <si>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</si>
  <si>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901 01 06 05 01 05 0000 640</t>
  </si>
  <si>
    <t>Код вида расходов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</si>
  <si>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</si>
  <si>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</si>
  <si>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000</t>
  </si>
  <si>
    <t>0100</t>
  </si>
  <si>
    <t>0102</t>
  </si>
  <si>
    <t>0103</t>
  </si>
  <si>
    <t>0104</t>
  </si>
  <si>
    <t>0106</t>
  </si>
  <si>
    <t>0113</t>
  </si>
  <si>
    <t>0300</t>
  </si>
  <si>
    <t>0309</t>
  </si>
  <si>
    <t>0314</t>
  </si>
  <si>
    <t>0400</t>
  </si>
  <si>
    <t>0405</t>
  </si>
  <si>
    <t>0406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</si>
  <si>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</si>
  <si>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</si>
  <si>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</si>
  <si>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</si>
  <si>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</si>
  <si>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</si>
  <si>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</si>
  <si>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</si>
  <si>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</si>
  <si>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</si>
  <si>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</si>
  <si>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</si>
  <si>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</si>
  <si>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</si>
  <si>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</si>
  <si>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1006</t>
  </si>
  <si>
    <t>1100</t>
  </si>
  <si>
    <t>1102</t>
  </si>
  <si>
    <t>1400</t>
  </si>
  <si>
    <t>1401</t>
  </si>
  <si>
    <t>1403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</si>
  <si>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</si>
  <si>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</si>
  <si>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</si>
  <si>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</si>
  <si>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</si>
  <si>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</si>
  <si>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</si>
  <si>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</si>
  <si>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</si>
  <si>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</si>
  <si>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</si>
  <si>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</si>
  <si>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</si>
  <si>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</si>
  <si>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</si>
  <si>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</si>
  <si>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>Код классификации доходов бюджета</t>
  </si>
  <si>
    <t>Наименование показателя</t>
  </si>
  <si>
    <t>Исполнено в процентах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</si>
  <si>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</si>
  <si>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</si>
  <si>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</si>
  <si>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</si>
  <si>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</si>
  <si>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</si>
  <si>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</si>
  <si>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</si>
  <si>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120</t>
  </si>
  <si>
    <t>240</t>
  </si>
  <si>
    <t>110</t>
  </si>
  <si>
    <t>850</t>
  </si>
  <si>
    <t>410</t>
  </si>
  <si>
    <t>360</t>
  </si>
  <si>
    <t>810</t>
  </si>
  <si>
    <t>540</t>
  </si>
  <si>
    <t>310</t>
  </si>
  <si>
    <t>320</t>
  </si>
  <si>
    <t>630</t>
  </si>
  <si>
    <t>330</t>
  </si>
  <si>
    <t>510</t>
  </si>
  <si>
    <t>ВСЕГО РАСХОДОВ:</t>
  </si>
  <si>
    <t>00010300000000000000</t>
  </si>
  <si>
    <t>НАЛОГИ НА ТОВАРЫ (РАБОТЫ, УСЛУГИ), РЕАЛИЗУЕМЫЕ НА ТЕРРИТОРИИ РОССИЙСКОЙ ФЕДЕРАЦИИ</t>
  </si>
  <si>
    <t>90111105075050000120</t>
  </si>
  <si>
    <t>90111105075050003120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</si>
  <si>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</si>
  <si>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Резервные фонды</t>
  </si>
  <si>
    <t>0111</t>
  </si>
  <si>
    <t>870</t>
  </si>
  <si>
    <t xml:space="preserve">      Благоустройство</t>
  </si>
  <si>
    <t>0503</t>
  </si>
  <si>
    <t>Наименование категории работников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</si>
  <si>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</si>
  <si>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</si>
  <si>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</si>
  <si>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женежных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</si>
  <si>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</si>
  <si>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отмененому)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</si>
  <si>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отмененому)</t>
  </si>
  <si>
    <t xml:space="preserve">      Доходы от сдачи в аренду имущества, составляющего казну муниципальных районов (за исключением земельных участков) (доходы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</si>
  <si>
    <t xml:space="preserve">      Прочие доходы от оказания платных услуг (работ) получателями средств бюджетов муниципальных районов (в части платы за присмотр и уход за детьми, осваивающими образовательные программы дошкольного образования в казенных муниципальных общеобразовательных организациях)</t>
  </si>
  <si>
    <t xml:space="preserve">      Прочие доходы от оказания платных услуг (работ) получателями средств бюджетов муниципальных районов (плата за питание учащихся в казенных муниципальных общеобразовательных школах)  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</si>
  <si>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</si>
  <si>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350</t>
  </si>
  <si>
    <t xml:space="preserve">        Непрограммные направления деятельности</t>
  </si>
  <si>
    <t>0000000000</t>
  </si>
  <si>
    <t>7000000000</t>
  </si>
  <si>
    <t>7000610000</t>
  </si>
  <si>
    <t>0500000000</t>
  </si>
  <si>
    <t>0500311000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</si>
  <si>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</si>
  <si>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</si>
  <si>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</si>
  <si>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</si>
  <si>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</si>
  <si>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</si>
  <si>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</si>
  <si>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</si>
  <si>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</si>
  <si>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</si>
  <si>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0710110000</t>
  </si>
  <si>
    <t>0710310000</t>
  </si>
  <si>
    <t>0710510000</t>
  </si>
  <si>
    <t>0710610000</t>
  </si>
  <si>
    <t>0711110000</t>
  </si>
  <si>
    <t>0711210000</t>
  </si>
  <si>
    <t>0200000000</t>
  </si>
  <si>
    <t>0210410000</t>
  </si>
  <si>
    <t>0210510000</t>
  </si>
  <si>
    <t>0210610000</t>
  </si>
  <si>
    <t>7001142П00</t>
  </si>
  <si>
    <t>0710710000</t>
  </si>
  <si>
    <t>0100000000</t>
  </si>
  <si>
    <t>0120210000</t>
  </si>
  <si>
    <t>0300000000</t>
  </si>
  <si>
    <t>0310110000</t>
  </si>
  <si>
    <t>0310210000</t>
  </si>
  <si>
    <t>0310310000</t>
  </si>
  <si>
    <t>0310410000</t>
  </si>
  <si>
    <t>0310510000</t>
  </si>
  <si>
    <t>0310845110</t>
  </si>
  <si>
    <t>0310945120</t>
  </si>
  <si>
    <t>0320110000</t>
  </si>
  <si>
    <t>0320210000</t>
  </si>
  <si>
    <t>0320310000</t>
  </si>
  <si>
    <t>0320410000</t>
  </si>
  <si>
    <t>0320510000</t>
  </si>
  <si>
    <t>0320610000</t>
  </si>
  <si>
    <t>0321145310</t>
  </si>
  <si>
    <t>0321245320</t>
  </si>
  <si>
    <t>0321345400</t>
  </si>
  <si>
    <t>0340210000</t>
  </si>
  <si>
    <t>0400000000</t>
  </si>
  <si>
    <t>0420110000</t>
  </si>
  <si>
    <t>0420210000</t>
  </si>
  <si>
    <t>0420310000</t>
  </si>
  <si>
    <t>0330110000</t>
  </si>
  <si>
    <t>0330210000</t>
  </si>
  <si>
    <t>0330445600</t>
  </si>
  <si>
    <t>0340110000</t>
  </si>
  <si>
    <t>0430110000</t>
  </si>
  <si>
    <t>0410210000</t>
  </si>
  <si>
    <t>0410310000</t>
  </si>
  <si>
    <t>0410410000</t>
  </si>
  <si>
    <t>0410510000</t>
  </si>
  <si>
    <t>0410610000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</si>
  <si>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</si>
  <si>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</si>
  <si>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</si>
  <si>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</si>
  <si>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</si>
  <si>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</si>
  <si>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</si>
  <si>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</si>
  <si>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0440210000</t>
  </si>
  <si>
    <t>0440110000</t>
  </si>
  <si>
    <t>0900000000</t>
  </si>
  <si>
    <t>0910110000</t>
  </si>
  <si>
    <t>0910340300</t>
  </si>
  <si>
    <t>0910210000</t>
  </si>
  <si>
    <t>0710000000</t>
  </si>
  <si>
    <t>0720000000</t>
  </si>
  <si>
    <t>0210000000</t>
  </si>
  <si>
    <t>0240000000</t>
  </si>
  <si>
    <t>0120000000</t>
  </si>
  <si>
    <t>0230000000</t>
  </si>
  <si>
    <t>0310000000</t>
  </si>
  <si>
    <t>0320000000</t>
  </si>
  <si>
    <t>0340000000</t>
  </si>
  <si>
    <t>0420000000</t>
  </si>
  <si>
    <t>0330000000</t>
  </si>
  <si>
    <t>0430000000</t>
  </si>
  <si>
    <t>0450000000</t>
  </si>
  <si>
    <t>0350000000</t>
  </si>
  <si>
    <t>0410000000</t>
  </si>
  <si>
    <t>0470000000</t>
  </si>
  <si>
    <t>0460000000</t>
  </si>
  <si>
    <t>0480000000</t>
  </si>
  <si>
    <t>0440000000</t>
  </si>
  <si>
    <t>0910000000</t>
  </si>
  <si>
    <t>18210501000010000110</t>
  </si>
  <si>
    <t xml:space="preserve">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</si>
  <si>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</si>
  <si>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</si>
  <si>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18210501011013000110</t>
  </si>
  <si>
    <t xml:space="preserve">  Налог, взимаемый с налогоплательщиков, выбравших в качестве объекта налогообложения доходы  (суммы денежных взысканий (штрафов) по соответствующему платежу согласно законодательству Российской Федерации)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</si>
  <si>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</si>
  <si>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</si>
  <si>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</si>
  <si>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 </t>
  </si>
  <si>
    <t xml:space="preserve">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</si>
  <si>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      Налог, взимаемый в связи с применением патентной системы налогообложения (сумма платежа (перерасчеты, недоимка и задолженность по соответствующему платежу, в том числе по отмененому)</t>
  </si>
  <si>
    <t>в процентах к сумме средств, отраженных в графе 7</t>
  </si>
  <si>
    <t>90611301995050004130</t>
  </si>
  <si>
    <t xml:space="preserve">      Прочие доходы от оказания платных услуг (работ) получателями средств бюджетов муниципальных районов </t>
  </si>
  <si>
    <t>18210102010013000110</t>
  </si>
  <si>
    <t>00010800000000000000</t>
  </si>
  <si>
    <t xml:space="preserve">     ГОСУДАРСТВЕННАЯ ПОШЛИНА</t>
  </si>
  <si>
    <t xml:space="preserve">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</si>
  <si>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Дополнительное образование детей</t>
  </si>
  <si>
    <t>0703</t>
  </si>
  <si>
    <t xml:space="preserve">      Молодежная политика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</si>
  <si>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</si>
  <si>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</si>
  <si>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</si>
  <si>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</si>
  <si>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Периодическая печать и издательства</t>
  </si>
  <si>
    <t>1202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</si>
  <si>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</si>
  <si>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Возрат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</si>
  <si>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ПРОЧИЕ НЕНАЛОГОВЫЕ ДОХОДЫ</t>
  </si>
  <si>
    <t>90111105013050000120</t>
  </si>
  <si>
    <t>00011302995050000130</t>
  </si>
  <si>
    <t>Прочие доходы от компенсации затрат бюджетов МР, из них: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</si>
  <si>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</si>
  <si>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</si>
  <si>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0500411000</t>
  </si>
  <si>
    <t>0500810000</t>
  </si>
  <si>
    <t>0710810000</t>
  </si>
  <si>
    <t>0480110000</t>
  </si>
  <si>
    <t>04811201041016000120</t>
  </si>
  <si>
    <t>90111700000000000000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</si>
  <si>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</si>
  <si>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>08006R4620</t>
  </si>
  <si>
    <t>0440310000</t>
  </si>
  <si>
    <t>Приложение № 1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</si>
  <si>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</si>
  <si>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ИНЫЕ МЕЖБЮДЖЕТНЫЕ ТРАНСФЕРТЫ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</si>
  <si>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</si>
  <si>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</si>
  <si>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</si>
  <si>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</si>
  <si>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Председатель представительного органа муниципального образования и его заместители</t>
  </si>
  <si>
    <t xml:space="preserve">            Депутаты представительного органа муниципального образования</t>
  </si>
  <si>
    <t xml:space="preserve">              Уплата налогов, сборов и иных платежей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</si>
  <si>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</si>
  <si>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</si>
  <si>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</si>
  <si>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  Расходы на выплаты персоналу казенных учреждений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</si>
  <si>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</si>
  <si>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</si>
  <si>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  Премии и гранты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</si>
  <si>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</si>
  <si>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</si>
  <si>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>0501110000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</si>
  <si>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</si>
  <si>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>0600220908</t>
  </si>
  <si>
    <t xml:space="preserve">            Организация проведение работ по межеванию земельных участков</t>
  </si>
  <si>
    <t xml:space="preserve">              Бюджетные инвестиции</t>
  </si>
  <si>
    <t xml:space="preserve">            Оценка рыночной стоимости муниципального имущества для передачи в аренду</t>
  </si>
  <si>
    <t xml:space="preserve">              Иные межбюджетные трансферты</t>
  </si>
  <si>
    <t xml:space="preserve">            Оценка рыночной стоимости земельных участков для заключения договоров аренды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</si>
  <si>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</si>
  <si>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</si>
  <si>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</si>
  <si>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</si>
  <si>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Организация и проведение учений, тренировок по ГО</t>
  </si>
  <si>
    <t>0711010000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</si>
  <si>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</si>
  <si>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</si>
  <si>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>0310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</si>
  <si>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</si>
  <si>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</si>
  <si>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</si>
  <si>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</si>
  <si>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</si>
  <si>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</si>
  <si>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Лесное хозяйство</t>
  </si>
  <si>
    <t>0407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</si>
  <si>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</si>
  <si>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Выполнение работ по содержанию автомобильных дорог общего пользования местного значения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</si>
  <si>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</si>
  <si>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</si>
  <si>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</si>
  <si>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</si>
  <si>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    Организация и проведение массовых экологических мероприятий и акций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</si>
  <si>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</si>
  <si>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</si>
  <si>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</si>
  <si>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>0310610000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</si>
  <si>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</si>
  <si>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</si>
  <si>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</si>
  <si>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</si>
  <si>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</si>
  <si>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</si>
  <si>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</si>
  <si>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      Подпрограмма 2 "Развитие дополнительного образования"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</si>
  <si>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</si>
  <si>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</si>
  <si>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</si>
  <si>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</si>
  <si>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</si>
  <si>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>0330445500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</si>
  <si>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</si>
  <si>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Подпрограмма 3 "Развитие потенциала молодежи Камышловского района"</t>
  </si>
  <si>
    <t xml:space="preserve">            Осуществление мероприятий по приоритетным направлениям работы с молодежью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</si>
  <si>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</si>
  <si>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</si>
  <si>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</si>
  <si>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</si>
  <si>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</si>
  <si>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</si>
  <si>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</si>
  <si>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</si>
  <si>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</si>
  <si>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</si>
  <si>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</si>
  <si>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</si>
  <si>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</si>
  <si>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</si>
  <si>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</si>
  <si>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  Иные выплаты населению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</si>
  <si>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</si>
  <si>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</si>
  <si>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4 "Развитие физической культуры, спорта и туризма "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</si>
  <si>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</si>
  <si>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</si>
  <si>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Строительство (размещение) типовых спортивных сооружений (площадок)</t>
  </si>
  <si>
    <t xml:space="preserve">            Мероприятия по освещению деятельности органов местного самоуправления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</si>
  <si>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</si>
  <si>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</si>
  <si>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</si>
  <si>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</si>
  <si>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</si>
  <si>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</si>
  <si>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</si>
  <si>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</si>
  <si>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90111701050050000180</t>
  </si>
  <si>
    <t xml:space="preserve">    Невыясненные поступления, зачисляемые в бюджеты  муниципальных районов</t>
  </si>
  <si>
    <t>90120210000000000150</t>
  </si>
  <si>
    <t>90120215001050000150</t>
  </si>
  <si>
    <t>00020220000000000150</t>
  </si>
  <si>
    <t>00020229999050000150</t>
  </si>
  <si>
    <t>90120229999050000150</t>
  </si>
  <si>
    <t>90620229999050000150</t>
  </si>
  <si>
    <t>00020203000000000150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</si>
  <si>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</si>
  <si>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</si>
  <si>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</si>
  <si>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</si>
  <si>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</si>
  <si>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</si>
  <si>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>90120235462050000150</t>
  </si>
  <si>
    <t>00020239999050000150</t>
  </si>
  <si>
    <t>90620239999050000150</t>
  </si>
  <si>
    <t>00020240000000000150</t>
  </si>
  <si>
    <t xml:space="preserve">            Создание и содержание мест (площадок) накопления твердых коммунальных отходов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</si>
  <si>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</si>
  <si>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</si>
  <si>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>относящихся к доходам бюджета</t>
  </si>
  <si>
    <t>90111109045050004120</t>
  </si>
  <si>
    <t>04811201030016000120</t>
  </si>
  <si>
    <t xml:space="preserve">     Плата за выбросы загрязняющих веществ в водные объекты</t>
  </si>
  <si>
    <t>90820225497050000150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</si>
  <si>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</si>
  <si>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</si>
  <si>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Плата за размещение отходов производства </t>
  </si>
  <si>
    <t>04811201042016000120</t>
  </si>
  <si>
    <t xml:space="preserve">     Плата за размещение твердых коммунальных отходов 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</si>
  <si>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</si>
  <si>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</si>
  <si>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</si>
  <si>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>0710410000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</si>
  <si>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</si>
  <si>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</si>
  <si>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</si>
  <si>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</si>
  <si>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</si>
  <si>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</si>
  <si>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</si>
  <si>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 xml:space="preserve">            Обеспечение антитеррористических мероприятий Камышловского муниципального района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</si>
  <si>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</si>
  <si>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</si>
  <si>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</si>
  <si>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044P5S8Г00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</si>
  <si>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</si>
  <si>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90111105010050000120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</si>
  <si>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</si>
  <si>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 xml:space="preserve">      Доходы, получаемые в виде арендной платы, а также средства от продажи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учреждений)(Доходы, получаемые в виде аендной платы за указанные земельные участки)</t>
  </si>
  <si>
    <t xml:space="preserve">         Плата за пользование жилыми помещениями (плата за наем) муниципального жилищного фонда муниципальных районов</t>
  </si>
  <si>
    <t>90111607090050000140</t>
  </si>
  <si>
    <t xml:space="preserve">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</si>
  <si>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90111610123010051140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</si>
  <si>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</si>
  <si>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</si>
  <si>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90120225576050000150</t>
  </si>
  <si>
    <t>90121960010050000150</t>
  </si>
  <si>
    <t>90621960010050000150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</si>
  <si>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</si>
  <si>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        Субсидии</t>
  </si>
  <si>
    <t>520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</si>
  <si>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</si>
  <si>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</si>
  <si>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Охрана семьи и детства</t>
  </si>
  <si>
    <t>1004</t>
  </si>
  <si>
    <t>04511611050010000140</t>
  </si>
  <si>
    <t>90620249999050000150</t>
  </si>
  <si>
    <t>90620245303050000150</t>
  </si>
  <si>
    <t xml:space="preserve">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</si>
  <si>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</si>
  <si>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</si>
  <si>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90611701050050000180</t>
  </si>
  <si>
    <t xml:space="preserve">      Субсидии бюджетам муниципальных районов на реализацию мероприятий по обеспечению жильем молодых семей (Субсидии на предоставление социальных выплат молодым семьям на приобретение (строительство) жилья)</t>
  </si>
  <si>
    <t xml:space="preserve">     Субсидии бюджетам муниципальных районов на обеспечение комплексного развития сельских территорий (Улучшение жилищных условий граждан, проживающих на сельских территориях, на условиях софинансирования из Федеального бюджета)</t>
  </si>
  <si>
    <t xml:space="preserve">        Межбюджетные трансферты, передаваемые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</si>
  <si>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</si>
  <si>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</si>
  <si>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Поддержание в состоянии постоянной готовности к использованию защитных сооружений гражданской обороны</t>
  </si>
  <si>
    <t>0710210000</t>
  </si>
  <si>
    <t xml:space="preserve">            Строительство гаражных боксов</t>
  </si>
  <si>
    <t xml:space="preserve">            Организация деятельности молодежного центра</t>
  </si>
  <si>
    <t>0430210000</t>
  </si>
  <si>
    <t xml:space="preserve">              Стипендии</t>
  </si>
  <si>
    <t>340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</si>
  <si>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</si>
  <si>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</si>
  <si>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  Развитие сети муниципальных учреждений по работе с молодежью</t>
  </si>
  <si>
    <t>0430148900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</si>
  <si>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</si>
  <si>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0430148П00</t>
  </si>
  <si>
    <t>04301S8900</t>
  </si>
  <si>
    <t xml:space="preserve">            Организация военно-патриотического воспитания и допризывной подготовки молодых граждан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</si>
  <si>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</si>
  <si>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>044P548Г00</t>
  </si>
  <si>
    <t>90111105025050001120</t>
  </si>
  <si>
    <t>90611302995050001130</t>
  </si>
  <si>
    <t>90611607010050000140</t>
  </si>
  <si>
    <t>90820229999050000150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</si>
  <si>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</si>
  <si>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</si>
  <si>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Технические служащие органов местного   
самоуправления  Камышловского муниципального района          
</t>
  </si>
  <si>
    <t xml:space="preserve">Работники муниципальных учреждений        
Камышловского   
муниципального района, подведомственных     
органу местного самоуправления            
</t>
  </si>
  <si>
    <t xml:space="preserve">Муниципальные служащие органов местного   
самоуправления   Камышловского  муниципального района          
</t>
  </si>
  <si>
    <t>Камышловского муниципального района</t>
  </si>
  <si>
    <t>Приложение № 2</t>
  </si>
  <si>
    <t>Приложение № 3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</si>
  <si>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</si>
  <si>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</si>
  <si>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</si>
  <si>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 xml:space="preserve">            Руководитель Счетной палаты муниципального образования и его заместители</t>
  </si>
  <si>
    <t>0500511000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</si>
  <si>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</si>
  <si>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</si>
  <si>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</si>
  <si>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</si>
  <si>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</si>
  <si>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</si>
  <si>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</si>
  <si>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</si>
  <si>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</si>
  <si>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</si>
  <si>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</si>
  <si>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>0600110000</t>
  </si>
  <si>
    <t xml:space="preserve">          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</si>
  <si>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</si>
  <si>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</si>
  <si>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</si>
  <si>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</si>
  <si>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</si>
  <si>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</si>
  <si>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</si>
  <si>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</si>
  <si>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</si>
  <si>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</si>
  <si>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</si>
  <si>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</si>
  <si>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>0720110000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</si>
  <si>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</si>
  <si>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</si>
  <si>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</si>
  <si>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</si>
  <si>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</si>
  <si>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</si>
  <si>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</si>
  <si>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</si>
  <si>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</si>
  <si>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</si>
  <si>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</si>
  <si>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</si>
  <si>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</si>
  <si>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</si>
  <si>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</si>
  <si>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</si>
  <si>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</si>
  <si>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</si>
  <si>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</si>
  <si>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Водное хозяйство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</si>
  <si>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</si>
  <si>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</si>
  <si>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</si>
  <si>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</si>
  <si>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</si>
  <si>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</si>
  <si>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</si>
  <si>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</si>
  <si>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</si>
  <si>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</si>
  <si>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</si>
  <si>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</si>
  <si>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Дорожное хозяйство (дорожные фонды)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</si>
  <si>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</si>
  <si>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</si>
  <si>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</si>
  <si>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</si>
  <si>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</si>
  <si>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</si>
  <si>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</si>
  <si>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 xml:space="preserve">          Подпрограмма 2 Развитие жилищно-коммунального комплекса</t>
  </si>
  <si>
    <t>0220000000</t>
  </si>
  <si>
    <t xml:space="preserve">          Подпрограмма 4. Чистая Среда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</si>
  <si>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</si>
  <si>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</si>
  <si>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>0240210000</t>
  </si>
  <si>
    <t>0240310000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</si>
  <si>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</si>
  <si>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</si>
  <si>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</si>
  <si>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</si>
  <si>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</si>
  <si>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</si>
  <si>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>03216L3040</t>
  </si>
  <si>
    <t>0321710000</t>
  </si>
  <si>
    <t>0321810000</t>
  </si>
  <si>
    <t>0321945410</t>
  </si>
  <si>
    <t>03219S5410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</si>
  <si>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</si>
  <si>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</si>
  <si>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</si>
  <si>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</si>
  <si>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Подпрограмма 3 Развитие системы отдыха и оздоровления детей в Камышловском муниципальном районе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</si>
  <si>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</si>
  <si>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</si>
  <si>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>04301S8П00</t>
  </si>
  <si>
    <t>0450110000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</si>
  <si>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</si>
  <si>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0450210000</t>
  </si>
  <si>
    <t>0450348700</t>
  </si>
  <si>
    <t>04503S8700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</si>
  <si>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</si>
  <si>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</si>
  <si>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</si>
  <si>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</si>
  <si>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</si>
  <si>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    Подпрограмма 8 "Обеспечивающая подпрограмма"</t>
  </si>
  <si>
    <t>0220645762</t>
  </si>
  <si>
    <t>02206L5760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</si>
  <si>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</si>
  <si>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</si>
  <si>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</si>
  <si>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</si>
  <si>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  Подпрограмма 6 Обеспечение жильем молодых семей Камышловского муниципального района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</si>
  <si>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</si>
  <si>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</si>
  <si>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0470149500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</si>
  <si>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</si>
  <si>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</si>
  <si>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</si>
  <si>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</si>
  <si>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</si>
  <si>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МЕЖБЮДЖЕТНЫЕ ТРАНСФЕРТЫ ОБЩЕГО ХАРАКТЕРА БЮДЖЕТАМ БЮДЖЕТНОЙ СИСТЕМЫ РОССИЙСКОЙ ФЕДЕРАЦИИ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</si>
  <si>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</si>
  <si>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>18210803010011050110</t>
  </si>
  <si>
    <t>9011110501305001120</t>
  </si>
  <si>
    <t xml:space="preserve">      Прочие доходы от  компенсации затрат бюджетов муниципальных районов (возврат дебиторской задолженности прошлых лет)</t>
  </si>
  <si>
    <t xml:space="preserve">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</si>
  <si>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</si>
  <si>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</si>
  <si>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  Прочие неналоговые доходы бюджетов муниципальных районов</t>
  </si>
  <si>
    <t xml:space="preserve">     Субсидии на улучшение жилищных условий граждан, проживающих на сельских территориях (ОБ)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</si>
  <si>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</si>
  <si>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</si>
  <si>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</si>
  <si>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</si>
  <si>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</si>
  <si>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</si>
  <si>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</si>
  <si>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  Субсидии на предоставление региональных социальных выплат молодым семьям на улучшение жилищных условий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</si>
  <si>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</si>
  <si>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</si>
  <si>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</si>
  <si>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</si>
  <si>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</si>
  <si>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</si>
  <si>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0230312303</t>
  </si>
  <si>
    <t>18210102020013000110</t>
  </si>
  <si>
    <t>18210102080011000110</t>
  </si>
  <si>
    <t>90111705050050000180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</si>
  <si>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</si>
  <si>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</si>
  <si>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</si>
  <si>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</si>
  <si>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Подпрограмма 3 "Управление муниципальным долгом"</t>
  </si>
  <si>
    <t>0930000000</t>
  </si>
  <si>
    <t xml:space="preserve">  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</si>
  <si>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</si>
  <si>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            Обслуживание муниципального долга</t>
  </si>
  <si>
    <t>730</t>
  </si>
  <si>
    <t>901 01 03 0100 05 0000 710</t>
  </si>
  <si>
    <t>901 01 03 0100 05 0000 810</t>
  </si>
  <si>
    <t xml:space="preserve">
СВЕДЕНИЯ
О ЧИСЛЕННОСТИ МУНИЦИПАЛЬНЫХ, ТЕХНИЧЕСКИХ СЛУЖАЩИХ ОРГАНОВ
МЕСТНОГО САМОУПРАВЛЕНИЯ 
КАМЫШЛОВСКОГО МУНИЦИПАЛЬНОГО РАЙОНА И РАБОТНИКОВ
МУНИЦИПАЛЬНЫХ УЧРЕЖДЕНИЙ 
КАМЫШЛОВСКОГО МУНИЦИПАЛЬНОГО РАЙОНА 
ЗА   ПЕРВЫЙ  КВАРТАЛ     2023 ГОДА</t>
  </si>
  <si>
    <t xml:space="preserve">Среднесписочная
численность  
работников   
за   первый  квартал   2023 года (без внешних  
совместителей),
человек
</t>
  </si>
  <si>
    <t xml:space="preserve">Фактические  
затраты    
на денежное  
содержание  
(заработную  
плату)    
за    первый  квартал 2023 года 
(тысяч рублей)
</t>
  </si>
  <si>
    <t xml:space="preserve">Показатели  исполнения доходов бюджета Камышловского муниципального района </t>
  </si>
  <si>
    <t>за 1 квартал 2023 года по кодам видов доходов, подвидов доходов, классификации операций сектора государственного управления,</t>
  </si>
  <si>
    <t>Сумма средств предусмотренная на 2023 год в решении о местном бюджете, в  рублях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</si>
  <si>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</si>
  <si>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</si>
  <si>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</si>
  <si>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</si>
  <si>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</si>
  <si>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</si>
  <si>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18210501012011000110</t>
  </si>
  <si>
    <t xml:space="preserve">   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</si>
  <si>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90110807150011000110</t>
  </si>
  <si>
    <t xml:space="preserve">     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</si>
  <si>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90111406313050000430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</si>
  <si>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</si>
  <si>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</si>
  <si>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</si>
  <si>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 xml:space="preserve">     Субвенции из ОБ на осуществление государственного полномочия СО по предоставлению гражданам проживающим на территории СО, меры соцподдержки по частичному освобождению от оплаты за коммунальные услуги </t>
  </si>
  <si>
    <t>90620245179050000150</t>
  </si>
  <si>
    <t xml:space="preserve">    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</si>
  <si>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Межбюджетные трансферты, передаваемые бюджетам муниципальных районов, в том числе: </t>
  </si>
  <si>
    <t xml:space="preserve">      Иные межбюджетные трансферты из областного бюджета бюджетам муниципальных образований, расположенных на территории Свердловской области,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</si>
  <si>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Отчет об исполнении расходов бюджета Камышловского муниципального района 
по разделам, подразделам, целевым статьям и видам расходов классификации расходов бюджетов Российской Федерации, 
за       первый квартал    2023  года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</si>
  <si>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</si>
  <si>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Переаттестация  ПЭВМ - рабочего места по гражданской обороне и рабочих мест ЕДДС</t>
  </si>
  <si>
    <t>0710910000</t>
  </si>
  <si>
    <t xml:space="preserve">            Работа над АПК "Безопасный город"</t>
  </si>
  <si>
    <t>0711410000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</si>
  <si>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</si>
  <si>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</si>
  <si>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</si>
  <si>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0220412304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</si>
  <si>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</si>
  <si>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</si>
  <si>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>0230412304</t>
  </si>
  <si>
    <t xml:space="preserve">            Ликвидация мест несанкционированного размещения отходов</t>
  </si>
  <si>
    <t>0240510000</t>
  </si>
  <si>
    <t xml:space="preserve">          Подпрограмма 1 Развитие системы дошкольного образования в Камышловском муниципальном районе</t>
  </si>
  <si>
    <t>03210L3030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</si>
  <si>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</si>
  <si>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</si>
  <si>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Мероприятия в сфере дополнительного образования</t>
  </si>
  <si>
    <t>0420510000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</si>
  <si>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</si>
  <si>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</si>
  <si>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</si>
  <si>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032EВ51790</t>
  </si>
  <si>
    <t xml:space="preserve">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</si>
  <si>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0330145610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</si>
  <si>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</si>
  <si>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>04107L5190</t>
  </si>
  <si>
    <t>04107R5190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</si>
  <si>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</si>
  <si>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 xml:space="preserve">  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</si>
  <si>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</si>
  <si>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</si>
  <si>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</si>
  <si>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</si>
  <si>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</si>
  <si>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</si>
  <si>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>0440810000</t>
  </si>
  <si>
    <t>Сумма средств, предусмотренная на 2023  год в Решении о местном бюджете, в рублях</t>
  </si>
  <si>
    <t>Отчет об исполнении расходов бюджета Камышловского  муниципального района 
за   первый квартал   2023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</t>
  </si>
  <si>
    <t>Исполненено 
за за   первый квартал   2023 , 
в рублях</t>
  </si>
  <si>
    <t>Сумма средств, предусмотренная на 2023 год в Решении о местном бюджете, в рублях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</si>
  <si>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в т.ч.:</t>
  </si>
  <si>
    <t xml:space="preserve">      Доходы от сдачи в аренду имущества, составляющего казну муниципальных районов (за исключением земельных участков) из них:</t>
  </si>
  <si>
    <t xml:space="preserve">      Прочие доходы от оказания платных услуг (работ) получателями средств бюджетов муниципальных районов, из них: </t>
  </si>
  <si>
    <t>к постановлению администрации</t>
  </si>
  <si>
    <t xml:space="preserve">       № 211-ПА</t>
  </si>
  <si>
    <t>от 27.04.2023</t>
  </si>
  <si>
    <t>к   постановлению администрации</t>
  </si>
  <si>
    <t>№ 211-ПА</t>
  </si>
  <si>
    <t xml:space="preserve">от 27.04.2023 </t>
  </si>
  <si>
    <t xml:space="preserve"> № 211-ПА</t>
  </si>
  <si>
    <t xml:space="preserve">Приложение №4
к постановлению администрации
Камышловского муниципального  района
от 27.04.2023  № 211-ПА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</si>
</sst>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2" x14ac:knownFonts="1">
    <font>
      <sz val="10"/>
      <name val="Arial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2" fillId="2" borderId="0" applyNumberFormat="0" applyBorder="0" applyAlignment="0" applyProtection="0"/>
    <xf numFmtId="0" fontId="22" fillId="25" borderId="0" applyNumberFormat="0" applyBorder="0" applyAlignment="0" applyProtection="0"/>
    <xf numFmtId="0" fontId="2" fillId="3" borderId="0" applyNumberFormat="0" applyBorder="0" applyAlignment="0" applyProtection="0"/>
    <xf numFmtId="0" fontId="22" fillId="26" borderId="0" applyNumberFormat="0" applyBorder="0" applyAlignment="0" applyProtection="0"/>
    <xf numFmtId="0" fontId="2" fillId="4" borderId="0" applyNumberFormat="0" applyBorder="0" applyAlignment="0" applyProtection="0"/>
    <xf numFmtId="0" fontId="22" fillId="27" borderId="0" applyNumberFormat="0" applyBorder="0" applyAlignment="0" applyProtection="0"/>
    <xf numFmtId="0" fontId="2" fillId="5" borderId="0" applyNumberFormat="0" applyBorder="0" applyAlignment="0" applyProtection="0"/>
    <xf numFmtId="0" fontId="22" fillId="28" borderId="0" applyNumberFormat="0" applyBorder="0" applyAlignment="0" applyProtection="0"/>
    <xf numFmtId="0" fontId="2" fillId="6" borderId="0" applyNumberFormat="0" applyBorder="0" applyAlignment="0" applyProtection="0"/>
    <xf numFmtId="0" fontId="22" fillId="29" borderId="0" applyNumberFormat="0" applyBorder="0" applyAlignment="0" applyProtection="0"/>
    <xf numFmtId="0" fontId="2" fillId="7" borderId="0" applyNumberFormat="0" applyBorder="0" applyAlignment="0" applyProtection="0"/>
    <xf numFmtId="0" fontId="22" fillId="30" borderId="0" applyNumberFormat="0" applyBorder="0" applyAlignment="0" applyProtection="0"/>
    <xf numFmtId="0" fontId="2" fillId="8" borderId="0" applyNumberFormat="0" applyBorder="0" applyAlignment="0" applyProtection="0"/>
    <xf numFmtId="0" fontId="22" fillId="31" borderId="0" applyNumberFormat="0" applyBorder="0" applyAlignment="0" applyProtection="0"/>
    <xf numFmtId="0" fontId="2" fillId="9" borderId="0" applyNumberFormat="0" applyBorder="0" applyAlignment="0" applyProtection="0"/>
    <xf numFmtId="0" fontId="22" fillId="32" borderId="0" applyNumberFormat="0" applyBorder="0" applyAlignment="0" applyProtection="0"/>
    <xf numFmtId="0" fontId="2" fillId="10" borderId="0" applyNumberFormat="0" applyBorder="0" applyAlignment="0" applyProtection="0"/>
    <xf numFmtId="0" fontId="22" fillId="33" borderId="0" applyNumberFormat="0" applyBorder="0" applyAlignment="0" applyProtection="0"/>
    <xf numFmtId="0" fontId="2" fillId="5" borderId="0" applyNumberFormat="0" applyBorder="0" applyAlignment="0" applyProtection="0"/>
    <xf numFmtId="0" fontId="22" fillId="34" borderId="0" applyNumberFormat="0" applyBorder="0" applyAlignment="0" applyProtection="0"/>
    <xf numFmtId="0" fontId="2" fillId="8" borderId="0" applyNumberFormat="0" applyBorder="0" applyAlignment="0" applyProtection="0"/>
    <xf numFmtId="0" fontId="22" fillId="35" borderId="0" applyNumberFormat="0" applyBorder="0" applyAlignment="0" applyProtection="0"/>
    <xf numFmtId="0" fontId="2" fillId="11" borderId="0" applyNumberFormat="0" applyBorder="0" applyAlignment="0" applyProtection="0"/>
    <xf numFmtId="0" fontId="22" fillId="36" borderId="0" applyNumberFormat="0" applyBorder="0" applyAlignment="0" applyProtection="0"/>
    <xf numFmtId="0" fontId="3" fillId="12" borderId="0" applyNumberFormat="0" applyBorder="0" applyAlignment="0" applyProtection="0"/>
    <xf numFmtId="0" fontId="23" fillId="37" borderId="0" applyNumberFormat="0" applyBorder="0" applyAlignment="0" applyProtection="0"/>
    <xf numFmtId="0" fontId="3" fillId="9" borderId="0" applyNumberFormat="0" applyBorder="0" applyAlignment="0" applyProtection="0"/>
    <xf numFmtId="0" fontId="23" fillId="38" borderId="0" applyNumberFormat="0" applyBorder="0" applyAlignment="0" applyProtection="0"/>
    <xf numFmtId="0" fontId="3" fillId="10" borderId="0" applyNumberFormat="0" applyBorder="0" applyAlignment="0" applyProtection="0"/>
    <xf numFmtId="0" fontId="23" fillId="39" borderId="0" applyNumberFormat="0" applyBorder="0" applyAlignment="0" applyProtection="0"/>
    <xf numFmtId="0" fontId="3" fillId="13" borderId="0" applyNumberFormat="0" applyBorder="0" applyAlignment="0" applyProtection="0"/>
    <xf numFmtId="0" fontId="23" fillId="40" borderId="0" applyNumberFormat="0" applyBorder="0" applyAlignment="0" applyProtection="0"/>
    <xf numFmtId="0" fontId="3" fillId="14" borderId="0" applyNumberFormat="0" applyBorder="0" applyAlignment="0" applyProtection="0"/>
    <xf numFmtId="0" fontId="23" fillId="41" borderId="0" applyNumberFormat="0" applyBorder="0" applyAlignment="0" applyProtection="0"/>
    <xf numFmtId="0" fontId="3" fillId="15" borderId="0" applyNumberFormat="0" applyBorder="0" applyAlignment="0" applyProtection="0"/>
    <xf numFmtId="0" fontId="23" fillId="42" borderId="0" applyNumberFormat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5" fillId="43" borderId="0"/>
    <xf numFmtId="0" fontId="25" fillId="0" borderId="0">
      <alignment wrapText="1"/>
    </xf>
    <xf numFmtId="0" fontId="25" fillId="0" borderId="0"/>
    <xf numFmtId="0" fontId="26" fillId="0" borderId="0">
      <alignment horizontal="center" wrapText="1"/>
    </xf>
    <xf numFmtId="0" fontId="26" fillId="0" borderId="0">
      <alignment horizontal="center"/>
    </xf>
    <xf numFmtId="0" fontId="25" fillId="0" borderId="0">
      <alignment horizontal="right"/>
    </xf>
    <xf numFmtId="0" fontId="25" fillId="43" borderId="14"/>
    <xf numFmtId="0" fontId="25" fillId="0" borderId="15">
      <alignment horizontal="center" vertical="center" wrapText="1"/>
    </xf>
    <xf numFmtId="0" fontId="25" fillId="43" borderId="16"/>
    <xf numFmtId="49" fontId="25" fillId="0" borderId="15">
      <alignment horizontal="left" vertical="top" wrapText="1" indent="2"/>
    </xf>
    <xf numFmtId="49" fontId="25" fillId="0" borderId="15">
      <alignment horizontal="center" vertical="top" shrinkToFit="1"/>
    </xf>
    <xf numFmtId="4" fontId="25" fillId="0" borderId="15">
      <alignment horizontal="right" vertical="top" shrinkToFit="1"/>
    </xf>
    <xf numFmtId="10" fontId="25" fillId="0" borderId="15">
      <alignment horizontal="right" vertical="top" shrinkToFit="1"/>
    </xf>
    <xf numFmtId="0" fontId="25" fillId="43" borderId="16">
      <alignment shrinkToFit="1"/>
    </xf>
    <xf numFmtId="0" fontId="27" fillId="0" borderId="15">
      <alignment horizontal="left"/>
    </xf>
    <xf numFmtId="4" fontId="27" fillId="44" borderId="15">
      <alignment horizontal="right" vertical="top" shrinkToFit="1"/>
    </xf>
    <xf numFmtId="10" fontId="27" fillId="44" borderId="15">
      <alignment horizontal="right" vertical="top" shrinkToFit="1"/>
    </xf>
    <xf numFmtId="0" fontId="25" fillId="43" borderId="17"/>
    <xf numFmtId="0" fontId="25" fillId="0" borderId="0">
      <alignment horizontal="left" wrapText="1"/>
    </xf>
    <xf numFmtId="0" fontId="27" fillId="0" borderId="15">
      <alignment vertical="top" wrapText="1"/>
    </xf>
    <xf numFmtId="4" fontId="27" fillId="45" borderId="15">
      <alignment horizontal="right" vertical="top" shrinkToFit="1"/>
    </xf>
    <xf numFmtId="10" fontId="27" fillId="45" borderId="15">
      <alignment horizontal="right" vertical="top" shrinkToFit="1"/>
    </xf>
    <xf numFmtId="0" fontId="25" fillId="43" borderId="16">
      <alignment horizontal="center"/>
    </xf>
    <xf numFmtId="0" fontId="25" fillId="43" borderId="16">
      <alignment horizontal="left"/>
    </xf>
    <xf numFmtId="0" fontId="25" fillId="43" borderId="17">
      <alignment horizontal="center"/>
    </xf>
    <xf numFmtId="0" fontId="25" fillId="43" borderId="17">
      <alignment horizontal="left"/>
    </xf>
    <xf numFmtId="0" fontId="3" fillId="18" borderId="0" applyNumberFormat="0" applyBorder="0" applyAlignment="0" applyProtection="0"/>
    <xf numFmtId="0" fontId="23" fillId="46" borderId="0" applyNumberFormat="0" applyBorder="0" applyAlignment="0" applyProtection="0"/>
    <xf numFmtId="0" fontId="3" fillId="19" borderId="0" applyNumberFormat="0" applyBorder="0" applyAlignment="0" applyProtection="0"/>
    <xf numFmtId="0" fontId="23" fillId="47" borderId="0" applyNumberFormat="0" applyBorder="0" applyAlignment="0" applyProtection="0"/>
    <xf numFmtId="0" fontId="3" fillId="20" borderId="0" applyNumberFormat="0" applyBorder="0" applyAlignment="0" applyProtection="0"/>
    <xf numFmtId="0" fontId="23" fillId="48" borderId="0" applyNumberFormat="0" applyBorder="0" applyAlignment="0" applyProtection="0"/>
    <xf numFmtId="0" fontId="3" fillId="13" borderId="0" applyNumberFormat="0" applyBorder="0" applyAlignment="0" applyProtection="0"/>
    <xf numFmtId="0" fontId="23" fillId="49" borderId="0" applyNumberFormat="0" applyBorder="0" applyAlignment="0" applyProtection="0"/>
    <xf numFmtId="0" fontId="3" fillId="14" borderId="0" applyNumberFormat="0" applyBorder="0" applyAlignment="0" applyProtection="0"/>
    <xf numFmtId="0" fontId="23" fillId="50" borderId="0" applyNumberFormat="0" applyBorder="0" applyAlignment="0" applyProtection="0"/>
    <xf numFmtId="0" fontId="3" fillId="21" borderId="0" applyNumberFormat="0" applyBorder="0" applyAlignment="0" applyProtection="0"/>
    <xf numFmtId="0" fontId="23" fillId="51" borderId="0" applyNumberFormat="0" applyBorder="0" applyAlignment="0" applyProtection="0"/>
    <xf numFmtId="0" fontId="4" fillId="7" borderId="1" applyNumberFormat="0" applyAlignment="0" applyProtection="0"/>
    <xf numFmtId="0" fontId="28" fillId="52" borderId="18" applyNumberFormat="0" applyAlignment="0" applyProtection="0"/>
    <xf numFmtId="0" fontId="5" fillId="16" borderId="2" applyNumberFormat="0" applyAlignment="0" applyProtection="0"/>
    <xf numFmtId="0" fontId="29" fillId="53" borderId="19" applyNumberFormat="0" applyAlignment="0" applyProtection="0"/>
    <xf numFmtId="0" fontId="6" fillId="16" borderId="1" applyNumberFormat="0" applyAlignment="0" applyProtection="0"/>
    <xf numFmtId="0" fontId="30" fillId="53" borderId="18" applyNumberFormat="0" applyAlignment="0" applyProtection="0"/>
    <xf numFmtId="0" fontId="7" fillId="0" borderId="3" applyNumberFormat="0" applyFill="0" applyAlignment="0" applyProtection="0"/>
    <xf numFmtId="0" fontId="31" fillId="0" borderId="20" applyNumberFormat="0" applyFill="0" applyAlignment="0" applyProtection="0"/>
    <xf numFmtId="0" fontId="8" fillId="0" borderId="4" applyNumberFormat="0" applyFill="0" applyAlignment="0" applyProtection="0"/>
    <xf numFmtId="0" fontId="32" fillId="0" borderId="21" applyNumberFormat="0" applyFill="0" applyAlignment="0" applyProtection="0"/>
    <xf numFmtId="0" fontId="9" fillId="0" borderId="5" applyNumberFormat="0" applyFill="0" applyAlignment="0" applyProtection="0"/>
    <xf numFmtId="0" fontId="33" fillId="0" borderId="22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4" fillId="0" borderId="23" applyNumberFormat="0" applyFill="0" applyAlignment="0" applyProtection="0"/>
    <xf numFmtId="0" fontId="11" fillId="22" borderId="7" applyNumberFormat="0" applyAlignment="0" applyProtection="0"/>
    <xf numFmtId="0" fontId="35" fillId="54" borderId="24" applyNumberFormat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37" fillId="55" borderId="0" applyNumberFormat="0" applyBorder="0" applyAlignment="0" applyProtection="0"/>
    <xf numFmtId="0" fontId="22" fillId="0" borderId="0"/>
    <xf numFmtId="0" fontId="1" fillId="0" borderId="0"/>
    <xf numFmtId="0" fontId="1" fillId="24" borderId="0"/>
    <xf numFmtId="0" fontId="19" fillId="0" borderId="0"/>
    <xf numFmtId="0" fontId="20" fillId="0" borderId="0"/>
    <xf numFmtId="0" fontId="21" fillId="0" borderId="0"/>
    <xf numFmtId="0" fontId="14" fillId="3" borderId="0" applyNumberFormat="0" applyBorder="0" applyAlignment="0" applyProtection="0"/>
    <xf numFmtId="0" fontId="38" fillId="56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17" borderId="8" applyNumberFormat="0" applyFont="0" applyAlignment="0" applyProtection="0"/>
    <xf numFmtId="0" fontId="22" fillId="44" borderId="25" applyNumberFormat="0" applyFont="0" applyAlignment="0" applyProtection="0"/>
    <xf numFmtId="0" fontId="16" fillId="0" borderId="9" applyNumberFormat="0" applyFill="0" applyAlignment="0" applyProtection="0"/>
    <xf numFmtId="0" fontId="40" fillId="0" borderId="26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2" fillId="57" borderId="0" applyNumberFormat="0" applyBorder="0" applyAlignment="0" applyProtection="0"/>
    <xf numFmtId="0" fontId="43" fillId="0" borderId="15">
      <alignment vertical="top" wrapText="1"/>
    </xf>
    <xf numFmtId="4" fontId="43" fillId="45" borderId="15">
      <alignment horizontal="right" vertical="top" shrinkToFit="1"/>
    </xf>
    <xf numFmtId="10" fontId="43" fillId="45" borderId="15">
      <alignment horizontal="right" vertical="top" shrinkToFit="1"/>
    </xf>
    <xf numFmtId="10" fontId="43" fillId="44" borderId="15">
      <alignment horizontal="right" vertical="top" shrinkToFit="1"/>
    </xf>
    <xf numFmtId="0" fontId="43" fillId="0" borderId="15">
      <alignment vertical="top" wrapText="1"/>
    </xf>
    <xf numFmtId="0" fontId="46" fillId="0" borderId="0">
      <alignment horizontal="left" wrapText="1"/>
    </xf>
  </cellStyleXfs>
  <cellXfs count="74">
    <xf numFmtId="0" fontId="0" fillId="0" borderId="0" xfId="0"/>
    <xf numFmtId="0" fontId="44" fillId="0" borderId="0" xfId="0" applyFont="1" applyFill="1" applyAlignment="1">
      <alignment horizontal="center" vertical="top"/>
    </xf>
    <xf numFmtId="0" fontId="44" fillId="0" borderId="0" xfId="0" applyFont="1" applyFill="1" applyAlignment="1">
      <alignment vertical="top"/>
    </xf>
    <xf numFmtId="0" fontId="47" fillId="0" borderId="0" xfId="0" applyFont="1"/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4" fontId="44" fillId="0" borderId="0" xfId="0" applyNumberFormat="1" applyFont="1" applyFill="1" applyAlignment="1">
      <alignment vertical="top"/>
    </xf>
    <xf numFmtId="4" fontId="44" fillId="0" borderId="0" xfId="0" applyNumberFormat="1" applyFont="1" applyAlignment="1">
      <alignment horizontal="center" vertical="top"/>
    </xf>
    <xf numFmtId="0" fontId="44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4" fontId="0" fillId="0" borderId="0" xfId="0" applyNumberFormat="1"/>
    <xf numFmtId="0" fontId="44" fillId="0" borderId="0" xfId="0" applyFont="1" applyFill="1" applyAlignment="1">
      <alignment horizontal="right" vertical="top" wrapText="1"/>
    </xf>
    <xf numFmtId="0" fontId="44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 vertical="top"/>
    </xf>
    <xf numFmtId="0" fontId="48" fillId="0" borderId="0" xfId="0" applyFont="1" applyFill="1" applyAlignment="1">
      <alignment horizontal="right" vertical="top"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 horizontal="right" vertical="top" wrapText="1"/>
    </xf>
    <xf numFmtId="0" fontId="48" fillId="0" borderId="0" xfId="0" applyFont="1" applyFill="1"/>
    <xf numFmtId="164" fontId="48" fillId="0" borderId="0" xfId="0" applyNumberFormat="1" applyFont="1" applyFill="1" applyAlignment="1">
      <alignment vertical="top"/>
    </xf>
    <xf numFmtId="0" fontId="48" fillId="0" borderId="10" xfId="0" applyFont="1" applyFill="1" applyBorder="1" applyAlignment="1">
      <alignment vertical="top" wrapText="1"/>
    </xf>
    <xf numFmtId="0" fontId="48" fillId="0" borderId="10" xfId="0" applyNumberFormat="1" applyFont="1" applyFill="1" applyBorder="1" applyAlignment="1">
      <alignment horizontal="center" vertical="top"/>
    </xf>
    <xf numFmtId="0" fontId="48" fillId="0" borderId="10" xfId="0" applyNumberFormat="1" applyFont="1" applyFill="1" applyBorder="1" applyAlignment="1">
      <alignment horizontal="center" vertical="top" shrinkToFit="1"/>
    </xf>
    <xf numFmtId="0" fontId="48" fillId="0" borderId="10" xfId="0" applyFont="1" applyFill="1" applyBorder="1" applyAlignment="1">
      <alignment horizontal="center" vertical="top"/>
    </xf>
    <xf numFmtId="0" fontId="48" fillId="0" borderId="10" xfId="58" applyNumberFormat="1" applyFont="1" applyFill="1" applyBorder="1" applyAlignment="1" applyProtection="1">
      <alignment vertical="top" wrapText="1"/>
    </xf>
    <xf numFmtId="4" fontId="48" fillId="0" borderId="10" xfId="59" applyNumberFormat="1" applyFont="1" applyFill="1" applyBorder="1" applyAlignment="1" applyProtection="1">
      <alignment horizontal="right" vertical="top" shrinkToFit="1"/>
    </xf>
    <xf numFmtId="10" fontId="48" fillId="0" borderId="10" xfId="60" applyNumberFormat="1" applyFont="1" applyFill="1" applyBorder="1" applyAlignment="1" applyProtection="1">
      <alignment horizontal="right" vertical="top" shrinkToFit="1"/>
    </xf>
    <xf numFmtId="0" fontId="49" fillId="0" borderId="0" xfId="0" applyFont="1" applyFill="1"/>
    <xf numFmtId="4" fontId="48" fillId="0" borderId="10" xfId="49" applyNumberFormat="1" applyFont="1" applyFill="1" applyBorder="1" applyAlignment="1" applyProtection="1">
      <alignment horizontal="right" vertical="top" shrinkToFit="1"/>
    </xf>
    <xf numFmtId="10" fontId="48" fillId="0" borderId="10" xfId="53" applyNumberFormat="1" applyFont="1" applyFill="1" applyBorder="1" applyProtection="1">
      <alignment horizontal="right" vertical="top" shrinkToFit="1"/>
    </xf>
    <xf numFmtId="1" fontId="48" fillId="0" borderId="10" xfId="46" applyNumberFormat="1" applyFont="1" applyFill="1" applyBorder="1" applyAlignment="1" applyProtection="1">
      <alignment horizontal="center" vertical="top" shrinkToFit="1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/>
    </xf>
    <xf numFmtId="0" fontId="48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right"/>
    </xf>
    <xf numFmtId="49" fontId="48" fillId="0" borderId="10" xfId="0" applyNumberFormat="1" applyFont="1" applyFill="1" applyBorder="1" applyAlignment="1">
      <alignment horizontal="center" vertical="top" shrinkToFit="1"/>
    </xf>
    <xf numFmtId="0" fontId="48" fillId="0" borderId="10" xfId="0" applyFont="1" applyFill="1" applyBorder="1" applyAlignment="1">
      <alignment horizontal="justify" vertical="top" wrapText="1"/>
    </xf>
    <xf numFmtId="4" fontId="48" fillId="0" borderId="10" xfId="0" applyNumberFormat="1" applyFont="1" applyFill="1" applyBorder="1" applyAlignment="1">
      <alignment horizontal="right" vertical="top" shrinkToFit="1"/>
    </xf>
    <xf numFmtId="10" fontId="48" fillId="0" borderId="10" xfId="0" applyNumberFormat="1" applyFont="1" applyFill="1" applyBorder="1" applyAlignment="1">
      <alignment horizontal="right" vertical="top" shrinkToFit="1"/>
    </xf>
    <xf numFmtId="0" fontId="48" fillId="0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vertical="justify"/>
    </xf>
    <xf numFmtId="0" fontId="48" fillId="0" borderId="28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Alignment="1">
      <alignment horizontal="justify" vertical="top" wrapText="1"/>
    </xf>
    <xf numFmtId="0" fontId="50" fillId="0" borderId="10" xfId="0" applyNumberFormat="1" applyFont="1" applyFill="1" applyBorder="1" applyAlignment="1">
      <alignment wrapText="1"/>
    </xf>
    <xf numFmtId="0" fontId="50" fillId="0" borderId="10" xfId="102" applyNumberFormat="1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left" vertical="top" wrapText="1"/>
    </xf>
    <xf numFmtId="0" fontId="48" fillId="0" borderId="28" xfId="0" applyFont="1" applyFill="1" applyBorder="1" applyAlignment="1">
      <alignment horizontal="left" vertical="top" wrapText="1"/>
    </xf>
    <xf numFmtId="0" fontId="48" fillId="0" borderId="0" xfId="0" applyFont="1"/>
    <xf numFmtId="4" fontId="48" fillId="0" borderId="10" xfId="0" applyNumberFormat="1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vertical="top"/>
    </xf>
    <xf numFmtId="0" fontId="48" fillId="0" borderId="10" xfId="0" applyFont="1" applyFill="1" applyBorder="1" applyAlignment="1">
      <alignment vertical="top"/>
    </xf>
    <xf numFmtId="0" fontId="48" fillId="0" borderId="0" xfId="0" applyFont="1" applyAlignment="1">
      <alignment vertical="top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4" fontId="51" fillId="0" borderId="10" xfId="0" applyNumberFormat="1" applyFont="1" applyFill="1" applyBorder="1" applyAlignment="1">
      <alignment horizontal="center" vertical="top" wrapText="1"/>
    </xf>
    <xf numFmtId="4" fontId="51" fillId="0" borderId="10" xfId="0" applyNumberFormat="1" applyFont="1" applyFill="1" applyBorder="1" applyAlignment="1">
      <alignment horizontal="center" vertical="top"/>
    </xf>
    <xf numFmtId="49" fontId="48" fillId="0" borderId="13" xfId="0" applyNumberFormat="1" applyFont="1" applyFill="1" applyBorder="1" applyAlignment="1">
      <alignment horizontal="left" vertical="top" shrinkToFit="1"/>
    </xf>
    <xf numFmtId="49" fontId="48" fillId="0" borderId="28" xfId="0" applyNumberFormat="1" applyFont="1" applyFill="1" applyBorder="1" applyAlignment="1">
      <alignment horizontal="left" vertical="top" shrinkToFit="1"/>
    </xf>
    <xf numFmtId="0" fontId="48" fillId="0" borderId="0" xfId="0" applyFont="1" applyFill="1" applyAlignment="1">
      <alignment horizontal="center" wrapText="1"/>
    </xf>
    <xf numFmtId="0" fontId="48" fillId="0" borderId="27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47" applyNumberFormat="1" applyFont="1" applyFill="1" applyBorder="1" applyAlignment="1" applyProtection="1">
      <alignment horizontal="left"/>
    </xf>
    <xf numFmtId="0" fontId="48" fillId="0" borderId="10" xfId="47" applyFont="1" applyFill="1" applyBorder="1" applyAlignment="1">
      <alignment horizontal="left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48" fillId="0" borderId="0" xfId="0" applyFont="1" applyFill="1" applyAlignment="1">
      <alignment horizontal="right" vertical="top" wrapText="1"/>
    </xf>
  </cellXfs>
  <cellStyles count="126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37"/>
    <cellStyle name="col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xl44" xfId="65"/>
    <cellStyle name="xl45" xfId="66"/>
    <cellStyle name="xl46" xfId="67"/>
    <cellStyle name="xl54" xfId="125"/>
    <cellStyle name="xl55" xfId="123"/>
    <cellStyle name="xl60" xfId="120"/>
    <cellStyle name="xl61" xfId="124"/>
    <cellStyle name="xl63" xfId="121"/>
    <cellStyle name="xl64" xfId="122"/>
    <cellStyle name="Акцент1" xfId="68" builtinId="29" customBuiltin="1"/>
    <cellStyle name="Акцент1 2" xfId="69"/>
    <cellStyle name="Акцент2" xfId="70" builtinId="33" customBuiltin="1"/>
    <cellStyle name="Акцент2 2" xfId="71"/>
    <cellStyle name="Акцент3" xfId="72" builtinId="37" customBuiltin="1"/>
    <cellStyle name="Акцент3 2" xfId="73"/>
    <cellStyle name="Акцент4" xfId="74" builtinId="41" customBuiltin="1"/>
    <cellStyle name="Акцент4 2" xfId="75"/>
    <cellStyle name="Акцент5" xfId="76" builtinId="45" customBuiltin="1"/>
    <cellStyle name="Акцент5 2" xfId="77"/>
    <cellStyle name="Акцент6" xfId="78" builtinId="49" customBuiltin="1"/>
    <cellStyle name="Акцент6 2" xfId="79"/>
    <cellStyle name="Ввод " xfId="80" builtinId="20" customBuiltin="1"/>
    <cellStyle name="Ввод  2" xfId="81"/>
    <cellStyle name="Вывод" xfId="82" builtinId="21" customBuiltin="1"/>
    <cellStyle name="Вывод 2" xfId="83"/>
    <cellStyle name="Вычисление" xfId="84" builtinId="22" customBuiltin="1"/>
    <cellStyle name="Вычисление 2" xfId="85"/>
    <cellStyle name="Заголовок 1" xfId="86" builtinId="16" customBuiltin="1"/>
    <cellStyle name="Заголовок 1 2" xfId="87"/>
    <cellStyle name="Заголовок 2" xfId="88" builtinId="17" customBuiltin="1"/>
    <cellStyle name="Заголовок 2 2" xfId="89"/>
    <cellStyle name="Заголовок 3" xfId="90" builtinId="18" customBuiltin="1"/>
    <cellStyle name="Заголовок 3 2" xfId="91"/>
    <cellStyle name="Заголовок 4" xfId="92" builtinId="19" customBuiltin="1"/>
    <cellStyle name="Заголовок 4 2" xfId="93"/>
    <cellStyle name="Итог" xfId="94" builtinId="25" customBuiltin="1"/>
    <cellStyle name="Итог 2" xfId="95"/>
    <cellStyle name="Контрольная ячейка" xfId="96" builtinId="23" customBuiltin="1"/>
    <cellStyle name="Контрольная ячейка 2" xfId="97"/>
    <cellStyle name="Название" xfId="98" builtinId="15" customBuiltin="1"/>
    <cellStyle name="Название 2" xfId="99"/>
    <cellStyle name="Нейтральный" xfId="100" builtinId="28" customBuiltin="1"/>
    <cellStyle name="Нейтральный 2" xfId="101"/>
    <cellStyle name="Обычный" xfId="0" builtinId="0"/>
    <cellStyle name="Обычный 2" xfId="102"/>
    <cellStyle name="Обычный 3" xfId="103"/>
    <cellStyle name="Обычный 4" xfId="104"/>
    <cellStyle name="Обычный 5" xfId="105"/>
    <cellStyle name="Обычный 6" xfId="106"/>
    <cellStyle name="Обычный 7" xfId="107"/>
    <cellStyle name="Плохой" xfId="108" builtinId="27" customBuiltin="1"/>
    <cellStyle name="Плохой 2" xfId="109"/>
    <cellStyle name="Пояснение" xfId="110" builtinId="53" customBuiltin="1"/>
    <cellStyle name="Пояснение 2" xfId="111"/>
    <cellStyle name="Примечание" xfId="112" builtinId="10" customBuiltin="1"/>
    <cellStyle name="Примечание 2" xfId="113"/>
    <cellStyle name="Связанная ячейка" xfId="114" builtinId="24" customBuiltin="1"/>
    <cellStyle name="Связанная ячейка 2" xfId="115"/>
    <cellStyle name="Текст предупреждения" xfId="116" builtinId="11" customBuiltin="1"/>
    <cellStyle name="Текст предупреждения 2" xfId="117"/>
    <cellStyle name="Хороший" xfId="118" builtinId="26" customBuiltin="1"/>
    <cellStyle name="Хороший 2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workbookViewId="0">
      <selection activeCell="F4" sqref="F4"/>
    </sheetView>
  </sheetViews>
  <sheetFormatPr defaultColWidth="15.28515625" defaultRowHeight="12.75" x14ac:dyDescent="0.2"/>
  <cols>
    <col min="1" max="1" width="6.42578125" customWidth="1"/>
    <col min="2" max="2" width="18.85546875" customWidth="1"/>
    <col min="3" max="3" width="50.7109375" customWidth="1"/>
    <col min="4" max="4" width="14" customWidth="1"/>
    <col min="5" max="5" width="14.140625" customWidth="1"/>
    <col min="6" max="6" width="13.5703125" customWidth="1"/>
    <col min="257" max="257" width="6.42578125" customWidth="1"/>
    <col min="258" max="258" width="18.85546875" customWidth="1"/>
    <col min="259" max="259" width="50.7109375" customWidth="1"/>
    <col min="260" max="260" width="14" customWidth="1"/>
    <col min="261" max="261" width="14.140625" customWidth="1"/>
    <col min="262" max="262" width="13.5703125" customWidth="1"/>
    <col min="513" max="513" width="6.42578125" customWidth="1"/>
    <col min="514" max="514" width="18.85546875" customWidth="1"/>
    <col min="515" max="515" width="50.7109375" customWidth="1"/>
    <col min="516" max="516" width="14" customWidth="1"/>
    <col min="517" max="517" width="14.140625" customWidth="1"/>
    <col min="518" max="518" width="13.5703125" customWidth="1"/>
    <col min="769" max="769" width="6.42578125" customWidth="1"/>
    <col min="770" max="770" width="18.85546875" customWidth="1"/>
    <col min="771" max="771" width="50.7109375" customWidth="1"/>
    <col min="772" max="772" width="14" customWidth="1"/>
    <col min="773" max="773" width="14.140625" customWidth="1"/>
    <col min="774" max="774" width="13.5703125" customWidth="1"/>
    <col min="1025" max="1025" width="6.42578125" customWidth="1"/>
    <col min="1026" max="1026" width="18.85546875" customWidth="1"/>
    <col min="1027" max="1027" width="50.7109375" customWidth="1"/>
    <col min="1028" max="1028" width="14" customWidth="1"/>
    <col min="1029" max="1029" width="14.140625" customWidth="1"/>
    <col min="1030" max="1030" width="13.5703125" customWidth="1"/>
    <col min="1281" max="1281" width="6.42578125" customWidth="1"/>
    <col min="1282" max="1282" width="18.85546875" customWidth="1"/>
    <col min="1283" max="1283" width="50.7109375" customWidth="1"/>
    <col min="1284" max="1284" width="14" customWidth="1"/>
    <col min="1285" max="1285" width="14.140625" customWidth="1"/>
    <col min="1286" max="1286" width="13.5703125" customWidth="1"/>
    <col min="1537" max="1537" width="6.42578125" customWidth="1"/>
    <col min="1538" max="1538" width="18.85546875" customWidth="1"/>
    <col min="1539" max="1539" width="50.7109375" customWidth="1"/>
    <col min="1540" max="1540" width="14" customWidth="1"/>
    <col min="1541" max="1541" width="14.140625" customWidth="1"/>
    <col min="1542" max="1542" width="13.5703125" customWidth="1"/>
    <col min="1793" max="1793" width="6.42578125" customWidth="1"/>
    <col min="1794" max="1794" width="18.85546875" customWidth="1"/>
    <col min="1795" max="1795" width="50.7109375" customWidth="1"/>
    <col min="1796" max="1796" width="14" customWidth="1"/>
    <col min="1797" max="1797" width="14.140625" customWidth="1"/>
    <col min="1798" max="1798" width="13.5703125" customWidth="1"/>
    <col min="2049" max="2049" width="6.42578125" customWidth="1"/>
    <col min="2050" max="2050" width="18.85546875" customWidth="1"/>
    <col min="2051" max="2051" width="50.7109375" customWidth="1"/>
    <col min="2052" max="2052" width="14" customWidth="1"/>
    <col min="2053" max="2053" width="14.140625" customWidth="1"/>
    <col min="2054" max="2054" width="13.5703125" customWidth="1"/>
    <col min="2305" max="2305" width="6.42578125" customWidth="1"/>
    <col min="2306" max="2306" width="18.85546875" customWidth="1"/>
    <col min="2307" max="2307" width="50.7109375" customWidth="1"/>
    <col min="2308" max="2308" width="14" customWidth="1"/>
    <col min="2309" max="2309" width="14.140625" customWidth="1"/>
    <col min="2310" max="2310" width="13.5703125" customWidth="1"/>
    <col min="2561" max="2561" width="6.42578125" customWidth="1"/>
    <col min="2562" max="2562" width="18.85546875" customWidth="1"/>
    <col min="2563" max="2563" width="50.7109375" customWidth="1"/>
    <col min="2564" max="2564" width="14" customWidth="1"/>
    <col min="2565" max="2565" width="14.140625" customWidth="1"/>
    <col min="2566" max="2566" width="13.5703125" customWidth="1"/>
    <col min="2817" max="2817" width="6.42578125" customWidth="1"/>
    <col min="2818" max="2818" width="18.85546875" customWidth="1"/>
    <col min="2819" max="2819" width="50.7109375" customWidth="1"/>
    <col min="2820" max="2820" width="14" customWidth="1"/>
    <col min="2821" max="2821" width="14.140625" customWidth="1"/>
    <col min="2822" max="2822" width="13.5703125" customWidth="1"/>
    <col min="3073" max="3073" width="6.42578125" customWidth="1"/>
    <col min="3074" max="3074" width="18.85546875" customWidth="1"/>
    <col min="3075" max="3075" width="50.7109375" customWidth="1"/>
    <col min="3076" max="3076" width="14" customWidth="1"/>
    <col min="3077" max="3077" width="14.140625" customWidth="1"/>
    <col min="3078" max="3078" width="13.5703125" customWidth="1"/>
    <col min="3329" max="3329" width="6.42578125" customWidth="1"/>
    <col min="3330" max="3330" width="18.85546875" customWidth="1"/>
    <col min="3331" max="3331" width="50.7109375" customWidth="1"/>
    <col min="3332" max="3332" width="14" customWidth="1"/>
    <col min="3333" max="3333" width="14.140625" customWidth="1"/>
    <col min="3334" max="3334" width="13.5703125" customWidth="1"/>
    <col min="3585" max="3585" width="6.42578125" customWidth="1"/>
    <col min="3586" max="3586" width="18.85546875" customWidth="1"/>
    <col min="3587" max="3587" width="50.7109375" customWidth="1"/>
    <col min="3588" max="3588" width="14" customWidth="1"/>
    <col min="3589" max="3589" width="14.140625" customWidth="1"/>
    <col min="3590" max="3590" width="13.5703125" customWidth="1"/>
    <col min="3841" max="3841" width="6.42578125" customWidth="1"/>
    <col min="3842" max="3842" width="18.85546875" customWidth="1"/>
    <col min="3843" max="3843" width="50.7109375" customWidth="1"/>
    <col min="3844" max="3844" width="14" customWidth="1"/>
    <col min="3845" max="3845" width="14.140625" customWidth="1"/>
    <col min="3846" max="3846" width="13.5703125" customWidth="1"/>
    <col min="4097" max="4097" width="6.42578125" customWidth="1"/>
    <col min="4098" max="4098" width="18.85546875" customWidth="1"/>
    <col min="4099" max="4099" width="50.7109375" customWidth="1"/>
    <col min="4100" max="4100" width="14" customWidth="1"/>
    <col min="4101" max="4101" width="14.140625" customWidth="1"/>
    <col min="4102" max="4102" width="13.5703125" customWidth="1"/>
    <col min="4353" max="4353" width="6.42578125" customWidth="1"/>
    <col min="4354" max="4354" width="18.85546875" customWidth="1"/>
    <col min="4355" max="4355" width="50.7109375" customWidth="1"/>
    <col min="4356" max="4356" width="14" customWidth="1"/>
    <col min="4357" max="4357" width="14.140625" customWidth="1"/>
    <col min="4358" max="4358" width="13.5703125" customWidth="1"/>
    <col min="4609" max="4609" width="6.42578125" customWidth="1"/>
    <col min="4610" max="4610" width="18.85546875" customWidth="1"/>
    <col min="4611" max="4611" width="50.7109375" customWidth="1"/>
    <col min="4612" max="4612" width="14" customWidth="1"/>
    <col min="4613" max="4613" width="14.140625" customWidth="1"/>
    <col min="4614" max="4614" width="13.5703125" customWidth="1"/>
    <col min="4865" max="4865" width="6.42578125" customWidth="1"/>
    <col min="4866" max="4866" width="18.85546875" customWidth="1"/>
    <col min="4867" max="4867" width="50.7109375" customWidth="1"/>
    <col min="4868" max="4868" width="14" customWidth="1"/>
    <col min="4869" max="4869" width="14.140625" customWidth="1"/>
    <col min="4870" max="4870" width="13.5703125" customWidth="1"/>
    <col min="5121" max="5121" width="6.42578125" customWidth="1"/>
    <col min="5122" max="5122" width="18.85546875" customWidth="1"/>
    <col min="5123" max="5123" width="50.7109375" customWidth="1"/>
    <col min="5124" max="5124" width="14" customWidth="1"/>
    <col min="5125" max="5125" width="14.140625" customWidth="1"/>
    <col min="5126" max="5126" width="13.5703125" customWidth="1"/>
    <col min="5377" max="5377" width="6.42578125" customWidth="1"/>
    <col min="5378" max="5378" width="18.85546875" customWidth="1"/>
    <col min="5379" max="5379" width="50.7109375" customWidth="1"/>
    <col min="5380" max="5380" width="14" customWidth="1"/>
    <col min="5381" max="5381" width="14.140625" customWidth="1"/>
    <col min="5382" max="5382" width="13.5703125" customWidth="1"/>
    <col min="5633" max="5633" width="6.42578125" customWidth="1"/>
    <col min="5634" max="5634" width="18.85546875" customWidth="1"/>
    <col min="5635" max="5635" width="50.7109375" customWidth="1"/>
    <col min="5636" max="5636" width="14" customWidth="1"/>
    <col min="5637" max="5637" width="14.140625" customWidth="1"/>
    <col min="5638" max="5638" width="13.5703125" customWidth="1"/>
    <col min="5889" max="5889" width="6.42578125" customWidth="1"/>
    <col min="5890" max="5890" width="18.85546875" customWidth="1"/>
    <col min="5891" max="5891" width="50.7109375" customWidth="1"/>
    <col min="5892" max="5892" width="14" customWidth="1"/>
    <col min="5893" max="5893" width="14.140625" customWidth="1"/>
    <col min="5894" max="5894" width="13.5703125" customWidth="1"/>
    <col min="6145" max="6145" width="6.42578125" customWidth="1"/>
    <col min="6146" max="6146" width="18.85546875" customWidth="1"/>
    <col min="6147" max="6147" width="50.7109375" customWidth="1"/>
    <col min="6148" max="6148" width="14" customWidth="1"/>
    <col min="6149" max="6149" width="14.140625" customWidth="1"/>
    <col min="6150" max="6150" width="13.5703125" customWidth="1"/>
    <col min="6401" max="6401" width="6.42578125" customWidth="1"/>
    <col min="6402" max="6402" width="18.85546875" customWidth="1"/>
    <col min="6403" max="6403" width="50.7109375" customWidth="1"/>
    <col min="6404" max="6404" width="14" customWidth="1"/>
    <col min="6405" max="6405" width="14.140625" customWidth="1"/>
    <col min="6406" max="6406" width="13.5703125" customWidth="1"/>
    <col min="6657" max="6657" width="6.42578125" customWidth="1"/>
    <col min="6658" max="6658" width="18.85546875" customWidth="1"/>
    <col min="6659" max="6659" width="50.7109375" customWidth="1"/>
    <col min="6660" max="6660" width="14" customWidth="1"/>
    <col min="6661" max="6661" width="14.140625" customWidth="1"/>
    <col min="6662" max="6662" width="13.5703125" customWidth="1"/>
    <col min="6913" max="6913" width="6.42578125" customWidth="1"/>
    <col min="6914" max="6914" width="18.85546875" customWidth="1"/>
    <col min="6915" max="6915" width="50.7109375" customWidth="1"/>
    <col min="6916" max="6916" width="14" customWidth="1"/>
    <col min="6917" max="6917" width="14.140625" customWidth="1"/>
    <col min="6918" max="6918" width="13.5703125" customWidth="1"/>
    <col min="7169" max="7169" width="6.42578125" customWidth="1"/>
    <col min="7170" max="7170" width="18.85546875" customWidth="1"/>
    <col min="7171" max="7171" width="50.7109375" customWidth="1"/>
    <col min="7172" max="7172" width="14" customWidth="1"/>
    <col min="7173" max="7173" width="14.140625" customWidth="1"/>
    <col min="7174" max="7174" width="13.5703125" customWidth="1"/>
    <col min="7425" max="7425" width="6.42578125" customWidth="1"/>
    <col min="7426" max="7426" width="18.85546875" customWidth="1"/>
    <col min="7427" max="7427" width="50.7109375" customWidth="1"/>
    <col min="7428" max="7428" width="14" customWidth="1"/>
    <col min="7429" max="7429" width="14.140625" customWidth="1"/>
    <col min="7430" max="7430" width="13.5703125" customWidth="1"/>
    <col min="7681" max="7681" width="6.42578125" customWidth="1"/>
    <col min="7682" max="7682" width="18.85546875" customWidth="1"/>
    <col min="7683" max="7683" width="50.7109375" customWidth="1"/>
    <col min="7684" max="7684" width="14" customWidth="1"/>
    <col min="7685" max="7685" width="14.140625" customWidth="1"/>
    <col min="7686" max="7686" width="13.5703125" customWidth="1"/>
    <col min="7937" max="7937" width="6.42578125" customWidth="1"/>
    <col min="7938" max="7938" width="18.85546875" customWidth="1"/>
    <col min="7939" max="7939" width="50.7109375" customWidth="1"/>
    <col min="7940" max="7940" width="14" customWidth="1"/>
    <col min="7941" max="7941" width="14.140625" customWidth="1"/>
    <col min="7942" max="7942" width="13.5703125" customWidth="1"/>
    <col min="8193" max="8193" width="6.42578125" customWidth="1"/>
    <col min="8194" max="8194" width="18.85546875" customWidth="1"/>
    <col min="8195" max="8195" width="50.7109375" customWidth="1"/>
    <col min="8196" max="8196" width="14" customWidth="1"/>
    <col min="8197" max="8197" width="14.140625" customWidth="1"/>
    <col min="8198" max="8198" width="13.5703125" customWidth="1"/>
    <col min="8449" max="8449" width="6.42578125" customWidth="1"/>
    <col min="8450" max="8450" width="18.85546875" customWidth="1"/>
    <col min="8451" max="8451" width="50.7109375" customWidth="1"/>
    <col min="8452" max="8452" width="14" customWidth="1"/>
    <col min="8453" max="8453" width="14.140625" customWidth="1"/>
    <col min="8454" max="8454" width="13.5703125" customWidth="1"/>
    <col min="8705" max="8705" width="6.42578125" customWidth="1"/>
    <col min="8706" max="8706" width="18.85546875" customWidth="1"/>
    <col min="8707" max="8707" width="50.7109375" customWidth="1"/>
    <col min="8708" max="8708" width="14" customWidth="1"/>
    <col min="8709" max="8709" width="14.140625" customWidth="1"/>
    <col min="8710" max="8710" width="13.5703125" customWidth="1"/>
    <col min="8961" max="8961" width="6.42578125" customWidth="1"/>
    <col min="8962" max="8962" width="18.85546875" customWidth="1"/>
    <col min="8963" max="8963" width="50.7109375" customWidth="1"/>
    <col min="8964" max="8964" width="14" customWidth="1"/>
    <col min="8965" max="8965" width="14.140625" customWidth="1"/>
    <col min="8966" max="8966" width="13.5703125" customWidth="1"/>
    <col min="9217" max="9217" width="6.42578125" customWidth="1"/>
    <col min="9218" max="9218" width="18.85546875" customWidth="1"/>
    <col min="9219" max="9219" width="50.7109375" customWidth="1"/>
    <col min="9220" max="9220" width="14" customWidth="1"/>
    <col min="9221" max="9221" width="14.140625" customWidth="1"/>
    <col min="9222" max="9222" width="13.5703125" customWidth="1"/>
    <col min="9473" max="9473" width="6.42578125" customWidth="1"/>
    <col min="9474" max="9474" width="18.85546875" customWidth="1"/>
    <col min="9475" max="9475" width="50.7109375" customWidth="1"/>
    <col min="9476" max="9476" width="14" customWidth="1"/>
    <col min="9477" max="9477" width="14.140625" customWidth="1"/>
    <col min="9478" max="9478" width="13.5703125" customWidth="1"/>
    <col min="9729" max="9729" width="6.42578125" customWidth="1"/>
    <col min="9730" max="9730" width="18.85546875" customWidth="1"/>
    <col min="9731" max="9731" width="50.7109375" customWidth="1"/>
    <col min="9732" max="9732" width="14" customWidth="1"/>
    <col min="9733" max="9733" width="14.140625" customWidth="1"/>
    <col min="9734" max="9734" width="13.5703125" customWidth="1"/>
    <col min="9985" max="9985" width="6.42578125" customWidth="1"/>
    <col min="9986" max="9986" width="18.85546875" customWidth="1"/>
    <col min="9987" max="9987" width="50.7109375" customWidth="1"/>
    <col min="9988" max="9988" width="14" customWidth="1"/>
    <col min="9989" max="9989" width="14.140625" customWidth="1"/>
    <col min="9990" max="9990" width="13.5703125" customWidth="1"/>
    <col min="10241" max="10241" width="6.42578125" customWidth="1"/>
    <col min="10242" max="10242" width="18.85546875" customWidth="1"/>
    <col min="10243" max="10243" width="50.7109375" customWidth="1"/>
    <col min="10244" max="10244" width="14" customWidth="1"/>
    <col min="10245" max="10245" width="14.140625" customWidth="1"/>
    <col min="10246" max="10246" width="13.5703125" customWidth="1"/>
    <col min="10497" max="10497" width="6.42578125" customWidth="1"/>
    <col min="10498" max="10498" width="18.85546875" customWidth="1"/>
    <col min="10499" max="10499" width="50.7109375" customWidth="1"/>
    <col min="10500" max="10500" width="14" customWidth="1"/>
    <col min="10501" max="10501" width="14.140625" customWidth="1"/>
    <col min="10502" max="10502" width="13.5703125" customWidth="1"/>
    <col min="10753" max="10753" width="6.42578125" customWidth="1"/>
    <col min="10754" max="10754" width="18.85546875" customWidth="1"/>
    <col min="10755" max="10755" width="50.7109375" customWidth="1"/>
    <col min="10756" max="10756" width="14" customWidth="1"/>
    <col min="10757" max="10757" width="14.140625" customWidth="1"/>
    <col min="10758" max="10758" width="13.5703125" customWidth="1"/>
    <col min="11009" max="11009" width="6.42578125" customWidth="1"/>
    <col min="11010" max="11010" width="18.85546875" customWidth="1"/>
    <col min="11011" max="11011" width="50.7109375" customWidth="1"/>
    <col min="11012" max="11012" width="14" customWidth="1"/>
    <col min="11013" max="11013" width="14.140625" customWidth="1"/>
    <col min="11014" max="11014" width="13.5703125" customWidth="1"/>
    <col min="11265" max="11265" width="6.42578125" customWidth="1"/>
    <col min="11266" max="11266" width="18.85546875" customWidth="1"/>
    <col min="11267" max="11267" width="50.7109375" customWidth="1"/>
    <col min="11268" max="11268" width="14" customWidth="1"/>
    <col min="11269" max="11269" width="14.140625" customWidth="1"/>
    <col min="11270" max="11270" width="13.5703125" customWidth="1"/>
    <col min="11521" max="11521" width="6.42578125" customWidth="1"/>
    <col min="11522" max="11522" width="18.85546875" customWidth="1"/>
    <col min="11523" max="11523" width="50.7109375" customWidth="1"/>
    <col min="11524" max="11524" width="14" customWidth="1"/>
    <col min="11525" max="11525" width="14.140625" customWidth="1"/>
    <col min="11526" max="11526" width="13.5703125" customWidth="1"/>
    <col min="11777" max="11777" width="6.42578125" customWidth="1"/>
    <col min="11778" max="11778" width="18.85546875" customWidth="1"/>
    <col min="11779" max="11779" width="50.7109375" customWidth="1"/>
    <col min="11780" max="11780" width="14" customWidth="1"/>
    <col min="11781" max="11781" width="14.140625" customWidth="1"/>
    <col min="11782" max="11782" width="13.5703125" customWidth="1"/>
    <col min="12033" max="12033" width="6.42578125" customWidth="1"/>
    <col min="12034" max="12034" width="18.85546875" customWidth="1"/>
    <col min="12035" max="12035" width="50.7109375" customWidth="1"/>
    <col min="12036" max="12036" width="14" customWidth="1"/>
    <col min="12037" max="12037" width="14.140625" customWidth="1"/>
    <col min="12038" max="12038" width="13.5703125" customWidth="1"/>
    <col min="12289" max="12289" width="6.42578125" customWidth="1"/>
    <col min="12290" max="12290" width="18.85546875" customWidth="1"/>
    <col min="12291" max="12291" width="50.7109375" customWidth="1"/>
    <col min="12292" max="12292" width="14" customWidth="1"/>
    <col min="12293" max="12293" width="14.140625" customWidth="1"/>
    <col min="12294" max="12294" width="13.5703125" customWidth="1"/>
    <col min="12545" max="12545" width="6.42578125" customWidth="1"/>
    <col min="12546" max="12546" width="18.85546875" customWidth="1"/>
    <col min="12547" max="12547" width="50.7109375" customWidth="1"/>
    <col min="12548" max="12548" width="14" customWidth="1"/>
    <col min="12549" max="12549" width="14.140625" customWidth="1"/>
    <col min="12550" max="12550" width="13.5703125" customWidth="1"/>
    <col min="12801" max="12801" width="6.42578125" customWidth="1"/>
    <col min="12802" max="12802" width="18.85546875" customWidth="1"/>
    <col min="12803" max="12803" width="50.7109375" customWidth="1"/>
    <col min="12804" max="12804" width="14" customWidth="1"/>
    <col min="12805" max="12805" width="14.140625" customWidth="1"/>
    <col min="12806" max="12806" width="13.5703125" customWidth="1"/>
    <col min="13057" max="13057" width="6.42578125" customWidth="1"/>
    <col min="13058" max="13058" width="18.85546875" customWidth="1"/>
    <col min="13059" max="13059" width="50.7109375" customWidth="1"/>
    <col min="13060" max="13060" width="14" customWidth="1"/>
    <col min="13061" max="13061" width="14.140625" customWidth="1"/>
    <col min="13062" max="13062" width="13.5703125" customWidth="1"/>
    <col min="13313" max="13313" width="6.42578125" customWidth="1"/>
    <col min="13314" max="13314" width="18.85546875" customWidth="1"/>
    <col min="13315" max="13315" width="50.7109375" customWidth="1"/>
    <col min="13316" max="13316" width="14" customWidth="1"/>
    <col min="13317" max="13317" width="14.140625" customWidth="1"/>
    <col min="13318" max="13318" width="13.5703125" customWidth="1"/>
    <col min="13569" max="13569" width="6.42578125" customWidth="1"/>
    <col min="13570" max="13570" width="18.85546875" customWidth="1"/>
    <col min="13571" max="13571" width="50.7109375" customWidth="1"/>
    <col min="13572" max="13572" width="14" customWidth="1"/>
    <col min="13573" max="13573" width="14.140625" customWidth="1"/>
    <col min="13574" max="13574" width="13.5703125" customWidth="1"/>
    <col min="13825" max="13825" width="6.42578125" customWidth="1"/>
    <col min="13826" max="13826" width="18.85546875" customWidth="1"/>
    <col min="13827" max="13827" width="50.7109375" customWidth="1"/>
    <col min="13828" max="13828" width="14" customWidth="1"/>
    <col min="13829" max="13829" width="14.140625" customWidth="1"/>
    <col min="13830" max="13830" width="13.5703125" customWidth="1"/>
    <col min="14081" max="14081" width="6.42578125" customWidth="1"/>
    <col min="14082" max="14082" width="18.85546875" customWidth="1"/>
    <col min="14083" max="14083" width="50.7109375" customWidth="1"/>
    <col min="14084" max="14084" width="14" customWidth="1"/>
    <col min="14085" max="14085" width="14.140625" customWidth="1"/>
    <col min="14086" max="14086" width="13.5703125" customWidth="1"/>
    <col min="14337" max="14337" width="6.42578125" customWidth="1"/>
    <col min="14338" max="14338" width="18.85546875" customWidth="1"/>
    <col min="14339" max="14339" width="50.7109375" customWidth="1"/>
    <col min="14340" max="14340" width="14" customWidth="1"/>
    <col min="14341" max="14341" width="14.140625" customWidth="1"/>
    <col min="14342" max="14342" width="13.5703125" customWidth="1"/>
    <col min="14593" max="14593" width="6.42578125" customWidth="1"/>
    <col min="14594" max="14594" width="18.85546875" customWidth="1"/>
    <col min="14595" max="14595" width="50.7109375" customWidth="1"/>
    <col min="14596" max="14596" width="14" customWidth="1"/>
    <col min="14597" max="14597" width="14.140625" customWidth="1"/>
    <col min="14598" max="14598" width="13.5703125" customWidth="1"/>
    <col min="14849" max="14849" width="6.42578125" customWidth="1"/>
    <col min="14850" max="14850" width="18.85546875" customWidth="1"/>
    <col min="14851" max="14851" width="50.7109375" customWidth="1"/>
    <col min="14852" max="14852" width="14" customWidth="1"/>
    <col min="14853" max="14853" width="14.140625" customWidth="1"/>
    <col min="14854" max="14854" width="13.5703125" customWidth="1"/>
    <col min="15105" max="15105" width="6.42578125" customWidth="1"/>
    <col min="15106" max="15106" width="18.85546875" customWidth="1"/>
    <col min="15107" max="15107" width="50.7109375" customWidth="1"/>
    <col min="15108" max="15108" width="14" customWidth="1"/>
    <col min="15109" max="15109" width="14.140625" customWidth="1"/>
    <col min="15110" max="15110" width="13.5703125" customWidth="1"/>
    <col min="15361" max="15361" width="6.42578125" customWidth="1"/>
    <col min="15362" max="15362" width="18.85546875" customWidth="1"/>
    <col min="15363" max="15363" width="50.7109375" customWidth="1"/>
    <col min="15364" max="15364" width="14" customWidth="1"/>
    <col min="15365" max="15365" width="14.140625" customWidth="1"/>
    <col min="15366" max="15366" width="13.5703125" customWidth="1"/>
    <col min="15617" max="15617" width="6.42578125" customWidth="1"/>
    <col min="15618" max="15618" width="18.85546875" customWidth="1"/>
    <col min="15619" max="15619" width="50.7109375" customWidth="1"/>
    <col min="15620" max="15620" width="14" customWidth="1"/>
    <col min="15621" max="15621" width="14.140625" customWidth="1"/>
    <col min="15622" max="15622" width="13.5703125" customWidth="1"/>
    <col min="15873" max="15873" width="6.42578125" customWidth="1"/>
    <col min="15874" max="15874" width="18.85546875" customWidth="1"/>
    <col min="15875" max="15875" width="50.7109375" customWidth="1"/>
    <col min="15876" max="15876" width="14" customWidth="1"/>
    <col min="15877" max="15877" width="14.140625" customWidth="1"/>
    <col min="15878" max="15878" width="13.5703125" customWidth="1"/>
    <col min="16129" max="16129" width="6.42578125" customWidth="1"/>
    <col min="16130" max="16130" width="18.85546875" customWidth="1"/>
    <col min="16131" max="16131" width="50.7109375" customWidth="1"/>
    <col min="16132" max="16132" width="14" customWidth="1"/>
    <col min="16133" max="16133" width="14.140625" customWidth="1"/>
    <col min="16134" max="16134" width="13.5703125" customWidth="1"/>
  </cols>
  <sheetData>
    <row r="1" spans="1:6" ht="12.95" customHeight="1" x14ac:dyDescent="0.2">
      <c r="A1" s="8"/>
      <c r="B1" s="32"/>
      <c r="C1" s="32"/>
      <c r="D1" s="32"/>
      <c r="E1" s="32"/>
      <c r="F1" s="32" t="s">
        <v>329</v>
      </c>
    </row>
    <row r="2" spans="1:6" ht="12.95" customHeight="1" x14ac:dyDescent="0.2">
      <c r="A2" s="8"/>
      <c r="B2" s="32"/>
      <c r="C2" s="32"/>
      <c r="D2" s="32"/>
      <c r="E2" s="32"/>
      <c r="F2" s="32" t="s">
        <v>775</v>
      </c>
    </row>
    <row r="3" spans="1:6" ht="12.95" customHeight="1" x14ac:dyDescent="0.2">
      <c r="A3" s="8"/>
      <c r="B3" s="32"/>
      <c r="C3" s="32"/>
      <c r="D3" s="32"/>
      <c r="E3" s="32"/>
      <c r="F3" s="32" t="s">
        <v>538</v>
      </c>
    </row>
    <row r="4" spans="1:6" ht="12.95" customHeight="1" x14ac:dyDescent="0.2">
      <c r="A4" s="8"/>
      <c r="B4" s="32"/>
      <c r="C4" s="32"/>
      <c r="D4" s="32"/>
      <c r="E4" s="32"/>
      <c r="F4" s="32"/>
    </row>
    <row r="5" spans="1:6" ht="12.95" customHeight="1" x14ac:dyDescent="0.2">
      <c r="A5" s="8"/>
      <c r="B5" s="32"/>
      <c r="C5" s="32"/>
      <c r="D5" s="32"/>
      <c r="E5" s="34" t="s">
        <v>777</v>
      </c>
      <c r="F5" s="34" t="s">
        <v>776</v>
      </c>
    </row>
    <row r="6" spans="1:6" ht="16.5" customHeight="1" x14ac:dyDescent="0.2">
      <c r="A6" s="8"/>
      <c r="B6" s="59" t="s">
        <v>707</v>
      </c>
      <c r="C6" s="59"/>
      <c r="D6" s="59"/>
      <c r="E6" s="59"/>
      <c r="F6" s="59"/>
    </row>
    <row r="7" spans="1:6" ht="13.5" customHeight="1" x14ac:dyDescent="0.2">
      <c r="A7" s="8"/>
      <c r="B7" s="59" t="s">
        <v>708</v>
      </c>
      <c r="C7" s="59"/>
      <c r="D7" s="59"/>
      <c r="E7" s="59"/>
      <c r="F7" s="59"/>
    </row>
    <row r="8" spans="1:6" ht="13.5" customHeight="1" x14ac:dyDescent="0.2">
      <c r="A8" s="8"/>
      <c r="B8" s="60" t="s">
        <v>454</v>
      </c>
      <c r="C8" s="60"/>
      <c r="D8" s="60"/>
      <c r="E8" s="60"/>
      <c r="F8" s="60"/>
    </row>
    <row r="9" spans="1:6" ht="13.5" customHeight="1" x14ac:dyDescent="0.2">
      <c r="A9" s="8"/>
      <c r="B9" s="9"/>
      <c r="C9" s="9"/>
      <c r="D9" s="9"/>
      <c r="E9" s="9"/>
      <c r="F9" s="9"/>
    </row>
    <row r="10" spans="1:6" ht="35.1" customHeight="1" x14ac:dyDescent="0.2">
      <c r="A10" s="61" t="s">
        <v>67</v>
      </c>
      <c r="B10" s="61" t="s">
        <v>140</v>
      </c>
      <c r="C10" s="61" t="s">
        <v>141</v>
      </c>
      <c r="D10" s="61" t="s">
        <v>709</v>
      </c>
      <c r="E10" s="61" t="s">
        <v>5</v>
      </c>
      <c r="F10" s="61" t="s">
        <v>142</v>
      </c>
    </row>
    <row r="11" spans="1:6" ht="58.5" customHeight="1" x14ac:dyDescent="0.2">
      <c r="A11" s="62"/>
      <c r="B11" s="62"/>
      <c r="C11" s="62"/>
      <c r="D11" s="62"/>
      <c r="E11" s="62"/>
      <c r="F11" s="62"/>
    </row>
    <row r="12" spans="1:6" x14ac:dyDescent="0.2">
      <c r="A12" s="42">
        <v>1</v>
      </c>
      <c r="B12" s="35" t="s">
        <v>143</v>
      </c>
      <c r="C12" s="36" t="s">
        <v>144</v>
      </c>
      <c r="D12" s="37">
        <f>D13+D22+D27+D41+D44+D53+D58+D65+D68+D73</f>
        <v>512660000</v>
      </c>
      <c r="E12" s="37">
        <f>E13+E22+E27+E41+E44+E53+E58+E65+E68+E73</f>
        <v>225430121.27000001</v>
      </c>
      <c r="F12" s="38">
        <f t="shared" ref="F12:F109" si="0">E12/D12</f>
        <v>0.43972637083056998</v>
      </c>
    </row>
    <row r="13" spans="1:6" x14ac:dyDescent="0.2">
      <c r="A13" s="42">
        <f>A12+1</f>
        <v>2</v>
      </c>
      <c r="B13" s="35" t="s">
        <v>145</v>
      </c>
      <c r="C13" s="36" t="s">
        <v>146</v>
      </c>
      <c r="D13" s="37">
        <f>D14+D15+D16+D17+D18+D19+D20+D21</f>
        <v>444991000</v>
      </c>
      <c r="E13" s="37">
        <f>E14+E15+E16+E17+E18+E19+E20+E21</f>
        <v>208366677.11999997</v>
      </c>
      <c r="F13" s="38">
        <f t="shared" si="0"/>
        <v>0.46824919407358795</v>
      </c>
    </row>
    <row r="14" spans="1:6" ht="105.75" customHeight="1" x14ac:dyDescent="0.2">
      <c r="A14" s="42">
        <v>3</v>
      </c>
      <c r="B14" s="35" t="s">
        <v>8</v>
      </c>
      <c r="C14" s="36" t="s">
        <v>176</v>
      </c>
      <c r="D14" s="37">
        <v>441291000</v>
      </c>
      <c r="E14" s="37">
        <v>208708204.66</v>
      </c>
      <c r="F14" s="38">
        <f t="shared" si="0"/>
        <v>0.47294915296255757</v>
      </c>
    </row>
    <row r="15" spans="1:6" ht="108" customHeight="1" x14ac:dyDescent="0.2">
      <c r="A15" s="42">
        <f>A14+1</f>
        <v>4</v>
      </c>
      <c r="B15" s="35" t="s">
        <v>299</v>
      </c>
      <c r="C15" s="39" t="s">
        <v>312</v>
      </c>
      <c r="D15" s="37">
        <v>0</v>
      </c>
      <c r="E15" s="37">
        <v>69522.600000000006</v>
      </c>
      <c r="F15" s="38">
        <v>0</v>
      </c>
    </row>
    <row r="16" spans="1:6" ht="142.5" customHeight="1" x14ac:dyDescent="0.2">
      <c r="A16" s="42">
        <f>A15+1</f>
        <v>5</v>
      </c>
      <c r="B16" s="35" t="s">
        <v>9</v>
      </c>
      <c r="C16" s="36" t="s">
        <v>177</v>
      </c>
      <c r="D16" s="37">
        <v>1000000</v>
      </c>
      <c r="E16" s="37">
        <v>-280207.99</v>
      </c>
      <c r="F16" s="38">
        <f t="shared" si="0"/>
        <v>-0.28020799000000002</v>
      </c>
    </row>
    <row r="17" spans="1:6" ht="142.5" customHeight="1" x14ac:dyDescent="0.2">
      <c r="A17" s="42">
        <f t="shared" ref="A17:A80" si="1">A16+1</f>
        <v>6</v>
      </c>
      <c r="B17" s="35" t="s">
        <v>689</v>
      </c>
      <c r="C17" s="36" t="s">
        <v>710</v>
      </c>
      <c r="D17" s="37">
        <v>0</v>
      </c>
      <c r="E17" s="37">
        <v>3879.78</v>
      </c>
      <c r="F17" s="38">
        <v>0</v>
      </c>
    </row>
    <row r="18" spans="1:6" ht="80.25" customHeight="1" x14ac:dyDescent="0.2">
      <c r="A18" s="42">
        <f t="shared" si="1"/>
        <v>7</v>
      </c>
      <c r="B18" s="35" t="s">
        <v>10</v>
      </c>
      <c r="C18" s="36" t="s">
        <v>178</v>
      </c>
      <c r="D18" s="37">
        <v>1400000</v>
      </c>
      <c r="E18" s="37">
        <v>-134330.53</v>
      </c>
      <c r="F18" s="38">
        <f t="shared" si="0"/>
        <v>-9.5950378571428574E-2</v>
      </c>
    </row>
    <row r="19" spans="1:6" ht="80.25" customHeight="1" x14ac:dyDescent="0.2">
      <c r="A19" s="42">
        <f t="shared" si="1"/>
        <v>8</v>
      </c>
      <c r="B19" s="35" t="s">
        <v>11</v>
      </c>
      <c r="C19" s="36" t="s">
        <v>179</v>
      </c>
      <c r="D19" s="37">
        <v>0</v>
      </c>
      <c r="E19" s="37">
        <v>-391.4</v>
      </c>
      <c r="F19" s="38">
        <v>0</v>
      </c>
    </row>
    <row r="20" spans="1:6" ht="119.25" customHeight="1" x14ac:dyDescent="0.2">
      <c r="A20" s="42">
        <f t="shared" si="1"/>
        <v>9</v>
      </c>
      <c r="B20" s="35" t="s">
        <v>12</v>
      </c>
      <c r="C20" s="36" t="s">
        <v>180</v>
      </c>
      <c r="D20" s="37">
        <v>100000</v>
      </c>
      <c r="E20" s="37">
        <v>0</v>
      </c>
      <c r="F20" s="38">
        <f t="shared" si="0"/>
        <v>0</v>
      </c>
    </row>
    <row r="21" spans="1:6" ht="119.25" customHeight="1" x14ac:dyDescent="0.2">
      <c r="A21" s="42">
        <f t="shared" si="1"/>
        <v>10</v>
      </c>
      <c r="B21" s="35" t="s">
        <v>690</v>
      </c>
      <c r="C21" s="36" t="s">
        <v>711</v>
      </c>
      <c r="D21" s="37">
        <v>1200000</v>
      </c>
      <c r="E21" s="37">
        <v>0</v>
      </c>
      <c r="F21" s="38">
        <f t="shared" si="0"/>
        <v>0</v>
      </c>
    </row>
    <row r="22" spans="1:6" ht="42" customHeight="1" x14ac:dyDescent="0.2">
      <c r="A22" s="42">
        <f t="shared" si="1"/>
        <v>11</v>
      </c>
      <c r="B22" s="35" t="s">
        <v>165</v>
      </c>
      <c r="C22" s="36" t="s">
        <v>166</v>
      </c>
      <c r="D22" s="37">
        <f>SUM(D23:D26)</f>
        <v>5679000</v>
      </c>
      <c r="E22" s="37">
        <f>SUM(E23:E26)</f>
        <v>1556016.3</v>
      </c>
      <c r="F22" s="38">
        <f t="shared" si="0"/>
        <v>0.2739947702060222</v>
      </c>
    </row>
    <row r="23" spans="1:6" ht="108" customHeight="1" x14ac:dyDescent="0.2">
      <c r="A23" s="42">
        <f t="shared" si="1"/>
        <v>12</v>
      </c>
      <c r="B23" s="35" t="s">
        <v>712</v>
      </c>
      <c r="C23" s="36" t="s">
        <v>428</v>
      </c>
      <c r="D23" s="37">
        <v>2540000</v>
      </c>
      <c r="E23" s="37">
        <v>799926.72</v>
      </c>
      <c r="F23" s="38">
        <f t="shared" si="0"/>
        <v>0.31493177952755902</v>
      </c>
    </row>
    <row r="24" spans="1:6" ht="118.5" customHeight="1" x14ac:dyDescent="0.2">
      <c r="A24" s="42">
        <f t="shared" si="1"/>
        <v>13</v>
      </c>
      <c r="B24" s="35" t="s">
        <v>713</v>
      </c>
      <c r="C24" s="36" t="s">
        <v>429</v>
      </c>
      <c r="D24" s="37">
        <v>14000</v>
      </c>
      <c r="E24" s="37">
        <v>3282.97</v>
      </c>
      <c r="F24" s="38">
        <f t="shared" si="0"/>
        <v>0.23449785714285712</v>
      </c>
    </row>
    <row r="25" spans="1:6" ht="104.25" customHeight="1" x14ac:dyDescent="0.2">
      <c r="A25" s="42">
        <f t="shared" si="1"/>
        <v>14</v>
      </c>
      <c r="B25" s="35" t="s">
        <v>714</v>
      </c>
      <c r="C25" s="36" t="s">
        <v>430</v>
      </c>
      <c r="D25" s="37">
        <v>3440000</v>
      </c>
      <c r="E25" s="37">
        <v>855322.08</v>
      </c>
      <c r="F25" s="38">
        <f t="shared" si="0"/>
        <v>0.2486401395348837</v>
      </c>
    </row>
    <row r="26" spans="1:6" ht="105" customHeight="1" x14ac:dyDescent="0.2">
      <c r="A26" s="42">
        <f t="shared" si="1"/>
        <v>15</v>
      </c>
      <c r="B26" s="35" t="s">
        <v>715</v>
      </c>
      <c r="C26" s="36" t="s">
        <v>431</v>
      </c>
      <c r="D26" s="37">
        <v>-315000</v>
      </c>
      <c r="E26" s="37">
        <v>-102515.47</v>
      </c>
      <c r="F26" s="38">
        <f t="shared" si="0"/>
        <v>0.32544593650793652</v>
      </c>
    </row>
    <row r="27" spans="1:6" x14ac:dyDescent="0.2">
      <c r="A27" s="42">
        <f t="shared" si="1"/>
        <v>16</v>
      </c>
      <c r="B27" s="35" t="s">
        <v>147</v>
      </c>
      <c r="C27" s="36" t="s">
        <v>148</v>
      </c>
      <c r="D27" s="37">
        <f>D28+D34+D37+D39</f>
        <v>23207000</v>
      </c>
      <c r="E27" s="37">
        <f>E28+E34+E37+E39</f>
        <v>4929669.9000000004</v>
      </c>
      <c r="F27" s="38">
        <f t="shared" si="0"/>
        <v>0.21242167880380922</v>
      </c>
    </row>
    <row r="28" spans="1:6" ht="26.25" customHeight="1" x14ac:dyDescent="0.2">
      <c r="A28" s="42">
        <f t="shared" si="1"/>
        <v>17</v>
      </c>
      <c r="B28" s="35" t="s">
        <v>284</v>
      </c>
      <c r="C28" s="36" t="s">
        <v>285</v>
      </c>
      <c r="D28" s="37">
        <f>D29+D30+D31+D32+D33</f>
        <v>19400000</v>
      </c>
      <c r="E28" s="37">
        <f>E29+E30+E31+E32+E33</f>
        <v>1877241.02</v>
      </c>
      <c r="F28" s="38">
        <f t="shared" si="0"/>
        <v>9.6765001030927833E-2</v>
      </c>
    </row>
    <row r="29" spans="1:6" ht="51" x14ac:dyDescent="0.2">
      <c r="A29" s="42">
        <f t="shared" si="1"/>
        <v>18</v>
      </c>
      <c r="B29" s="35" t="s">
        <v>286</v>
      </c>
      <c r="C29" s="43" t="s">
        <v>287</v>
      </c>
      <c r="D29" s="37">
        <v>7400000</v>
      </c>
      <c r="E29" s="37">
        <v>178686.11</v>
      </c>
      <c r="F29" s="38">
        <f t="shared" si="0"/>
        <v>2.414677162162162E-2</v>
      </c>
    </row>
    <row r="30" spans="1:6" ht="51" x14ac:dyDescent="0.2">
      <c r="A30" s="42">
        <f t="shared" si="1"/>
        <v>19</v>
      </c>
      <c r="B30" s="35" t="s">
        <v>288</v>
      </c>
      <c r="C30" s="36" t="s">
        <v>289</v>
      </c>
      <c r="D30" s="37">
        <v>0</v>
      </c>
      <c r="E30" s="37">
        <v>375.87</v>
      </c>
      <c r="F30" s="38">
        <v>0</v>
      </c>
    </row>
    <row r="31" spans="1:6" ht="63.75" x14ac:dyDescent="0.2">
      <c r="A31" s="42">
        <f t="shared" si="1"/>
        <v>20</v>
      </c>
      <c r="B31" s="35" t="s">
        <v>716</v>
      </c>
      <c r="C31" s="36" t="s">
        <v>717</v>
      </c>
      <c r="D31" s="37">
        <v>0</v>
      </c>
      <c r="E31" s="37">
        <v>-387.59</v>
      </c>
      <c r="F31" s="38">
        <v>0</v>
      </c>
    </row>
    <row r="32" spans="1:6" ht="63.75" x14ac:dyDescent="0.2">
      <c r="A32" s="42">
        <f t="shared" si="1"/>
        <v>21</v>
      </c>
      <c r="B32" s="35" t="s">
        <v>290</v>
      </c>
      <c r="C32" s="36" t="s">
        <v>291</v>
      </c>
      <c r="D32" s="37">
        <v>12000000</v>
      </c>
      <c r="E32" s="37">
        <v>1698367.33</v>
      </c>
      <c r="F32" s="38">
        <f>E32/D32</f>
        <v>0.14153061083333335</v>
      </c>
    </row>
    <row r="33" spans="1:6" ht="63.75" x14ac:dyDescent="0.2">
      <c r="A33" s="42">
        <f t="shared" si="1"/>
        <v>22</v>
      </c>
      <c r="B33" s="35" t="s">
        <v>292</v>
      </c>
      <c r="C33" s="36" t="s">
        <v>293</v>
      </c>
      <c r="D33" s="37">
        <v>0</v>
      </c>
      <c r="E33" s="37">
        <v>199.3</v>
      </c>
      <c r="F33" s="38">
        <v>0</v>
      </c>
    </row>
    <row r="34" spans="1:6" ht="25.5" x14ac:dyDescent="0.2">
      <c r="A34" s="42">
        <f t="shared" si="1"/>
        <v>23</v>
      </c>
      <c r="B34" s="35" t="s">
        <v>149</v>
      </c>
      <c r="C34" s="36" t="s">
        <v>150</v>
      </c>
      <c r="D34" s="37">
        <f>D35+D36</f>
        <v>0</v>
      </c>
      <c r="E34" s="37">
        <f>E35+E36</f>
        <v>-33391.129999999997</v>
      </c>
      <c r="F34" s="38" t="e">
        <f t="shared" si="0"/>
        <v>#DIV/0!</v>
      </c>
    </row>
    <row r="35" spans="1:6" ht="55.5" customHeight="1" x14ac:dyDescent="0.2">
      <c r="A35" s="42">
        <f t="shared" si="1"/>
        <v>24</v>
      </c>
      <c r="B35" s="35" t="s">
        <v>0</v>
      </c>
      <c r="C35" s="36" t="s">
        <v>181</v>
      </c>
      <c r="D35" s="37">
        <v>0</v>
      </c>
      <c r="E35" s="37">
        <v>-36802.06</v>
      </c>
      <c r="F35" s="38">
        <v>0</v>
      </c>
    </row>
    <row r="36" spans="1:6" ht="54" customHeight="1" x14ac:dyDescent="0.2">
      <c r="A36" s="42">
        <f t="shared" si="1"/>
        <v>25</v>
      </c>
      <c r="B36" s="35" t="s">
        <v>13</v>
      </c>
      <c r="C36" s="36" t="s">
        <v>294</v>
      </c>
      <c r="D36" s="37">
        <v>0</v>
      </c>
      <c r="E36" s="37">
        <v>3410.93</v>
      </c>
      <c r="F36" s="38">
        <v>0</v>
      </c>
    </row>
    <row r="37" spans="1:6" x14ac:dyDescent="0.2">
      <c r="A37" s="42">
        <f t="shared" si="1"/>
        <v>26</v>
      </c>
      <c r="B37" s="35" t="s">
        <v>1</v>
      </c>
      <c r="C37" s="36" t="s">
        <v>2</v>
      </c>
      <c r="D37" s="37">
        <f>D38</f>
        <v>2700000</v>
      </c>
      <c r="E37" s="37">
        <f>E38</f>
        <v>3084589.48</v>
      </c>
      <c r="F37" s="38">
        <f t="shared" si="0"/>
        <v>1.1424405481481481</v>
      </c>
    </row>
    <row r="38" spans="1:6" ht="44.25" customHeight="1" x14ac:dyDescent="0.2">
      <c r="A38" s="42">
        <f t="shared" si="1"/>
        <v>27</v>
      </c>
      <c r="B38" s="35" t="s">
        <v>3</v>
      </c>
      <c r="C38" s="36" t="s">
        <v>182</v>
      </c>
      <c r="D38" s="37">
        <v>2700000</v>
      </c>
      <c r="E38" s="37">
        <v>3084589.48</v>
      </c>
      <c r="F38" s="38">
        <f t="shared" si="0"/>
        <v>1.1424405481481481</v>
      </c>
    </row>
    <row r="39" spans="1:6" ht="25.5" x14ac:dyDescent="0.2">
      <c r="A39" s="42">
        <f t="shared" si="1"/>
        <v>28</v>
      </c>
      <c r="B39" s="35" t="s">
        <v>14</v>
      </c>
      <c r="C39" s="36" t="s">
        <v>15</v>
      </c>
      <c r="D39" s="37">
        <f>D40</f>
        <v>1107000</v>
      </c>
      <c r="E39" s="37">
        <f>E40</f>
        <v>1230.53</v>
      </c>
      <c r="F39" s="38">
        <f t="shared" si="0"/>
        <v>1.1115898825654923E-3</v>
      </c>
    </row>
    <row r="40" spans="1:6" ht="54" customHeight="1" x14ac:dyDescent="0.2">
      <c r="A40" s="42">
        <f t="shared" si="1"/>
        <v>29</v>
      </c>
      <c r="B40" s="35" t="s">
        <v>16</v>
      </c>
      <c r="C40" s="36" t="s">
        <v>295</v>
      </c>
      <c r="D40" s="37">
        <v>1107000</v>
      </c>
      <c r="E40" s="37">
        <v>1230.53</v>
      </c>
      <c r="F40" s="38">
        <f t="shared" si="0"/>
        <v>1.1115898825654923E-3</v>
      </c>
    </row>
    <row r="41" spans="1:6" ht="21" customHeight="1" x14ac:dyDescent="0.2">
      <c r="A41" s="42">
        <f t="shared" si="1"/>
        <v>30</v>
      </c>
      <c r="B41" s="35" t="s">
        <v>300</v>
      </c>
      <c r="C41" s="36" t="s">
        <v>301</v>
      </c>
      <c r="D41" s="37">
        <f>D42+D43</f>
        <v>0</v>
      </c>
      <c r="E41" s="37">
        <f>E42+E43</f>
        <v>44617.1</v>
      </c>
      <c r="F41" s="38">
        <v>0</v>
      </c>
    </row>
    <row r="42" spans="1:6" ht="54" customHeight="1" x14ac:dyDescent="0.2">
      <c r="A42" s="42">
        <f t="shared" si="1"/>
        <v>31</v>
      </c>
      <c r="B42" s="35" t="s">
        <v>666</v>
      </c>
      <c r="C42" s="36" t="s">
        <v>302</v>
      </c>
      <c r="D42" s="37">
        <v>0</v>
      </c>
      <c r="E42" s="37">
        <v>49617.1</v>
      </c>
      <c r="F42" s="38">
        <v>0</v>
      </c>
    </row>
    <row r="43" spans="1:6" ht="68.25" customHeight="1" x14ac:dyDescent="0.2">
      <c r="A43" s="42">
        <f t="shared" si="1"/>
        <v>32</v>
      </c>
      <c r="B43" s="35" t="s">
        <v>718</v>
      </c>
      <c r="C43" s="36" t="s">
        <v>719</v>
      </c>
      <c r="D43" s="37">
        <v>0</v>
      </c>
      <c r="E43" s="37">
        <v>-5000</v>
      </c>
      <c r="F43" s="38">
        <v>0</v>
      </c>
    </row>
    <row r="44" spans="1:6" ht="38.25" x14ac:dyDescent="0.2">
      <c r="A44" s="42">
        <f t="shared" si="1"/>
        <v>33</v>
      </c>
      <c r="B44" s="35" t="s">
        <v>4</v>
      </c>
      <c r="C44" s="36" t="s">
        <v>18</v>
      </c>
      <c r="D44" s="37">
        <f>D45+D48+D49+D51+D52</f>
        <v>7880000</v>
      </c>
      <c r="E44" s="37">
        <f>E45+E48+E49+E51+E52</f>
        <v>889868.26</v>
      </c>
      <c r="F44" s="38">
        <f t="shared" si="0"/>
        <v>0.11292744416243655</v>
      </c>
    </row>
    <row r="45" spans="1:6" ht="96" customHeight="1" x14ac:dyDescent="0.2">
      <c r="A45" s="42">
        <f t="shared" si="1"/>
        <v>34</v>
      </c>
      <c r="B45" s="35" t="s">
        <v>481</v>
      </c>
      <c r="C45" s="39" t="s">
        <v>772</v>
      </c>
      <c r="D45" s="37">
        <f>D46</f>
        <v>6100000</v>
      </c>
      <c r="E45" s="37">
        <f>E46</f>
        <v>398713.28</v>
      </c>
      <c r="F45" s="38">
        <f t="shared" si="0"/>
        <v>6.5362832786885247E-2</v>
      </c>
    </row>
    <row r="46" spans="1:6" ht="96" customHeight="1" x14ac:dyDescent="0.2">
      <c r="A46" s="42">
        <f t="shared" si="1"/>
        <v>35</v>
      </c>
      <c r="B46" s="35" t="s">
        <v>315</v>
      </c>
      <c r="C46" s="39" t="s">
        <v>772</v>
      </c>
      <c r="D46" s="37">
        <f>D47</f>
        <v>6100000</v>
      </c>
      <c r="E46" s="37">
        <f>E47</f>
        <v>398713.28</v>
      </c>
      <c r="F46" s="38">
        <f t="shared" si="0"/>
        <v>6.5362832786885247E-2</v>
      </c>
    </row>
    <row r="47" spans="1:6" ht="107.25" customHeight="1" x14ac:dyDescent="0.2">
      <c r="A47" s="42">
        <f t="shared" si="1"/>
        <v>36</v>
      </c>
      <c r="B47" s="35" t="s">
        <v>667</v>
      </c>
      <c r="C47" s="39" t="s">
        <v>482</v>
      </c>
      <c r="D47" s="37">
        <v>6100000</v>
      </c>
      <c r="E47" s="37">
        <v>398713.28</v>
      </c>
      <c r="F47" s="38">
        <f t="shared" si="0"/>
        <v>6.5362832786885247E-2</v>
      </c>
    </row>
    <row r="48" spans="1:6" ht="93.75" customHeight="1" x14ac:dyDescent="0.2">
      <c r="A48" s="42">
        <f t="shared" si="1"/>
        <v>37</v>
      </c>
      <c r="B48" s="35" t="s">
        <v>529</v>
      </c>
      <c r="C48" s="39" t="s">
        <v>483</v>
      </c>
      <c r="D48" s="37">
        <v>1200000</v>
      </c>
      <c r="E48" s="37">
        <v>318054.96999999997</v>
      </c>
      <c r="F48" s="38">
        <f t="shared" si="0"/>
        <v>0.2650458083333333</v>
      </c>
    </row>
    <row r="49" spans="1:6" ht="40.5" customHeight="1" x14ac:dyDescent="0.2">
      <c r="A49" s="42">
        <f t="shared" si="1"/>
        <v>38</v>
      </c>
      <c r="B49" s="35" t="s">
        <v>167</v>
      </c>
      <c r="C49" s="36" t="s">
        <v>773</v>
      </c>
      <c r="D49" s="37">
        <f>SUM(D50:D50)</f>
        <v>390000</v>
      </c>
      <c r="E49" s="37">
        <f>SUM(E50:E50)</f>
        <v>98051.44</v>
      </c>
      <c r="F49" s="38">
        <f t="shared" si="0"/>
        <v>0.2514139487179487</v>
      </c>
    </row>
    <row r="50" spans="1:6" ht="91.5" customHeight="1" x14ac:dyDescent="0.2">
      <c r="A50" s="42">
        <f t="shared" si="1"/>
        <v>39</v>
      </c>
      <c r="B50" s="35" t="s">
        <v>168</v>
      </c>
      <c r="C50" s="36" t="s">
        <v>183</v>
      </c>
      <c r="D50" s="37">
        <v>390000</v>
      </c>
      <c r="E50" s="37">
        <v>98051.44</v>
      </c>
      <c r="F50" s="38">
        <f t="shared" si="0"/>
        <v>0.2514139487179487</v>
      </c>
    </row>
    <row r="51" spans="1:6" ht="54" customHeight="1" x14ac:dyDescent="0.2">
      <c r="A51" s="42">
        <f t="shared" si="1"/>
        <v>40</v>
      </c>
      <c r="B51" s="35" t="s">
        <v>19</v>
      </c>
      <c r="C51" s="36" t="s">
        <v>20</v>
      </c>
      <c r="D51" s="37">
        <v>40000</v>
      </c>
      <c r="E51" s="37">
        <v>0</v>
      </c>
      <c r="F51" s="38">
        <f t="shared" si="0"/>
        <v>0</v>
      </c>
    </row>
    <row r="52" spans="1:6" ht="43.5" customHeight="1" x14ac:dyDescent="0.2">
      <c r="A52" s="42">
        <f t="shared" si="1"/>
        <v>41</v>
      </c>
      <c r="B52" s="35" t="s">
        <v>455</v>
      </c>
      <c r="C52" s="36" t="s">
        <v>484</v>
      </c>
      <c r="D52" s="37">
        <v>150000</v>
      </c>
      <c r="E52" s="37">
        <v>75048.570000000007</v>
      </c>
      <c r="F52" s="38">
        <f t="shared" si="0"/>
        <v>0.5003238000000001</v>
      </c>
    </row>
    <row r="53" spans="1:6" ht="25.5" x14ac:dyDescent="0.2">
      <c r="A53" s="42">
        <f t="shared" si="1"/>
        <v>42</v>
      </c>
      <c r="B53" s="35" t="s">
        <v>21</v>
      </c>
      <c r="C53" s="36" t="s">
        <v>22</v>
      </c>
      <c r="D53" s="37">
        <f>D54+D55+D56+D57</f>
        <v>1543000</v>
      </c>
      <c r="E53" s="37">
        <f>E54+E55+E56+E57</f>
        <v>298651.95999999996</v>
      </c>
      <c r="F53" s="38">
        <f t="shared" si="0"/>
        <v>0.19355279325988331</v>
      </c>
    </row>
    <row r="54" spans="1:6" ht="25.5" x14ac:dyDescent="0.2">
      <c r="A54" s="42">
        <f t="shared" si="1"/>
        <v>43</v>
      </c>
      <c r="B54" s="35" t="s">
        <v>23</v>
      </c>
      <c r="C54" s="36" t="s">
        <v>24</v>
      </c>
      <c r="D54" s="37">
        <v>300000</v>
      </c>
      <c r="E54" s="37">
        <v>193765.72</v>
      </c>
      <c r="F54" s="38">
        <f t="shared" si="0"/>
        <v>0.64588573333333332</v>
      </c>
    </row>
    <row r="55" spans="1:6" ht="25.5" x14ac:dyDescent="0.2">
      <c r="A55" s="42">
        <f t="shared" si="1"/>
        <v>44</v>
      </c>
      <c r="B55" s="35" t="s">
        <v>456</v>
      </c>
      <c r="C55" s="36" t="s">
        <v>457</v>
      </c>
      <c r="D55" s="37">
        <v>10000</v>
      </c>
      <c r="E55" s="37">
        <v>8297.68</v>
      </c>
      <c r="F55" s="38">
        <f t="shared" si="0"/>
        <v>0.82976800000000006</v>
      </c>
    </row>
    <row r="56" spans="1:6" x14ac:dyDescent="0.2">
      <c r="A56" s="42">
        <f t="shared" si="1"/>
        <v>45</v>
      </c>
      <c r="B56" s="35" t="s">
        <v>324</v>
      </c>
      <c r="C56" s="36" t="s">
        <v>461</v>
      </c>
      <c r="D56" s="37">
        <v>300000</v>
      </c>
      <c r="E56" s="37">
        <v>96588.56</v>
      </c>
      <c r="F56" s="38">
        <f t="shared" si="0"/>
        <v>0.32196186666666665</v>
      </c>
    </row>
    <row r="57" spans="1:6" x14ac:dyDescent="0.2">
      <c r="A57" s="42">
        <f t="shared" si="1"/>
        <v>46</v>
      </c>
      <c r="B57" s="35" t="s">
        <v>462</v>
      </c>
      <c r="C57" s="36" t="s">
        <v>463</v>
      </c>
      <c r="D57" s="37">
        <v>933000</v>
      </c>
      <c r="E57" s="37">
        <v>0</v>
      </c>
      <c r="F57" s="38">
        <f t="shared" si="0"/>
        <v>0</v>
      </c>
    </row>
    <row r="58" spans="1:6" ht="25.5" x14ac:dyDescent="0.2">
      <c r="A58" s="42">
        <f t="shared" si="1"/>
        <v>47</v>
      </c>
      <c r="B58" s="35" t="s">
        <v>6</v>
      </c>
      <c r="C58" s="36" t="s">
        <v>25</v>
      </c>
      <c r="D58" s="37">
        <f>D59+D63</f>
        <v>28900000</v>
      </c>
      <c r="E58" s="37">
        <f>E59+E63</f>
        <v>6827808.9400000004</v>
      </c>
      <c r="F58" s="38">
        <f t="shared" si="0"/>
        <v>0.23625636470588238</v>
      </c>
    </row>
    <row r="59" spans="1:6" ht="38.25" x14ac:dyDescent="0.2">
      <c r="A59" s="42">
        <f t="shared" si="1"/>
        <v>48</v>
      </c>
      <c r="B59" s="35" t="s">
        <v>7</v>
      </c>
      <c r="C59" s="36" t="s">
        <v>774</v>
      </c>
      <c r="D59" s="37">
        <f>D60+D61+D62</f>
        <v>28900000</v>
      </c>
      <c r="E59" s="37">
        <f>E60+E61+E62</f>
        <v>6827808.9400000004</v>
      </c>
      <c r="F59" s="38">
        <f t="shared" si="0"/>
        <v>0.23625636470588238</v>
      </c>
    </row>
    <row r="60" spans="1:6" ht="81.75" customHeight="1" x14ac:dyDescent="0.2">
      <c r="A60" s="42">
        <f t="shared" si="1"/>
        <v>49</v>
      </c>
      <c r="B60" s="35" t="s">
        <v>26</v>
      </c>
      <c r="C60" s="36" t="s">
        <v>184</v>
      </c>
      <c r="D60" s="37">
        <v>23300000</v>
      </c>
      <c r="E60" s="37">
        <v>4682537.49</v>
      </c>
      <c r="F60" s="38">
        <f t="shared" si="0"/>
        <v>0.20096727424892705</v>
      </c>
    </row>
    <row r="61" spans="1:6" ht="54" customHeight="1" x14ac:dyDescent="0.2">
      <c r="A61" s="42">
        <f t="shared" si="1"/>
        <v>50</v>
      </c>
      <c r="B61" s="35" t="s">
        <v>27</v>
      </c>
      <c r="C61" s="36" t="s">
        <v>185</v>
      </c>
      <c r="D61" s="37">
        <v>5600000</v>
      </c>
      <c r="E61" s="37">
        <v>2103227.39</v>
      </c>
      <c r="F61" s="38">
        <f t="shared" si="0"/>
        <v>0.37557631964285715</v>
      </c>
    </row>
    <row r="62" spans="1:6" ht="42" customHeight="1" x14ac:dyDescent="0.2">
      <c r="A62" s="42">
        <f t="shared" si="1"/>
        <v>51</v>
      </c>
      <c r="B62" s="35" t="s">
        <v>297</v>
      </c>
      <c r="C62" s="36" t="s">
        <v>298</v>
      </c>
      <c r="D62" s="37">
        <v>0</v>
      </c>
      <c r="E62" s="37">
        <v>42044.06</v>
      </c>
      <c r="F62" s="38">
        <v>0</v>
      </c>
    </row>
    <row r="63" spans="1:6" ht="29.25" customHeight="1" x14ac:dyDescent="0.2">
      <c r="A63" s="42">
        <f t="shared" si="1"/>
        <v>52</v>
      </c>
      <c r="B63" s="35" t="s">
        <v>316</v>
      </c>
      <c r="C63" s="36" t="s">
        <v>317</v>
      </c>
      <c r="D63" s="37">
        <f>D64</f>
        <v>0</v>
      </c>
      <c r="E63" s="37">
        <f>E64</f>
        <v>0</v>
      </c>
      <c r="F63" s="38">
        <v>0</v>
      </c>
    </row>
    <row r="64" spans="1:6" ht="41.25" customHeight="1" x14ac:dyDescent="0.2">
      <c r="A64" s="42">
        <f t="shared" si="1"/>
        <v>53</v>
      </c>
      <c r="B64" s="35" t="s">
        <v>530</v>
      </c>
      <c r="C64" s="36" t="s">
        <v>668</v>
      </c>
      <c r="D64" s="37">
        <v>0</v>
      </c>
      <c r="E64" s="37">
        <v>0</v>
      </c>
      <c r="F64" s="38">
        <v>0</v>
      </c>
    </row>
    <row r="65" spans="1:6" ht="25.5" x14ac:dyDescent="0.2">
      <c r="A65" s="42">
        <f t="shared" si="1"/>
        <v>54</v>
      </c>
      <c r="B65" s="35" t="s">
        <v>28</v>
      </c>
      <c r="C65" s="36" t="s">
        <v>29</v>
      </c>
      <c r="D65" s="37">
        <f>D66+D67</f>
        <v>460000</v>
      </c>
      <c r="E65" s="37">
        <f>E66+E67</f>
        <v>1921950.21</v>
      </c>
      <c r="F65" s="38">
        <f t="shared" si="0"/>
        <v>4.1781526304347825</v>
      </c>
    </row>
    <row r="66" spans="1:6" ht="69" customHeight="1" x14ac:dyDescent="0.2">
      <c r="A66" s="42">
        <f t="shared" si="1"/>
        <v>55</v>
      </c>
      <c r="B66" s="35" t="s">
        <v>318</v>
      </c>
      <c r="C66" s="36" t="s">
        <v>319</v>
      </c>
      <c r="D66" s="37">
        <v>260000</v>
      </c>
      <c r="E66" s="37">
        <v>1899007.41</v>
      </c>
      <c r="F66" s="38">
        <f t="shared" si="0"/>
        <v>7.3038746538461536</v>
      </c>
    </row>
    <row r="67" spans="1:6" ht="93.75" customHeight="1" x14ac:dyDescent="0.2">
      <c r="A67" s="42">
        <f t="shared" si="1"/>
        <v>56</v>
      </c>
      <c r="B67" s="35" t="s">
        <v>720</v>
      </c>
      <c r="C67" s="36" t="s">
        <v>721</v>
      </c>
      <c r="D67" s="37">
        <v>200000</v>
      </c>
      <c r="E67" s="37">
        <v>22942.799999999999</v>
      </c>
      <c r="F67" s="38">
        <f t="shared" si="0"/>
        <v>0.114714</v>
      </c>
    </row>
    <row r="68" spans="1:6" ht="19.5" customHeight="1" x14ac:dyDescent="0.2">
      <c r="A68" s="42">
        <f t="shared" si="1"/>
        <v>57</v>
      </c>
      <c r="B68" s="35" t="s">
        <v>30</v>
      </c>
      <c r="C68" s="36" t="s">
        <v>31</v>
      </c>
      <c r="D68" s="37">
        <f>D69+D70+D71+D72</f>
        <v>0</v>
      </c>
      <c r="E68" s="37">
        <f>E69+E70+E71+E72</f>
        <v>564280.36</v>
      </c>
      <c r="F68" s="38">
        <v>0</v>
      </c>
    </row>
    <row r="69" spans="1:6" ht="82.5" customHeight="1" x14ac:dyDescent="0.2">
      <c r="A69" s="42">
        <f t="shared" si="1"/>
        <v>58</v>
      </c>
      <c r="B69" s="35" t="s">
        <v>531</v>
      </c>
      <c r="C69" s="36" t="s">
        <v>669</v>
      </c>
      <c r="D69" s="37">
        <v>0</v>
      </c>
      <c r="E69" s="37">
        <v>215667.84</v>
      </c>
      <c r="F69" s="38">
        <v>0</v>
      </c>
    </row>
    <row r="70" spans="1:6" ht="80.25" customHeight="1" x14ac:dyDescent="0.2">
      <c r="A70" s="42">
        <f t="shared" si="1"/>
        <v>59</v>
      </c>
      <c r="B70" s="35" t="s">
        <v>485</v>
      </c>
      <c r="C70" s="36" t="s">
        <v>670</v>
      </c>
      <c r="D70" s="37">
        <v>0</v>
      </c>
      <c r="E70" s="37">
        <v>13867.12</v>
      </c>
      <c r="F70" s="38">
        <v>0</v>
      </c>
    </row>
    <row r="71" spans="1:6" ht="144" customHeight="1" x14ac:dyDescent="0.2">
      <c r="A71" s="42">
        <f t="shared" si="1"/>
        <v>60</v>
      </c>
      <c r="B71" s="35" t="s">
        <v>487</v>
      </c>
      <c r="C71" s="36" t="s">
        <v>486</v>
      </c>
      <c r="D71" s="37">
        <v>0</v>
      </c>
      <c r="E71" s="37">
        <v>70.400000000000006</v>
      </c>
      <c r="F71" s="38">
        <v>0</v>
      </c>
    </row>
    <row r="72" spans="1:6" ht="93.75" customHeight="1" x14ac:dyDescent="0.2">
      <c r="A72" s="42">
        <f t="shared" si="1"/>
        <v>61</v>
      </c>
      <c r="B72" s="35" t="s">
        <v>500</v>
      </c>
      <c r="C72" s="36" t="s">
        <v>671</v>
      </c>
      <c r="D72" s="37">
        <v>0</v>
      </c>
      <c r="E72" s="37">
        <v>334675</v>
      </c>
      <c r="F72" s="38">
        <v>0</v>
      </c>
    </row>
    <row r="73" spans="1:6" ht="21" customHeight="1" x14ac:dyDescent="0.2">
      <c r="A73" s="42">
        <f t="shared" si="1"/>
        <v>62</v>
      </c>
      <c r="B73" s="35" t="s">
        <v>325</v>
      </c>
      <c r="C73" s="36" t="s">
        <v>314</v>
      </c>
      <c r="D73" s="37">
        <f>D74+D75+D76</f>
        <v>0</v>
      </c>
      <c r="E73" s="37">
        <f>E74+E75+E76</f>
        <v>30581.120000000003</v>
      </c>
      <c r="F73" s="38">
        <v>0</v>
      </c>
    </row>
    <row r="74" spans="1:6" ht="31.5" customHeight="1" x14ac:dyDescent="0.2">
      <c r="A74" s="42">
        <f t="shared" si="1"/>
        <v>63</v>
      </c>
      <c r="B74" s="35" t="s">
        <v>432</v>
      </c>
      <c r="C74" s="36" t="s">
        <v>433</v>
      </c>
      <c r="D74" s="37">
        <v>0</v>
      </c>
      <c r="E74" s="40">
        <v>-2779.1</v>
      </c>
      <c r="F74" s="38">
        <v>0</v>
      </c>
    </row>
    <row r="75" spans="1:6" ht="31.5" customHeight="1" x14ac:dyDescent="0.2">
      <c r="A75" s="42">
        <f t="shared" si="1"/>
        <v>64</v>
      </c>
      <c r="B75" s="35" t="s">
        <v>506</v>
      </c>
      <c r="C75" s="36" t="s">
        <v>433</v>
      </c>
      <c r="D75" s="37">
        <v>0</v>
      </c>
      <c r="E75" s="40">
        <v>-3854.65</v>
      </c>
      <c r="F75" s="38">
        <v>0</v>
      </c>
    </row>
    <row r="76" spans="1:6" ht="31.5" customHeight="1" x14ac:dyDescent="0.2">
      <c r="A76" s="42">
        <f t="shared" si="1"/>
        <v>65</v>
      </c>
      <c r="B76" s="35" t="s">
        <v>691</v>
      </c>
      <c r="C76" s="36" t="s">
        <v>672</v>
      </c>
      <c r="D76" s="37">
        <v>0</v>
      </c>
      <c r="E76" s="40">
        <v>37214.870000000003</v>
      </c>
      <c r="F76" s="38">
        <v>0</v>
      </c>
    </row>
    <row r="77" spans="1:6" x14ac:dyDescent="0.2">
      <c r="A77" s="42">
        <f t="shared" si="1"/>
        <v>66</v>
      </c>
      <c r="B77" s="35" t="s">
        <v>32</v>
      </c>
      <c r="C77" s="36" t="s">
        <v>33</v>
      </c>
      <c r="D77" s="37">
        <f>D78+D119</f>
        <v>1159923940</v>
      </c>
      <c r="E77" s="37">
        <f>E78+E119</f>
        <v>161857330.55000001</v>
      </c>
      <c r="F77" s="38">
        <f t="shared" si="0"/>
        <v>0.13954133108934713</v>
      </c>
    </row>
    <row r="78" spans="1:6" ht="25.5" x14ac:dyDescent="0.2">
      <c r="A78" s="42">
        <f t="shared" si="1"/>
        <v>67</v>
      </c>
      <c r="B78" s="35" t="s">
        <v>34</v>
      </c>
      <c r="C78" s="36" t="s">
        <v>35</v>
      </c>
      <c r="D78" s="37">
        <f>D79+D82+D96+D113</f>
        <v>1159923940</v>
      </c>
      <c r="E78" s="37">
        <f>E79+E82+E96+E113</f>
        <v>168070802.94</v>
      </c>
      <c r="F78" s="38">
        <f t="shared" si="0"/>
        <v>0.14489812404423691</v>
      </c>
    </row>
    <row r="79" spans="1:6" ht="25.5" x14ac:dyDescent="0.2">
      <c r="A79" s="42">
        <f t="shared" si="1"/>
        <v>68</v>
      </c>
      <c r="B79" s="35" t="s">
        <v>434</v>
      </c>
      <c r="C79" s="36" t="s">
        <v>36</v>
      </c>
      <c r="D79" s="37">
        <f>D80+D81</f>
        <v>543452000</v>
      </c>
      <c r="E79" s="37">
        <f>E80+E81</f>
        <v>0</v>
      </c>
      <c r="F79" s="38">
        <f t="shared" si="0"/>
        <v>0</v>
      </c>
    </row>
    <row r="80" spans="1:6" ht="25.5" x14ac:dyDescent="0.2">
      <c r="A80" s="42">
        <f t="shared" si="1"/>
        <v>69</v>
      </c>
      <c r="B80" s="35" t="s">
        <v>435</v>
      </c>
      <c r="C80" s="36" t="s">
        <v>37</v>
      </c>
      <c r="D80" s="37">
        <v>200206000</v>
      </c>
      <c r="E80" s="37">
        <v>0</v>
      </c>
      <c r="F80" s="38">
        <f t="shared" si="0"/>
        <v>0</v>
      </c>
    </row>
    <row r="81" spans="1:6" ht="38.25" x14ac:dyDescent="0.2">
      <c r="A81" s="42">
        <f t="shared" ref="A81:A122" si="2">A80+1</f>
        <v>70</v>
      </c>
      <c r="B81" s="35" t="s">
        <v>488</v>
      </c>
      <c r="C81" s="39" t="s">
        <v>489</v>
      </c>
      <c r="D81" s="37">
        <v>343246000</v>
      </c>
      <c r="E81" s="37">
        <v>0</v>
      </c>
      <c r="F81" s="38">
        <f t="shared" si="0"/>
        <v>0</v>
      </c>
    </row>
    <row r="82" spans="1:6" ht="38.25" x14ac:dyDescent="0.2">
      <c r="A82" s="42">
        <f t="shared" si="2"/>
        <v>71</v>
      </c>
      <c r="B82" s="35" t="s">
        <v>436</v>
      </c>
      <c r="C82" s="36" t="s">
        <v>38</v>
      </c>
      <c r="D82" s="37">
        <f>D83+D84+D85+D86</f>
        <v>32638840</v>
      </c>
      <c r="E82" s="37">
        <f>E83+E84+E85+E86</f>
        <v>10321040</v>
      </c>
      <c r="F82" s="38">
        <f t="shared" si="0"/>
        <v>0.31621957152889013</v>
      </c>
    </row>
    <row r="83" spans="1:6" ht="71.25" customHeight="1" x14ac:dyDescent="0.2">
      <c r="A83" s="42">
        <f t="shared" si="2"/>
        <v>72</v>
      </c>
      <c r="B83" s="35" t="s">
        <v>458</v>
      </c>
      <c r="C83" s="39" t="s">
        <v>507</v>
      </c>
      <c r="D83" s="37">
        <v>1927800</v>
      </c>
      <c r="E83" s="37">
        <v>1927800</v>
      </c>
      <c r="F83" s="38">
        <f t="shared" si="0"/>
        <v>1</v>
      </c>
    </row>
    <row r="84" spans="1:6" ht="71.25" customHeight="1" x14ac:dyDescent="0.2">
      <c r="A84" s="42">
        <f t="shared" si="2"/>
        <v>73</v>
      </c>
      <c r="B84" s="35" t="s">
        <v>722</v>
      </c>
      <c r="C84" s="39" t="s">
        <v>723</v>
      </c>
      <c r="D84" s="37">
        <v>75500</v>
      </c>
      <c r="E84" s="37">
        <v>75500</v>
      </c>
      <c r="F84" s="38">
        <f t="shared" si="0"/>
        <v>1</v>
      </c>
    </row>
    <row r="85" spans="1:6" ht="63.75" x14ac:dyDescent="0.2">
      <c r="A85" s="42">
        <f t="shared" si="2"/>
        <v>74</v>
      </c>
      <c r="B85" s="35" t="s">
        <v>490</v>
      </c>
      <c r="C85" s="39" t="s">
        <v>508</v>
      </c>
      <c r="D85" s="37">
        <v>876500</v>
      </c>
      <c r="E85" s="37">
        <v>876500</v>
      </c>
      <c r="F85" s="38">
        <f t="shared" si="0"/>
        <v>1</v>
      </c>
    </row>
    <row r="86" spans="1:6" ht="28.5" customHeight="1" x14ac:dyDescent="0.2">
      <c r="A86" s="42">
        <f t="shared" si="2"/>
        <v>75</v>
      </c>
      <c r="B86" s="35" t="s">
        <v>437</v>
      </c>
      <c r="C86" s="36" t="s">
        <v>39</v>
      </c>
      <c r="D86" s="37">
        <f>SUM(D87:D95)</f>
        <v>29759040</v>
      </c>
      <c r="E86" s="37">
        <f>SUM(E87:E95)</f>
        <v>7441240</v>
      </c>
      <c r="F86" s="38">
        <f t="shared" si="0"/>
        <v>0.25004973278707915</v>
      </c>
    </row>
    <row r="87" spans="1:6" ht="33.75" customHeight="1" x14ac:dyDescent="0.2">
      <c r="A87" s="42">
        <f t="shared" si="2"/>
        <v>76</v>
      </c>
      <c r="B87" s="35" t="s">
        <v>438</v>
      </c>
      <c r="C87" s="39" t="s">
        <v>673</v>
      </c>
      <c r="D87" s="37">
        <v>876500</v>
      </c>
      <c r="E87" s="37">
        <v>876500</v>
      </c>
      <c r="F87" s="38">
        <f t="shared" si="0"/>
        <v>1</v>
      </c>
    </row>
    <row r="88" spans="1:6" ht="51" customHeight="1" x14ac:dyDescent="0.2">
      <c r="A88" s="42">
        <f t="shared" si="2"/>
        <v>77</v>
      </c>
      <c r="B88" s="35" t="s">
        <v>439</v>
      </c>
      <c r="C88" s="39" t="s">
        <v>674</v>
      </c>
      <c r="D88" s="37">
        <v>8454500</v>
      </c>
      <c r="E88" s="37">
        <v>0</v>
      </c>
      <c r="F88" s="38">
        <f t="shared" si="0"/>
        <v>0</v>
      </c>
    </row>
    <row r="89" spans="1:6" ht="38.25" customHeight="1" x14ac:dyDescent="0.2">
      <c r="A89" s="42">
        <f t="shared" si="2"/>
        <v>78</v>
      </c>
      <c r="B89" s="35" t="s">
        <v>439</v>
      </c>
      <c r="C89" s="39" t="s">
        <v>675</v>
      </c>
      <c r="D89" s="37">
        <v>17820000</v>
      </c>
      <c r="E89" s="37">
        <v>5940000</v>
      </c>
      <c r="F89" s="38">
        <f t="shared" si="0"/>
        <v>0.33333333333333331</v>
      </c>
    </row>
    <row r="90" spans="1:6" ht="42" customHeight="1" x14ac:dyDescent="0.2">
      <c r="A90" s="42">
        <f t="shared" si="2"/>
        <v>79</v>
      </c>
      <c r="B90" s="35" t="s">
        <v>439</v>
      </c>
      <c r="C90" s="44" t="s">
        <v>676</v>
      </c>
      <c r="D90" s="37">
        <v>1983300</v>
      </c>
      <c r="E90" s="37">
        <v>0</v>
      </c>
      <c r="F90" s="38">
        <f t="shared" si="0"/>
        <v>0</v>
      </c>
    </row>
    <row r="91" spans="1:6" ht="31.5" customHeight="1" x14ac:dyDescent="0.2">
      <c r="A91" s="42">
        <f t="shared" si="2"/>
        <v>80</v>
      </c>
      <c r="B91" s="35" t="s">
        <v>532</v>
      </c>
      <c r="C91" s="44" t="s">
        <v>677</v>
      </c>
      <c r="D91" s="37">
        <v>54000</v>
      </c>
      <c r="E91" s="37">
        <v>54000</v>
      </c>
      <c r="F91" s="38">
        <f t="shared" si="0"/>
        <v>1</v>
      </c>
    </row>
    <row r="92" spans="1:6" ht="37.5" customHeight="1" x14ac:dyDescent="0.2">
      <c r="A92" s="42">
        <f t="shared" si="2"/>
        <v>81</v>
      </c>
      <c r="B92" s="35" t="s">
        <v>532</v>
      </c>
      <c r="C92" s="44" t="s">
        <v>678</v>
      </c>
      <c r="D92" s="37">
        <v>135000</v>
      </c>
      <c r="E92" s="37">
        <v>135000</v>
      </c>
      <c r="F92" s="38">
        <f t="shared" si="0"/>
        <v>1</v>
      </c>
    </row>
    <row r="93" spans="1:6" ht="28.5" customHeight="1" x14ac:dyDescent="0.2">
      <c r="A93" s="42">
        <f t="shared" si="2"/>
        <v>82</v>
      </c>
      <c r="B93" s="35" t="s">
        <v>532</v>
      </c>
      <c r="C93" s="44" t="s">
        <v>679</v>
      </c>
      <c r="D93" s="37">
        <v>62600</v>
      </c>
      <c r="E93" s="37">
        <v>62600</v>
      </c>
      <c r="F93" s="38">
        <f t="shared" si="0"/>
        <v>1</v>
      </c>
    </row>
    <row r="94" spans="1:6" ht="36" customHeight="1" x14ac:dyDescent="0.2">
      <c r="A94" s="42">
        <f t="shared" si="2"/>
        <v>83</v>
      </c>
      <c r="B94" s="35" t="s">
        <v>532</v>
      </c>
      <c r="C94" s="44" t="s">
        <v>680</v>
      </c>
      <c r="D94" s="37">
        <v>122400</v>
      </c>
      <c r="E94" s="37">
        <v>122400</v>
      </c>
      <c r="F94" s="38">
        <f t="shared" si="0"/>
        <v>1</v>
      </c>
    </row>
    <row r="95" spans="1:6" ht="39.75" customHeight="1" x14ac:dyDescent="0.2">
      <c r="A95" s="42">
        <f t="shared" si="2"/>
        <v>84</v>
      </c>
      <c r="B95" s="35" t="s">
        <v>532</v>
      </c>
      <c r="C95" s="44" t="s">
        <v>681</v>
      </c>
      <c r="D95" s="37">
        <v>250740</v>
      </c>
      <c r="E95" s="37">
        <v>250740</v>
      </c>
      <c r="F95" s="38">
        <f t="shared" si="0"/>
        <v>1</v>
      </c>
    </row>
    <row r="96" spans="1:6" ht="27.75" customHeight="1" x14ac:dyDescent="0.2">
      <c r="A96" s="42">
        <f t="shared" si="2"/>
        <v>85</v>
      </c>
      <c r="B96" s="35" t="s">
        <v>440</v>
      </c>
      <c r="C96" s="36" t="s">
        <v>42</v>
      </c>
      <c r="D96" s="37">
        <f>D97+D98+D108+D109+D110</f>
        <v>545421700</v>
      </c>
      <c r="E96" s="37">
        <f>E97+E98+E108+E109+E110</f>
        <v>152417632.50999999</v>
      </c>
      <c r="F96" s="38">
        <f t="shared" si="0"/>
        <v>0.27944915376487584</v>
      </c>
    </row>
    <row r="97" spans="1:6" ht="42" customHeight="1" x14ac:dyDescent="0.2">
      <c r="A97" s="42">
        <f t="shared" si="2"/>
        <v>86</v>
      </c>
      <c r="B97" s="35" t="s">
        <v>441</v>
      </c>
      <c r="C97" s="39" t="s">
        <v>186</v>
      </c>
      <c r="D97" s="37">
        <v>11532400</v>
      </c>
      <c r="E97" s="37">
        <v>2641500</v>
      </c>
      <c r="F97" s="38">
        <f t="shared" si="0"/>
        <v>0.22905032777218964</v>
      </c>
    </row>
    <row r="98" spans="1:6" ht="41.25" customHeight="1" x14ac:dyDescent="0.2">
      <c r="A98" s="42">
        <f t="shared" si="2"/>
        <v>87</v>
      </c>
      <c r="B98" s="35" t="s">
        <v>442</v>
      </c>
      <c r="C98" s="39" t="s">
        <v>44</v>
      </c>
      <c r="D98" s="37">
        <f>D99+D100+D101+D102+D103+D104+D105+D106+D107</f>
        <v>103063900</v>
      </c>
      <c r="E98" s="37">
        <f>E99+E100+E101+E102+E103+E104+E105+E106+E107</f>
        <v>41469807</v>
      </c>
      <c r="F98" s="38">
        <f t="shared" si="0"/>
        <v>0.40236985986363799</v>
      </c>
    </row>
    <row r="99" spans="1:6" ht="68.25" customHeight="1" x14ac:dyDescent="0.2">
      <c r="A99" s="42">
        <f t="shared" si="2"/>
        <v>88</v>
      </c>
      <c r="B99" s="35" t="s">
        <v>443</v>
      </c>
      <c r="C99" s="39" t="s">
        <v>45</v>
      </c>
      <c r="D99" s="37">
        <v>398000</v>
      </c>
      <c r="E99" s="37">
        <v>99500</v>
      </c>
      <c r="F99" s="38">
        <f t="shared" si="0"/>
        <v>0.25</v>
      </c>
    </row>
    <row r="100" spans="1:6" ht="57" customHeight="1" x14ac:dyDescent="0.2">
      <c r="A100" s="42">
        <f t="shared" si="2"/>
        <v>89</v>
      </c>
      <c r="B100" s="35" t="s">
        <v>443</v>
      </c>
      <c r="C100" s="39" t="s">
        <v>46</v>
      </c>
      <c r="D100" s="37">
        <v>87327300</v>
      </c>
      <c r="E100" s="37">
        <v>39856000</v>
      </c>
      <c r="F100" s="38">
        <f t="shared" si="0"/>
        <v>0.45639794199522943</v>
      </c>
    </row>
    <row r="101" spans="1:6" ht="69.75" customHeight="1" x14ac:dyDescent="0.2">
      <c r="A101" s="42">
        <f t="shared" si="2"/>
        <v>90</v>
      </c>
      <c r="B101" s="35" t="s">
        <v>443</v>
      </c>
      <c r="C101" s="39" t="s">
        <v>47</v>
      </c>
      <c r="D101" s="37">
        <v>11580000</v>
      </c>
      <c r="E101" s="37">
        <v>0</v>
      </c>
      <c r="F101" s="38">
        <f t="shared" si="0"/>
        <v>0</v>
      </c>
    </row>
    <row r="102" spans="1:6" ht="66.75" customHeight="1" x14ac:dyDescent="0.2">
      <c r="A102" s="42">
        <f t="shared" si="2"/>
        <v>91</v>
      </c>
      <c r="B102" s="35" t="s">
        <v>443</v>
      </c>
      <c r="C102" s="39" t="s">
        <v>48</v>
      </c>
      <c r="D102" s="37">
        <v>200</v>
      </c>
      <c r="E102" s="37">
        <v>200</v>
      </c>
      <c r="F102" s="38">
        <f t="shared" si="0"/>
        <v>1</v>
      </c>
    </row>
    <row r="103" spans="1:6" ht="30" customHeight="1" x14ac:dyDescent="0.2">
      <c r="A103" s="42">
        <f t="shared" si="2"/>
        <v>92</v>
      </c>
      <c r="B103" s="35" t="s">
        <v>443</v>
      </c>
      <c r="C103" s="39" t="s">
        <v>49</v>
      </c>
      <c r="D103" s="37">
        <v>115200</v>
      </c>
      <c r="E103" s="37">
        <v>115200</v>
      </c>
      <c r="F103" s="38">
        <f t="shared" si="0"/>
        <v>1</v>
      </c>
    </row>
    <row r="104" spans="1:6" ht="68.25" customHeight="1" x14ac:dyDescent="0.2">
      <c r="A104" s="42">
        <f t="shared" si="2"/>
        <v>93</v>
      </c>
      <c r="B104" s="35" t="s">
        <v>443</v>
      </c>
      <c r="C104" s="39" t="s">
        <v>724</v>
      </c>
      <c r="D104" s="37">
        <v>1758000</v>
      </c>
      <c r="E104" s="37">
        <v>0</v>
      </c>
      <c r="F104" s="38">
        <f t="shared" si="0"/>
        <v>0</v>
      </c>
    </row>
    <row r="105" spans="1:6" ht="58.5" customHeight="1" x14ac:dyDescent="0.2">
      <c r="A105" s="42">
        <f t="shared" si="2"/>
        <v>94</v>
      </c>
      <c r="B105" s="35" t="s">
        <v>443</v>
      </c>
      <c r="C105" s="39" t="s">
        <v>682</v>
      </c>
      <c r="D105" s="37">
        <v>479500</v>
      </c>
      <c r="E105" s="37">
        <v>100000</v>
      </c>
      <c r="F105" s="38">
        <f t="shared" si="0"/>
        <v>0.20855057351407716</v>
      </c>
    </row>
    <row r="106" spans="1:6" ht="66.75" customHeight="1" x14ac:dyDescent="0.2">
      <c r="A106" s="42">
        <f t="shared" si="2"/>
        <v>95</v>
      </c>
      <c r="B106" s="35" t="s">
        <v>443</v>
      </c>
      <c r="C106" s="39" t="s">
        <v>683</v>
      </c>
      <c r="D106" s="37">
        <v>383900</v>
      </c>
      <c r="E106" s="37">
        <v>277107</v>
      </c>
      <c r="F106" s="38">
        <f t="shared" si="0"/>
        <v>0.72182078666319349</v>
      </c>
    </row>
    <row r="107" spans="1:6" ht="101.25" customHeight="1" x14ac:dyDescent="0.2">
      <c r="A107" s="42">
        <f t="shared" si="2"/>
        <v>96</v>
      </c>
      <c r="B107" s="35" t="s">
        <v>444</v>
      </c>
      <c r="C107" s="45" t="s">
        <v>445</v>
      </c>
      <c r="D107" s="37">
        <v>1021800</v>
      </c>
      <c r="E107" s="37">
        <v>1021800</v>
      </c>
      <c r="F107" s="38">
        <f t="shared" si="0"/>
        <v>1</v>
      </c>
    </row>
    <row r="108" spans="1:6" ht="38.25" x14ac:dyDescent="0.2">
      <c r="A108" s="42">
        <f t="shared" si="2"/>
        <v>97</v>
      </c>
      <c r="B108" s="35" t="s">
        <v>446</v>
      </c>
      <c r="C108" s="39" t="s">
        <v>326</v>
      </c>
      <c r="D108" s="37">
        <v>9399100</v>
      </c>
      <c r="E108" s="37">
        <v>2948025.51</v>
      </c>
      <c r="F108" s="38">
        <f t="shared" si="0"/>
        <v>0.31364976540307049</v>
      </c>
    </row>
    <row r="109" spans="1:6" ht="51" x14ac:dyDescent="0.2">
      <c r="A109" s="42">
        <f t="shared" si="2"/>
        <v>98</v>
      </c>
      <c r="B109" s="35" t="s">
        <v>447</v>
      </c>
      <c r="C109" s="46" t="s">
        <v>330</v>
      </c>
      <c r="D109" s="37">
        <v>2300</v>
      </c>
      <c r="E109" s="37">
        <v>2300</v>
      </c>
      <c r="F109" s="38">
        <f t="shared" si="0"/>
        <v>1</v>
      </c>
    </row>
    <row r="110" spans="1:6" ht="25.5" x14ac:dyDescent="0.2">
      <c r="A110" s="42">
        <f t="shared" si="2"/>
        <v>99</v>
      </c>
      <c r="B110" s="35" t="s">
        <v>448</v>
      </c>
      <c r="C110" s="39" t="s">
        <v>50</v>
      </c>
      <c r="D110" s="37">
        <f>D111+D112</f>
        <v>421424000</v>
      </c>
      <c r="E110" s="37">
        <f>E111+E112</f>
        <v>105356000</v>
      </c>
      <c r="F110" s="38">
        <f t="shared" ref="F110:F118" si="3">E110/D110</f>
        <v>0.25</v>
      </c>
    </row>
    <row r="111" spans="1:6" ht="89.25" x14ac:dyDescent="0.2">
      <c r="A111" s="42">
        <f t="shared" si="2"/>
        <v>100</v>
      </c>
      <c r="B111" s="35" t="s">
        <v>449</v>
      </c>
      <c r="C111" s="39" t="s">
        <v>684</v>
      </c>
      <c r="D111" s="37">
        <v>233460000</v>
      </c>
      <c r="E111" s="37">
        <v>58365000</v>
      </c>
      <c r="F111" s="38">
        <f t="shared" si="3"/>
        <v>0.25</v>
      </c>
    </row>
    <row r="112" spans="1:6" ht="67.5" customHeight="1" x14ac:dyDescent="0.2">
      <c r="A112" s="42">
        <f t="shared" si="2"/>
        <v>101</v>
      </c>
      <c r="B112" s="35" t="s">
        <v>449</v>
      </c>
      <c r="C112" s="39" t="s">
        <v>169</v>
      </c>
      <c r="D112" s="37">
        <v>187964000</v>
      </c>
      <c r="E112" s="37">
        <v>46991000</v>
      </c>
      <c r="F112" s="38">
        <f t="shared" si="3"/>
        <v>0.25</v>
      </c>
    </row>
    <row r="113" spans="1:6" ht="20.25" customHeight="1" x14ac:dyDescent="0.2">
      <c r="A113" s="42">
        <f t="shared" si="2"/>
        <v>102</v>
      </c>
      <c r="B113" s="35" t="s">
        <v>450</v>
      </c>
      <c r="C113" s="39" t="s">
        <v>331</v>
      </c>
      <c r="D113" s="37">
        <f>D114+D115+D116</f>
        <v>38411400</v>
      </c>
      <c r="E113" s="37">
        <f>E114+E115+E116</f>
        <v>5332130.43</v>
      </c>
      <c r="F113" s="38">
        <f t="shared" si="3"/>
        <v>0.13881635217669752</v>
      </c>
    </row>
    <row r="114" spans="1:6" ht="82.5" customHeight="1" x14ac:dyDescent="0.2">
      <c r="A114" s="42">
        <f t="shared" si="2"/>
        <v>103</v>
      </c>
      <c r="B114" s="35" t="s">
        <v>725</v>
      </c>
      <c r="C114" s="39" t="s">
        <v>726</v>
      </c>
      <c r="D114" s="37">
        <v>4464800</v>
      </c>
      <c r="E114" s="37">
        <v>715980.3</v>
      </c>
      <c r="F114" s="38">
        <f t="shared" si="3"/>
        <v>0.16036111359971333</v>
      </c>
    </row>
    <row r="115" spans="1:6" ht="74.25" customHeight="1" x14ac:dyDescent="0.2">
      <c r="A115" s="42">
        <f t="shared" si="2"/>
        <v>104</v>
      </c>
      <c r="B115" s="35" t="s">
        <v>502</v>
      </c>
      <c r="C115" s="39" t="s">
        <v>503</v>
      </c>
      <c r="D115" s="37">
        <v>16620000</v>
      </c>
      <c r="E115" s="37">
        <v>2762255.32</v>
      </c>
      <c r="F115" s="38">
        <f t="shared" si="3"/>
        <v>0.16620068110709987</v>
      </c>
    </row>
    <row r="116" spans="1:6" ht="35.25" customHeight="1" x14ac:dyDescent="0.2">
      <c r="A116" s="42">
        <f t="shared" si="2"/>
        <v>105</v>
      </c>
      <c r="B116" s="35" t="s">
        <v>450</v>
      </c>
      <c r="C116" s="39" t="s">
        <v>727</v>
      </c>
      <c r="D116" s="37">
        <f>D117+D118</f>
        <v>17326600</v>
      </c>
      <c r="E116" s="37">
        <f>E117+E118</f>
        <v>1853894.81</v>
      </c>
      <c r="F116" s="38">
        <f t="shared" si="3"/>
        <v>0.10699703404014636</v>
      </c>
    </row>
    <row r="117" spans="1:6" ht="80.25" customHeight="1" x14ac:dyDescent="0.2">
      <c r="A117" s="42">
        <f t="shared" si="2"/>
        <v>106</v>
      </c>
      <c r="B117" s="35" t="s">
        <v>501</v>
      </c>
      <c r="C117" s="39" t="s">
        <v>509</v>
      </c>
      <c r="D117" s="37">
        <v>15513600</v>
      </c>
      <c r="E117" s="37">
        <v>0</v>
      </c>
      <c r="F117" s="38">
        <f t="shared" si="3"/>
        <v>0</v>
      </c>
    </row>
    <row r="118" spans="1:6" ht="96" customHeight="1" x14ac:dyDescent="0.2">
      <c r="A118" s="42">
        <f t="shared" si="2"/>
        <v>107</v>
      </c>
      <c r="B118" s="35" t="s">
        <v>501</v>
      </c>
      <c r="C118" s="47" t="s">
        <v>728</v>
      </c>
      <c r="D118" s="37">
        <v>1813000</v>
      </c>
      <c r="E118" s="37">
        <v>1853894.81</v>
      </c>
      <c r="F118" s="38">
        <f t="shared" si="3"/>
        <v>1.0225564313292885</v>
      </c>
    </row>
    <row r="119" spans="1:6" ht="38.25" x14ac:dyDescent="0.2">
      <c r="A119" s="42">
        <f t="shared" si="2"/>
        <v>108</v>
      </c>
      <c r="B119" s="35" t="s">
        <v>51</v>
      </c>
      <c r="C119" s="41" t="s">
        <v>52</v>
      </c>
      <c r="D119" s="37">
        <f>D120+D121</f>
        <v>0</v>
      </c>
      <c r="E119" s="37">
        <f>E120+E121</f>
        <v>-6213472.3899999997</v>
      </c>
      <c r="F119" s="38">
        <v>0</v>
      </c>
    </row>
    <row r="120" spans="1:6" ht="51" x14ac:dyDescent="0.2">
      <c r="A120" s="42">
        <f t="shared" si="2"/>
        <v>109</v>
      </c>
      <c r="B120" s="35" t="s">
        <v>491</v>
      </c>
      <c r="C120" s="41" t="s">
        <v>313</v>
      </c>
      <c r="D120" s="37">
        <v>0</v>
      </c>
      <c r="E120" s="37">
        <v>-1469510.89</v>
      </c>
      <c r="F120" s="38">
        <v>0</v>
      </c>
    </row>
    <row r="121" spans="1:6" ht="51" x14ac:dyDescent="0.2">
      <c r="A121" s="42">
        <f t="shared" si="2"/>
        <v>110</v>
      </c>
      <c r="B121" s="35" t="s">
        <v>492</v>
      </c>
      <c r="C121" s="41" t="s">
        <v>313</v>
      </c>
      <c r="D121" s="37">
        <v>0</v>
      </c>
      <c r="E121" s="37">
        <v>-4743961.5</v>
      </c>
      <c r="F121" s="38">
        <v>0</v>
      </c>
    </row>
    <row r="122" spans="1:6" x14ac:dyDescent="0.2">
      <c r="A122" s="42">
        <f t="shared" si="2"/>
        <v>111</v>
      </c>
      <c r="B122" s="57" t="s">
        <v>53</v>
      </c>
      <c r="C122" s="58"/>
      <c r="D122" s="37">
        <f>D12+D77</f>
        <v>1672583940</v>
      </c>
      <c r="E122" s="37">
        <f>E12+E77</f>
        <v>387287451.82000005</v>
      </c>
      <c r="F122" s="38">
        <f>E122/D122</f>
        <v>0.23155038294819455</v>
      </c>
    </row>
    <row r="123" spans="1:6" x14ac:dyDescent="0.2">
      <c r="A123" s="10"/>
    </row>
    <row r="125" spans="1:6" ht="35.1" customHeight="1" x14ac:dyDescent="0.2">
      <c r="E125" s="11"/>
    </row>
    <row r="126" spans="1:6" ht="35.1" customHeight="1" x14ac:dyDescent="0.2"/>
    <row r="127" spans="1:6" ht="35.1" customHeight="1" x14ac:dyDescent="0.2"/>
    <row r="128" spans="1:6" ht="35.1" customHeight="1" x14ac:dyDescent="0.2"/>
    <row r="129" ht="35.1" customHeight="1" x14ac:dyDescent="0.2"/>
    <row r="130" ht="35.1" customHeight="1" x14ac:dyDescent="0.2"/>
    <row r="131" ht="35.1" customHeight="1" x14ac:dyDescent="0.2"/>
    <row r="132" ht="35.1" customHeight="1" x14ac:dyDescent="0.2"/>
    <row r="133" ht="35.1" customHeight="1" x14ac:dyDescent="0.2"/>
    <row r="134" ht="35.1" customHeight="1" x14ac:dyDescent="0.2"/>
    <row r="135" ht="35.1" customHeight="1" x14ac:dyDescent="0.2"/>
    <row r="136" ht="35.1" customHeight="1" x14ac:dyDescent="0.2"/>
    <row r="137" ht="35.1" customHeight="1" x14ac:dyDescent="0.2"/>
    <row r="138" ht="35.1" customHeight="1" x14ac:dyDescent="0.2"/>
    <row r="139" ht="35.1" customHeight="1" x14ac:dyDescent="0.2"/>
    <row r="140" ht="35.1" customHeight="1" x14ac:dyDescent="0.2"/>
    <row r="141" ht="35.1" customHeight="1" x14ac:dyDescent="0.2"/>
    <row r="142" ht="35.1" customHeight="1" x14ac:dyDescent="0.2"/>
    <row r="143" ht="35.1" customHeight="1" x14ac:dyDescent="0.2"/>
    <row r="144" ht="35.1" customHeight="1" x14ac:dyDescent="0.2"/>
    <row r="145" ht="35.1" customHeight="1" x14ac:dyDescent="0.2"/>
    <row r="146" ht="35.1" customHeight="1" x14ac:dyDescent="0.2"/>
    <row r="147" ht="35.1" customHeight="1" x14ac:dyDescent="0.2"/>
    <row r="148" ht="35.1" customHeight="1" x14ac:dyDescent="0.2"/>
    <row r="149" ht="35.1" customHeight="1" x14ac:dyDescent="0.2"/>
    <row r="150" ht="35.1" customHeight="1" x14ac:dyDescent="0.2"/>
  </sheetData>
  <mergeCells count="10">
    <mergeCell ref="B122:C122"/>
    <mergeCell ref="B6:F6"/>
    <mergeCell ref="B7:F7"/>
    <mergeCell ref="B8:F8"/>
    <mergeCell ref="A10:A11"/>
    <mergeCell ref="B10:B11"/>
    <mergeCell ref="C10:C11"/>
    <mergeCell ref="D10:D11"/>
    <mergeCell ref="E10:E11"/>
    <mergeCell ref="F10:F11"/>
  </mergeCells>
  <printOptions horizontalCentered="1"/>
  <pageMargins left="0.98425196850393704" right="0.98425196850393704" top="0.55118110236220474" bottom="0.55118110236220474" header="0.31496062992125984" footer="0.31496062992125984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1"/>
  <sheetViews>
    <sheetView workbookViewId="0">
      <selection activeCell="H4" sqref="H4"/>
    </sheetView>
  </sheetViews>
  <sheetFormatPr defaultColWidth="9.140625" defaultRowHeight="12.75" x14ac:dyDescent="0.2"/>
  <cols>
    <col min="1" max="1" width="6.28515625" style="14" customWidth="1"/>
    <col min="2" max="2" width="59.140625" style="16" customWidth="1"/>
    <col min="3" max="3" width="7.5703125" style="16" customWidth="1"/>
    <col min="4" max="4" width="12.140625" style="19" customWidth="1"/>
    <col min="5" max="5" width="8" style="16" customWidth="1"/>
    <col min="6" max="6" width="16.85546875" style="16" customWidth="1"/>
    <col min="7" max="7" width="14.85546875" style="14" customWidth="1"/>
    <col min="8" max="8" width="10.85546875" style="14" customWidth="1"/>
    <col min="9" max="16384" width="9.140625" style="18"/>
  </cols>
  <sheetData>
    <row r="1" spans="1:8" ht="15" customHeight="1" x14ac:dyDescent="0.2">
      <c r="B1" s="15"/>
      <c r="C1" s="15"/>
      <c r="D1" s="16"/>
      <c r="E1" s="17"/>
      <c r="F1" s="31"/>
      <c r="G1" s="31"/>
      <c r="H1" s="31" t="s">
        <v>539</v>
      </c>
    </row>
    <row r="2" spans="1:8" ht="17.25" customHeight="1" x14ac:dyDescent="0.2">
      <c r="B2" s="15"/>
      <c r="C2" s="15"/>
      <c r="D2" s="16"/>
      <c r="E2" s="17"/>
      <c r="F2" s="31"/>
      <c r="G2" s="31"/>
      <c r="H2" s="31" t="s">
        <v>778</v>
      </c>
    </row>
    <row r="3" spans="1:8" ht="17.25" customHeight="1" x14ac:dyDescent="0.2">
      <c r="B3" s="15"/>
      <c r="C3" s="15"/>
      <c r="D3" s="16"/>
      <c r="E3" s="17"/>
      <c r="F3" s="65" t="s">
        <v>538</v>
      </c>
      <c r="G3" s="65"/>
      <c r="H3" s="65"/>
    </row>
    <row r="4" spans="1:8" x14ac:dyDescent="0.2">
      <c r="G4" s="15" t="s">
        <v>777</v>
      </c>
      <c r="H4" s="15" t="s">
        <v>779</v>
      </c>
    </row>
    <row r="5" spans="1:8" ht="39" customHeight="1" x14ac:dyDescent="0.2">
      <c r="A5" s="66" t="s">
        <v>729</v>
      </c>
      <c r="B5" s="66"/>
      <c r="C5" s="66"/>
      <c r="D5" s="66"/>
      <c r="E5" s="66"/>
      <c r="F5" s="66"/>
      <c r="G5" s="66"/>
      <c r="H5" s="67"/>
    </row>
    <row r="7" spans="1:8" ht="89.25" customHeight="1" x14ac:dyDescent="0.2">
      <c r="A7" s="68" t="s">
        <v>67</v>
      </c>
      <c r="B7" s="68" t="s">
        <v>78</v>
      </c>
      <c r="C7" s="68" t="s">
        <v>68</v>
      </c>
      <c r="D7" s="68" t="s">
        <v>66</v>
      </c>
      <c r="E7" s="68" t="s">
        <v>87</v>
      </c>
      <c r="F7" s="68" t="s">
        <v>768</v>
      </c>
      <c r="G7" s="20" t="s">
        <v>5</v>
      </c>
      <c r="H7" s="20" t="s">
        <v>142</v>
      </c>
    </row>
    <row r="8" spans="1:8" ht="63.75" hidden="1" customHeight="1" x14ac:dyDescent="0.2">
      <c r="A8" s="68"/>
      <c r="B8" s="68"/>
      <c r="C8" s="68"/>
      <c r="D8" s="68"/>
      <c r="E8" s="68"/>
      <c r="F8" s="68"/>
      <c r="G8" s="33" t="s">
        <v>43</v>
      </c>
      <c r="H8" s="33" t="s">
        <v>296</v>
      </c>
    </row>
    <row r="9" spans="1:8" x14ac:dyDescent="0.2">
      <c r="A9" s="21">
        <v>1</v>
      </c>
      <c r="B9" s="21">
        <v>2</v>
      </c>
      <c r="C9" s="22" t="s">
        <v>69</v>
      </c>
      <c r="D9" s="22" t="s">
        <v>70</v>
      </c>
      <c r="E9" s="22" t="s">
        <v>71</v>
      </c>
      <c r="F9" s="22">
        <v>5</v>
      </c>
      <c r="G9" s="22">
        <v>7</v>
      </c>
      <c r="H9" s="22">
        <v>8</v>
      </c>
    </row>
    <row r="10" spans="1:8" x14ac:dyDescent="0.2">
      <c r="A10" s="23">
        <v>1</v>
      </c>
      <c r="B10" s="24" t="s">
        <v>124</v>
      </c>
      <c r="C10" s="30" t="s">
        <v>91</v>
      </c>
      <c r="D10" s="30" t="s">
        <v>189</v>
      </c>
      <c r="E10" s="30" t="s">
        <v>90</v>
      </c>
      <c r="F10" s="25">
        <v>108155341</v>
      </c>
      <c r="G10" s="25">
        <v>20744331.5</v>
      </c>
      <c r="H10" s="26">
        <v>0.19180126758603627</v>
      </c>
    </row>
    <row r="11" spans="1:8" ht="25.5" x14ac:dyDescent="0.2">
      <c r="A11" s="23">
        <f>A10+1</f>
        <v>2</v>
      </c>
      <c r="B11" s="24" t="s">
        <v>125</v>
      </c>
      <c r="C11" s="30" t="s">
        <v>92</v>
      </c>
      <c r="D11" s="30" t="s">
        <v>189</v>
      </c>
      <c r="E11" s="30" t="s">
        <v>90</v>
      </c>
      <c r="F11" s="25">
        <v>2522982</v>
      </c>
      <c r="G11" s="25">
        <v>530160.56000000006</v>
      </c>
      <c r="H11" s="26">
        <v>0.21013251779045589</v>
      </c>
    </row>
    <row r="12" spans="1:8" ht="38.25" x14ac:dyDescent="0.2">
      <c r="A12" s="23">
        <f t="shared" ref="A12:A75" si="0">A11+1</f>
        <v>3</v>
      </c>
      <c r="B12" s="24" t="s">
        <v>541</v>
      </c>
      <c r="C12" s="30" t="s">
        <v>92</v>
      </c>
      <c r="D12" s="30" t="s">
        <v>192</v>
      </c>
      <c r="E12" s="30" t="s">
        <v>90</v>
      </c>
      <c r="F12" s="25">
        <v>2522982</v>
      </c>
      <c r="G12" s="25">
        <v>530160.56000000006</v>
      </c>
      <c r="H12" s="26">
        <v>0.21013251779045589</v>
      </c>
    </row>
    <row r="13" spans="1:8" x14ac:dyDescent="0.2">
      <c r="A13" s="23">
        <f t="shared" si="0"/>
        <v>4</v>
      </c>
      <c r="B13" s="24" t="s">
        <v>332</v>
      </c>
      <c r="C13" s="30" t="s">
        <v>92</v>
      </c>
      <c r="D13" s="30" t="s">
        <v>542</v>
      </c>
      <c r="E13" s="30" t="s">
        <v>90</v>
      </c>
      <c r="F13" s="25">
        <v>2522982</v>
      </c>
      <c r="G13" s="25">
        <v>530160.56000000006</v>
      </c>
      <c r="H13" s="26">
        <v>0.21013251779045589</v>
      </c>
    </row>
    <row r="14" spans="1:8" ht="25.5" x14ac:dyDescent="0.2">
      <c r="A14" s="23">
        <f t="shared" si="0"/>
        <v>5</v>
      </c>
      <c r="B14" s="24" t="s">
        <v>333</v>
      </c>
      <c r="C14" s="30" t="s">
        <v>92</v>
      </c>
      <c r="D14" s="30" t="s">
        <v>542</v>
      </c>
      <c r="E14" s="30" t="s">
        <v>151</v>
      </c>
      <c r="F14" s="25">
        <v>2522982</v>
      </c>
      <c r="G14" s="25">
        <v>530160.56000000006</v>
      </c>
      <c r="H14" s="26">
        <v>0.21013251779045589</v>
      </c>
    </row>
    <row r="15" spans="1:8" ht="38.25" x14ac:dyDescent="0.2">
      <c r="A15" s="23">
        <f t="shared" si="0"/>
        <v>6</v>
      </c>
      <c r="B15" s="24" t="s">
        <v>126</v>
      </c>
      <c r="C15" s="30" t="s">
        <v>93</v>
      </c>
      <c r="D15" s="30" t="s">
        <v>189</v>
      </c>
      <c r="E15" s="30" t="s">
        <v>90</v>
      </c>
      <c r="F15" s="25">
        <v>4805730</v>
      </c>
      <c r="G15" s="25">
        <v>930780.16000000003</v>
      </c>
      <c r="H15" s="26">
        <v>0.19368132625012224</v>
      </c>
    </row>
    <row r="16" spans="1:8" ht="38.25" x14ac:dyDescent="0.2">
      <c r="A16" s="23">
        <f t="shared" si="0"/>
        <v>7</v>
      </c>
      <c r="B16" s="24" t="s">
        <v>541</v>
      </c>
      <c r="C16" s="30" t="s">
        <v>93</v>
      </c>
      <c r="D16" s="30" t="s">
        <v>192</v>
      </c>
      <c r="E16" s="30" t="s">
        <v>90</v>
      </c>
      <c r="F16" s="25">
        <v>4805730</v>
      </c>
      <c r="G16" s="25">
        <v>930780.16000000003</v>
      </c>
      <c r="H16" s="26">
        <v>0.19368132625012224</v>
      </c>
    </row>
    <row r="17" spans="1:8" ht="25.5" x14ac:dyDescent="0.2">
      <c r="A17" s="23">
        <f t="shared" si="0"/>
        <v>8</v>
      </c>
      <c r="B17" s="24" t="s">
        <v>334</v>
      </c>
      <c r="C17" s="30" t="s">
        <v>93</v>
      </c>
      <c r="D17" s="30" t="s">
        <v>543</v>
      </c>
      <c r="E17" s="30" t="s">
        <v>90</v>
      </c>
      <c r="F17" s="25">
        <v>2392814</v>
      </c>
      <c r="G17" s="25">
        <v>461676.99</v>
      </c>
      <c r="H17" s="26">
        <v>0.19294311634753056</v>
      </c>
    </row>
    <row r="18" spans="1:8" ht="25.5" x14ac:dyDescent="0.2">
      <c r="A18" s="23">
        <f t="shared" si="0"/>
        <v>9</v>
      </c>
      <c r="B18" s="24" t="s">
        <v>333</v>
      </c>
      <c r="C18" s="30" t="s">
        <v>93</v>
      </c>
      <c r="D18" s="30" t="s">
        <v>543</v>
      </c>
      <c r="E18" s="30" t="s">
        <v>151</v>
      </c>
      <c r="F18" s="25">
        <v>2389214</v>
      </c>
      <c r="G18" s="25">
        <v>460776.99</v>
      </c>
      <c r="H18" s="26">
        <v>0.19285714465091866</v>
      </c>
    </row>
    <row r="19" spans="1:8" ht="25.5" x14ac:dyDescent="0.2">
      <c r="A19" s="23">
        <f t="shared" si="0"/>
        <v>10</v>
      </c>
      <c r="B19" s="24" t="s">
        <v>335</v>
      </c>
      <c r="C19" s="30" t="s">
        <v>93</v>
      </c>
      <c r="D19" s="30" t="s">
        <v>543</v>
      </c>
      <c r="E19" s="30" t="s">
        <v>152</v>
      </c>
      <c r="F19" s="25">
        <v>3600</v>
      </c>
      <c r="G19" s="25">
        <v>900</v>
      </c>
      <c r="H19" s="26">
        <v>0.25</v>
      </c>
    </row>
    <row r="20" spans="1:8" ht="25.5" x14ac:dyDescent="0.2">
      <c r="A20" s="23">
        <f t="shared" si="0"/>
        <v>11</v>
      </c>
      <c r="B20" s="24" t="s">
        <v>336</v>
      </c>
      <c r="C20" s="30" t="s">
        <v>93</v>
      </c>
      <c r="D20" s="30" t="s">
        <v>193</v>
      </c>
      <c r="E20" s="30" t="s">
        <v>90</v>
      </c>
      <c r="F20" s="25">
        <v>2232916</v>
      </c>
      <c r="G20" s="25">
        <v>439103.17</v>
      </c>
      <c r="H20" s="26">
        <v>0.19665010685578857</v>
      </c>
    </row>
    <row r="21" spans="1:8" ht="25.5" x14ac:dyDescent="0.2">
      <c r="A21" s="23">
        <f t="shared" si="0"/>
        <v>12</v>
      </c>
      <c r="B21" s="24" t="s">
        <v>333</v>
      </c>
      <c r="C21" s="30" t="s">
        <v>93</v>
      </c>
      <c r="D21" s="30" t="s">
        <v>193</v>
      </c>
      <c r="E21" s="30" t="s">
        <v>151</v>
      </c>
      <c r="F21" s="25">
        <v>2232916</v>
      </c>
      <c r="G21" s="25">
        <v>439103.17</v>
      </c>
      <c r="H21" s="26">
        <v>0.19665010685578857</v>
      </c>
    </row>
    <row r="22" spans="1:8" ht="25.5" x14ac:dyDescent="0.2">
      <c r="A22" s="23">
        <f t="shared" si="0"/>
        <v>13</v>
      </c>
      <c r="B22" s="24" t="s">
        <v>337</v>
      </c>
      <c r="C22" s="30" t="s">
        <v>93</v>
      </c>
      <c r="D22" s="30" t="s">
        <v>320</v>
      </c>
      <c r="E22" s="30" t="s">
        <v>90</v>
      </c>
      <c r="F22" s="25">
        <v>180000</v>
      </c>
      <c r="G22" s="25">
        <v>30000</v>
      </c>
      <c r="H22" s="26">
        <v>0.16666666666666666</v>
      </c>
    </row>
    <row r="23" spans="1:8" ht="25.5" x14ac:dyDescent="0.2">
      <c r="A23" s="23">
        <f t="shared" si="0"/>
        <v>14</v>
      </c>
      <c r="B23" s="24" t="s">
        <v>333</v>
      </c>
      <c r="C23" s="30" t="s">
        <v>93</v>
      </c>
      <c r="D23" s="30" t="s">
        <v>320</v>
      </c>
      <c r="E23" s="30" t="s">
        <v>151</v>
      </c>
      <c r="F23" s="25">
        <v>180000</v>
      </c>
      <c r="G23" s="25">
        <v>30000</v>
      </c>
      <c r="H23" s="26">
        <v>0.16666666666666666</v>
      </c>
    </row>
    <row r="24" spans="1:8" ht="38.25" x14ac:dyDescent="0.2">
      <c r="A24" s="23">
        <f t="shared" si="0"/>
        <v>15</v>
      </c>
      <c r="B24" s="24" t="s">
        <v>127</v>
      </c>
      <c r="C24" s="30" t="s">
        <v>94</v>
      </c>
      <c r="D24" s="30" t="s">
        <v>189</v>
      </c>
      <c r="E24" s="30" t="s">
        <v>90</v>
      </c>
      <c r="F24" s="25">
        <v>39977718</v>
      </c>
      <c r="G24" s="25">
        <v>7713152.96</v>
      </c>
      <c r="H24" s="26">
        <v>0.1929362991654501</v>
      </c>
    </row>
    <row r="25" spans="1:8" ht="38.25" x14ac:dyDescent="0.2">
      <c r="A25" s="23">
        <f t="shared" si="0"/>
        <v>16</v>
      </c>
      <c r="B25" s="24" t="s">
        <v>541</v>
      </c>
      <c r="C25" s="30" t="s">
        <v>94</v>
      </c>
      <c r="D25" s="30" t="s">
        <v>192</v>
      </c>
      <c r="E25" s="30" t="s">
        <v>90</v>
      </c>
      <c r="F25" s="25">
        <v>39977718</v>
      </c>
      <c r="G25" s="25">
        <v>7713152.96</v>
      </c>
      <c r="H25" s="26">
        <v>0.1929362991654501</v>
      </c>
    </row>
    <row r="26" spans="1:8" ht="25.5" x14ac:dyDescent="0.2">
      <c r="A26" s="23">
        <f t="shared" si="0"/>
        <v>17</v>
      </c>
      <c r="B26" s="24" t="s">
        <v>334</v>
      </c>
      <c r="C26" s="30" t="s">
        <v>94</v>
      </c>
      <c r="D26" s="30" t="s">
        <v>543</v>
      </c>
      <c r="E26" s="30" t="s">
        <v>90</v>
      </c>
      <c r="F26" s="25">
        <v>39977718</v>
      </c>
      <c r="G26" s="25">
        <v>7713152.96</v>
      </c>
      <c r="H26" s="26">
        <v>0.1929362991654501</v>
      </c>
    </row>
    <row r="27" spans="1:8" ht="25.5" x14ac:dyDescent="0.2">
      <c r="A27" s="23">
        <f t="shared" si="0"/>
        <v>18</v>
      </c>
      <c r="B27" s="24" t="s">
        <v>333</v>
      </c>
      <c r="C27" s="30" t="s">
        <v>94</v>
      </c>
      <c r="D27" s="30" t="s">
        <v>543</v>
      </c>
      <c r="E27" s="30" t="s">
        <v>151</v>
      </c>
      <c r="F27" s="25">
        <v>39929718</v>
      </c>
      <c r="G27" s="25">
        <v>7706365.8799999999</v>
      </c>
      <c r="H27" s="26">
        <v>0.19299825458321543</v>
      </c>
    </row>
    <row r="28" spans="1:8" ht="25.5" x14ac:dyDescent="0.2">
      <c r="A28" s="23">
        <f t="shared" si="0"/>
        <v>19</v>
      </c>
      <c r="B28" s="24" t="s">
        <v>335</v>
      </c>
      <c r="C28" s="30" t="s">
        <v>94</v>
      </c>
      <c r="D28" s="30" t="s">
        <v>543</v>
      </c>
      <c r="E28" s="30" t="s">
        <v>152</v>
      </c>
      <c r="F28" s="25">
        <v>48000</v>
      </c>
      <c r="G28" s="25">
        <v>6787.08</v>
      </c>
      <c r="H28" s="26">
        <v>0.14139750000000001</v>
      </c>
    </row>
    <row r="29" spans="1:8" ht="25.5" x14ac:dyDescent="0.2">
      <c r="A29" s="23">
        <f t="shared" si="0"/>
        <v>20</v>
      </c>
      <c r="B29" s="24" t="s">
        <v>128</v>
      </c>
      <c r="C29" s="30" t="s">
        <v>95</v>
      </c>
      <c r="D29" s="30" t="s">
        <v>189</v>
      </c>
      <c r="E29" s="30" t="s">
        <v>90</v>
      </c>
      <c r="F29" s="25">
        <v>25145441</v>
      </c>
      <c r="G29" s="25">
        <v>6200650.46</v>
      </c>
      <c r="H29" s="26">
        <v>0.24659143818555418</v>
      </c>
    </row>
    <row r="30" spans="1:8" ht="38.25" x14ac:dyDescent="0.2">
      <c r="A30" s="23">
        <f t="shared" si="0"/>
        <v>21</v>
      </c>
      <c r="B30" s="24" t="s">
        <v>541</v>
      </c>
      <c r="C30" s="30" t="s">
        <v>95</v>
      </c>
      <c r="D30" s="30" t="s">
        <v>192</v>
      </c>
      <c r="E30" s="30" t="s">
        <v>90</v>
      </c>
      <c r="F30" s="25">
        <v>25145441</v>
      </c>
      <c r="G30" s="25">
        <v>6200650.46</v>
      </c>
      <c r="H30" s="26">
        <v>0.24659143818555418</v>
      </c>
    </row>
    <row r="31" spans="1:8" ht="25.5" x14ac:dyDescent="0.2">
      <c r="A31" s="23">
        <f t="shared" si="0"/>
        <v>22</v>
      </c>
      <c r="B31" s="24" t="s">
        <v>334</v>
      </c>
      <c r="C31" s="30" t="s">
        <v>95</v>
      </c>
      <c r="D31" s="30" t="s">
        <v>543</v>
      </c>
      <c r="E31" s="30" t="s">
        <v>90</v>
      </c>
      <c r="F31" s="25">
        <v>22912528</v>
      </c>
      <c r="G31" s="25">
        <v>5786461.9400000004</v>
      </c>
      <c r="H31" s="26">
        <v>0.25254576622885089</v>
      </c>
    </row>
    <row r="32" spans="1:8" ht="25.5" x14ac:dyDescent="0.2">
      <c r="A32" s="23">
        <f t="shared" si="0"/>
        <v>23</v>
      </c>
      <c r="B32" s="24" t="s">
        <v>333</v>
      </c>
      <c r="C32" s="30" t="s">
        <v>95</v>
      </c>
      <c r="D32" s="30" t="s">
        <v>543</v>
      </c>
      <c r="E32" s="30" t="s">
        <v>151</v>
      </c>
      <c r="F32" s="25">
        <v>20230947</v>
      </c>
      <c r="G32" s="25">
        <v>4131254.62</v>
      </c>
      <c r="H32" s="26">
        <v>0.20420470776775798</v>
      </c>
    </row>
    <row r="33" spans="1:8" ht="25.5" x14ac:dyDescent="0.2">
      <c r="A33" s="23">
        <f t="shared" si="0"/>
        <v>24</v>
      </c>
      <c r="B33" s="24" t="s">
        <v>335</v>
      </c>
      <c r="C33" s="30" t="s">
        <v>95</v>
      </c>
      <c r="D33" s="30" t="s">
        <v>543</v>
      </c>
      <c r="E33" s="30" t="s">
        <v>152</v>
      </c>
      <c r="F33" s="25">
        <v>2681581</v>
      </c>
      <c r="G33" s="25">
        <v>1655207.32</v>
      </c>
      <c r="H33" s="26">
        <v>0.61725053988673095</v>
      </c>
    </row>
    <row r="34" spans="1:8" ht="25.5" x14ac:dyDescent="0.2">
      <c r="A34" s="23">
        <f t="shared" si="0"/>
        <v>25</v>
      </c>
      <c r="B34" s="24" t="s">
        <v>544</v>
      </c>
      <c r="C34" s="30" t="s">
        <v>95</v>
      </c>
      <c r="D34" s="30" t="s">
        <v>545</v>
      </c>
      <c r="E34" s="30" t="s">
        <v>90</v>
      </c>
      <c r="F34" s="25">
        <v>2232913</v>
      </c>
      <c r="G34" s="25">
        <v>414188.52</v>
      </c>
      <c r="H34" s="26">
        <v>0.18549245761030547</v>
      </c>
    </row>
    <row r="35" spans="1:8" ht="25.5" x14ac:dyDescent="0.2">
      <c r="A35" s="23">
        <f t="shared" si="0"/>
        <v>26</v>
      </c>
      <c r="B35" s="24" t="s">
        <v>333</v>
      </c>
      <c r="C35" s="30" t="s">
        <v>95</v>
      </c>
      <c r="D35" s="30" t="s">
        <v>545</v>
      </c>
      <c r="E35" s="30" t="s">
        <v>151</v>
      </c>
      <c r="F35" s="25">
        <v>2232913</v>
      </c>
      <c r="G35" s="25">
        <v>414188.52</v>
      </c>
      <c r="H35" s="26">
        <v>0.18549245761030547</v>
      </c>
    </row>
    <row r="36" spans="1:8" x14ac:dyDescent="0.2">
      <c r="A36" s="23">
        <f t="shared" si="0"/>
        <v>27</v>
      </c>
      <c r="B36" s="24" t="s">
        <v>170</v>
      </c>
      <c r="C36" s="30" t="s">
        <v>171</v>
      </c>
      <c r="D36" s="30" t="s">
        <v>189</v>
      </c>
      <c r="E36" s="30" t="s">
        <v>90</v>
      </c>
      <c r="F36" s="25">
        <v>1000000</v>
      </c>
      <c r="G36" s="25">
        <v>0</v>
      </c>
      <c r="H36" s="26">
        <v>0</v>
      </c>
    </row>
    <row r="37" spans="1:8" x14ac:dyDescent="0.2">
      <c r="A37" s="23">
        <f t="shared" si="0"/>
        <v>28</v>
      </c>
      <c r="B37" s="24" t="s">
        <v>188</v>
      </c>
      <c r="C37" s="30" t="s">
        <v>171</v>
      </c>
      <c r="D37" s="30" t="s">
        <v>190</v>
      </c>
      <c r="E37" s="30" t="s">
        <v>90</v>
      </c>
      <c r="F37" s="25">
        <v>1000000</v>
      </c>
      <c r="G37" s="25">
        <v>0</v>
      </c>
      <c r="H37" s="26">
        <v>0</v>
      </c>
    </row>
    <row r="38" spans="1:8" x14ac:dyDescent="0.2">
      <c r="A38" s="23">
        <f t="shared" si="0"/>
        <v>29</v>
      </c>
      <c r="B38" s="24" t="s">
        <v>339</v>
      </c>
      <c r="C38" s="30" t="s">
        <v>171</v>
      </c>
      <c r="D38" s="30" t="s">
        <v>191</v>
      </c>
      <c r="E38" s="30" t="s">
        <v>90</v>
      </c>
      <c r="F38" s="25">
        <v>1000000</v>
      </c>
      <c r="G38" s="25">
        <v>0</v>
      </c>
      <c r="H38" s="26">
        <v>0</v>
      </c>
    </row>
    <row r="39" spans="1:8" x14ac:dyDescent="0.2">
      <c r="A39" s="23">
        <f t="shared" si="0"/>
        <v>30</v>
      </c>
      <c r="B39" s="24" t="s">
        <v>340</v>
      </c>
      <c r="C39" s="30" t="s">
        <v>171</v>
      </c>
      <c r="D39" s="30" t="s">
        <v>191</v>
      </c>
      <c r="E39" s="30" t="s">
        <v>172</v>
      </c>
      <c r="F39" s="25">
        <v>1000000</v>
      </c>
      <c r="G39" s="25">
        <v>0</v>
      </c>
      <c r="H39" s="26">
        <v>0</v>
      </c>
    </row>
    <row r="40" spans="1:8" x14ac:dyDescent="0.2">
      <c r="A40" s="23">
        <f t="shared" si="0"/>
        <v>31</v>
      </c>
      <c r="B40" s="24" t="s">
        <v>129</v>
      </c>
      <c r="C40" s="30" t="s">
        <v>96</v>
      </c>
      <c r="D40" s="30" t="s">
        <v>189</v>
      </c>
      <c r="E40" s="30" t="s">
        <v>90</v>
      </c>
      <c r="F40" s="25">
        <v>34703470</v>
      </c>
      <c r="G40" s="25">
        <v>5369587.3600000003</v>
      </c>
      <c r="H40" s="26">
        <v>0.1547276788171327</v>
      </c>
    </row>
    <row r="41" spans="1:8" ht="38.25" x14ac:dyDescent="0.2">
      <c r="A41" s="23">
        <f t="shared" si="0"/>
        <v>32</v>
      </c>
      <c r="B41" s="24" t="s">
        <v>541</v>
      </c>
      <c r="C41" s="30" t="s">
        <v>96</v>
      </c>
      <c r="D41" s="30" t="s">
        <v>192</v>
      </c>
      <c r="E41" s="30" t="s">
        <v>90</v>
      </c>
      <c r="F41" s="25">
        <v>28348160</v>
      </c>
      <c r="G41" s="25">
        <v>4202101.45</v>
      </c>
      <c r="H41" s="26">
        <v>0.14823189406296564</v>
      </c>
    </row>
    <row r="42" spans="1:8" ht="38.25" x14ac:dyDescent="0.2">
      <c r="A42" s="23">
        <f t="shared" si="0"/>
        <v>33</v>
      </c>
      <c r="B42" s="24" t="s">
        <v>464</v>
      </c>
      <c r="C42" s="30" t="s">
        <v>96</v>
      </c>
      <c r="D42" s="30" t="s">
        <v>546</v>
      </c>
      <c r="E42" s="30" t="s">
        <v>90</v>
      </c>
      <c r="F42" s="25">
        <v>500000</v>
      </c>
      <c r="G42" s="25">
        <v>0</v>
      </c>
      <c r="H42" s="26">
        <v>0</v>
      </c>
    </row>
    <row r="43" spans="1:8" ht="25.5" x14ac:dyDescent="0.2">
      <c r="A43" s="23">
        <f t="shared" si="0"/>
        <v>34</v>
      </c>
      <c r="B43" s="24" t="s">
        <v>335</v>
      </c>
      <c r="C43" s="30" t="s">
        <v>96</v>
      </c>
      <c r="D43" s="30" t="s">
        <v>546</v>
      </c>
      <c r="E43" s="30" t="s">
        <v>152</v>
      </c>
      <c r="F43" s="25">
        <v>500000</v>
      </c>
      <c r="G43" s="25">
        <v>0</v>
      </c>
      <c r="H43" s="26">
        <v>0</v>
      </c>
    </row>
    <row r="44" spans="1:8" x14ac:dyDescent="0.2">
      <c r="A44" s="23">
        <f t="shared" si="0"/>
        <v>35</v>
      </c>
      <c r="B44" s="24" t="s">
        <v>343</v>
      </c>
      <c r="C44" s="30" t="s">
        <v>96</v>
      </c>
      <c r="D44" s="30" t="s">
        <v>547</v>
      </c>
      <c r="E44" s="30" t="s">
        <v>90</v>
      </c>
      <c r="F44" s="25">
        <v>550000</v>
      </c>
      <c r="G44" s="25">
        <v>30082</v>
      </c>
      <c r="H44" s="26">
        <v>5.4694545454545454E-2</v>
      </c>
    </row>
    <row r="45" spans="1:8" ht="25.5" x14ac:dyDescent="0.2">
      <c r="A45" s="23">
        <f t="shared" si="0"/>
        <v>36</v>
      </c>
      <c r="B45" s="24" t="s">
        <v>333</v>
      </c>
      <c r="C45" s="30" t="s">
        <v>96</v>
      </c>
      <c r="D45" s="30" t="s">
        <v>547</v>
      </c>
      <c r="E45" s="30" t="s">
        <v>151</v>
      </c>
      <c r="F45" s="25">
        <v>200000</v>
      </c>
      <c r="G45" s="25">
        <v>14082</v>
      </c>
      <c r="H45" s="26">
        <v>7.041E-2</v>
      </c>
    </row>
    <row r="46" spans="1:8" ht="25.5" x14ac:dyDescent="0.2">
      <c r="A46" s="23">
        <f t="shared" si="0"/>
        <v>37</v>
      </c>
      <c r="B46" s="24" t="s">
        <v>335</v>
      </c>
      <c r="C46" s="30" t="s">
        <v>96</v>
      </c>
      <c r="D46" s="30" t="s">
        <v>547</v>
      </c>
      <c r="E46" s="30" t="s">
        <v>152</v>
      </c>
      <c r="F46" s="25">
        <v>350000</v>
      </c>
      <c r="G46" s="25">
        <v>16000</v>
      </c>
      <c r="H46" s="26">
        <v>4.5714285714285714E-2</v>
      </c>
    </row>
    <row r="47" spans="1:8" ht="38.25" x14ac:dyDescent="0.2">
      <c r="A47" s="23">
        <f t="shared" si="0"/>
        <v>38</v>
      </c>
      <c r="B47" s="24" t="s">
        <v>341</v>
      </c>
      <c r="C47" s="30" t="s">
        <v>96</v>
      </c>
      <c r="D47" s="30" t="s">
        <v>194</v>
      </c>
      <c r="E47" s="30" t="s">
        <v>90</v>
      </c>
      <c r="F47" s="25">
        <v>25170160</v>
      </c>
      <c r="G47" s="25">
        <v>4096919.45</v>
      </c>
      <c r="H47" s="26">
        <v>0.16276890770658589</v>
      </c>
    </row>
    <row r="48" spans="1:8" x14ac:dyDescent="0.2">
      <c r="A48" s="23">
        <f t="shared" si="0"/>
        <v>39</v>
      </c>
      <c r="B48" s="24" t="s">
        <v>342</v>
      </c>
      <c r="C48" s="30" t="s">
        <v>96</v>
      </c>
      <c r="D48" s="30" t="s">
        <v>194</v>
      </c>
      <c r="E48" s="30" t="s">
        <v>153</v>
      </c>
      <c r="F48" s="25">
        <v>15588878</v>
      </c>
      <c r="G48" s="25">
        <v>2964045.24</v>
      </c>
      <c r="H48" s="26">
        <v>0.19013845897055581</v>
      </c>
    </row>
    <row r="49" spans="1:8" ht="25.5" x14ac:dyDescent="0.2">
      <c r="A49" s="23">
        <f t="shared" si="0"/>
        <v>40</v>
      </c>
      <c r="B49" s="24" t="s">
        <v>335</v>
      </c>
      <c r="C49" s="30" t="s">
        <v>96</v>
      </c>
      <c r="D49" s="30" t="s">
        <v>194</v>
      </c>
      <c r="E49" s="30" t="s">
        <v>152</v>
      </c>
      <c r="F49" s="25">
        <v>9548714</v>
      </c>
      <c r="G49" s="25">
        <v>1124972.21</v>
      </c>
      <c r="H49" s="26">
        <v>0.11781400196927042</v>
      </c>
    </row>
    <row r="50" spans="1:8" x14ac:dyDescent="0.2">
      <c r="A50" s="23">
        <f t="shared" si="0"/>
        <v>41</v>
      </c>
      <c r="B50" s="24" t="s">
        <v>338</v>
      </c>
      <c r="C50" s="30" t="s">
        <v>96</v>
      </c>
      <c r="D50" s="30" t="s">
        <v>194</v>
      </c>
      <c r="E50" s="30" t="s">
        <v>154</v>
      </c>
      <c r="F50" s="25">
        <v>32568</v>
      </c>
      <c r="G50" s="25">
        <v>7902</v>
      </c>
      <c r="H50" s="26">
        <v>0.24263080324244657</v>
      </c>
    </row>
    <row r="51" spans="1:8" ht="25.5" x14ac:dyDescent="0.2">
      <c r="A51" s="23">
        <f t="shared" si="0"/>
        <v>42</v>
      </c>
      <c r="B51" s="24" t="s">
        <v>347</v>
      </c>
      <c r="C51" s="30" t="s">
        <v>96</v>
      </c>
      <c r="D51" s="30" t="s">
        <v>195</v>
      </c>
      <c r="E51" s="30" t="s">
        <v>90</v>
      </c>
      <c r="F51" s="25">
        <v>400000</v>
      </c>
      <c r="G51" s="25">
        <v>21600</v>
      </c>
      <c r="H51" s="26">
        <v>5.3999999999999999E-2</v>
      </c>
    </row>
    <row r="52" spans="1:8" ht="25.5" x14ac:dyDescent="0.2">
      <c r="A52" s="23">
        <f t="shared" si="0"/>
        <v>43</v>
      </c>
      <c r="B52" s="24" t="s">
        <v>335</v>
      </c>
      <c r="C52" s="30" t="s">
        <v>96</v>
      </c>
      <c r="D52" s="30" t="s">
        <v>195</v>
      </c>
      <c r="E52" s="30" t="s">
        <v>152</v>
      </c>
      <c r="F52" s="25">
        <v>400000</v>
      </c>
      <c r="G52" s="25">
        <v>21600</v>
      </c>
      <c r="H52" s="26">
        <v>5.3999999999999999E-2</v>
      </c>
    </row>
    <row r="53" spans="1:8" ht="25.5" x14ac:dyDescent="0.2">
      <c r="A53" s="23">
        <f t="shared" si="0"/>
        <v>44</v>
      </c>
      <c r="B53" s="24" t="s">
        <v>548</v>
      </c>
      <c r="C53" s="30" t="s">
        <v>96</v>
      </c>
      <c r="D53" s="30" t="s">
        <v>348</v>
      </c>
      <c r="E53" s="30" t="s">
        <v>90</v>
      </c>
      <c r="F53" s="25">
        <v>200000</v>
      </c>
      <c r="G53" s="25">
        <v>3500</v>
      </c>
      <c r="H53" s="26">
        <v>1.7500000000000002E-2</v>
      </c>
    </row>
    <row r="54" spans="1:8" ht="25.5" x14ac:dyDescent="0.2">
      <c r="A54" s="23">
        <f t="shared" si="0"/>
        <v>45</v>
      </c>
      <c r="B54" s="24" t="s">
        <v>335</v>
      </c>
      <c r="C54" s="30" t="s">
        <v>96</v>
      </c>
      <c r="D54" s="30" t="s">
        <v>348</v>
      </c>
      <c r="E54" s="30" t="s">
        <v>152</v>
      </c>
      <c r="F54" s="25">
        <v>200000</v>
      </c>
      <c r="G54" s="25">
        <v>3500</v>
      </c>
      <c r="H54" s="26">
        <v>1.7500000000000002E-2</v>
      </c>
    </row>
    <row r="55" spans="1:8" ht="25.5" x14ac:dyDescent="0.2">
      <c r="A55" s="23">
        <f t="shared" si="0"/>
        <v>46</v>
      </c>
      <c r="B55" s="24" t="s">
        <v>549</v>
      </c>
      <c r="C55" s="30" t="s">
        <v>96</v>
      </c>
      <c r="D55" s="30" t="s">
        <v>196</v>
      </c>
      <c r="E55" s="30" t="s">
        <v>90</v>
      </c>
      <c r="F55" s="25">
        <v>50000</v>
      </c>
      <c r="G55" s="25">
        <v>50000</v>
      </c>
      <c r="H55" s="26">
        <v>1</v>
      </c>
    </row>
    <row r="56" spans="1:8" x14ac:dyDescent="0.2">
      <c r="A56" s="23">
        <f t="shared" si="0"/>
        <v>47</v>
      </c>
      <c r="B56" s="24" t="s">
        <v>338</v>
      </c>
      <c r="C56" s="30" t="s">
        <v>96</v>
      </c>
      <c r="D56" s="30" t="s">
        <v>196</v>
      </c>
      <c r="E56" s="30" t="s">
        <v>154</v>
      </c>
      <c r="F56" s="25">
        <v>50000</v>
      </c>
      <c r="G56" s="25">
        <v>50000</v>
      </c>
      <c r="H56" s="26">
        <v>1</v>
      </c>
    </row>
    <row r="57" spans="1:8" ht="38.25" x14ac:dyDescent="0.2">
      <c r="A57" s="23">
        <f t="shared" si="0"/>
        <v>48</v>
      </c>
      <c r="B57" s="24" t="s">
        <v>550</v>
      </c>
      <c r="C57" s="30" t="s">
        <v>96</v>
      </c>
      <c r="D57" s="30" t="s">
        <v>551</v>
      </c>
      <c r="E57" s="30" t="s">
        <v>90</v>
      </c>
      <c r="F57" s="25">
        <v>200000</v>
      </c>
      <c r="G57" s="25">
        <v>0</v>
      </c>
      <c r="H57" s="26">
        <v>0</v>
      </c>
    </row>
    <row r="58" spans="1:8" ht="25.5" x14ac:dyDescent="0.2">
      <c r="A58" s="23">
        <f t="shared" si="0"/>
        <v>49</v>
      </c>
      <c r="B58" s="24" t="s">
        <v>335</v>
      </c>
      <c r="C58" s="30" t="s">
        <v>96</v>
      </c>
      <c r="D58" s="30" t="s">
        <v>551</v>
      </c>
      <c r="E58" s="30" t="s">
        <v>152</v>
      </c>
      <c r="F58" s="25">
        <v>200000</v>
      </c>
      <c r="G58" s="25">
        <v>0</v>
      </c>
      <c r="H58" s="26">
        <v>0</v>
      </c>
    </row>
    <row r="59" spans="1:8" ht="63.75" x14ac:dyDescent="0.2">
      <c r="A59" s="23">
        <f t="shared" si="0"/>
        <v>50</v>
      </c>
      <c r="B59" s="24" t="s">
        <v>552</v>
      </c>
      <c r="C59" s="30" t="s">
        <v>96</v>
      </c>
      <c r="D59" s="30" t="s">
        <v>553</v>
      </c>
      <c r="E59" s="30" t="s">
        <v>90</v>
      </c>
      <c r="F59" s="25">
        <v>398000</v>
      </c>
      <c r="G59" s="25">
        <v>0</v>
      </c>
      <c r="H59" s="26">
        <v>0</v>
      </c>
    </row>
    <row r="60" spans="1:8" ht="25.5" x14ac:dyDescent="0.2">
      <c r="A60" s="23">
        <f t="shared" si="0"/>
        <v>51</v>
      </c>
      <c r="B60" s="24" t="s">
        <v>335</v>
      </c>
      <c r="C60" s="30" t="s">
        <v>96</v>
      </c>
      <c r="D60" s="30" t="s">
        <v>553</v>
      </c>
      <c r="E60" s="30" t="s">
        <v>152</v>
      </c>
      <c r="F60" s="25">
        <v>398000</v>
      </c>
      <c r="G60" s="25">
        <v>0</v>
      </c>
      <c r="H60" s="26">
        <v>0</v>
      </c>
    </row>
    <row r="61" spans="1:8" x14ac:dyDescent="0.2">
      <c r="A61" s="23">
        <f t="shared" si="0"/>
        <v>52</v>
      </c>
      <c r="B61" s="24" t="s">
        <v>344</v>
      </c>
      <c r="C61" s="30" t="s">
        <v>96</v>
      </c>
      <c r="D61" s="30" t="s">
        <v>554</v>
      </c>
      <c r="E61" s="30" t="s">
        <v>90</v>
      </c>
      <c r="F61" s="25">
        <v>730000</v>
      </c>
      <c r="G61" s="25">
        <v>0</v>
      </c>
      <c r="H61" s="26">
        <v>0</v>
      </c>
    </row>
    <row r="62" spans="1:8" ht="25.5" x14ac:dyDescent="0.2">
      <c r="A62" s="23">
        <f t="shared" si="0"/>
        <v>53</v>
      </c>
      <c r="B62" s="24" t="s">
        <v>335</v>
      </c>
      <c r="C62" s="30" t="s">
        <v>96</v>
      </c>
      <c r="D62" s="30" t="s">
        <v>554</v>
      </c>
      <c r="E62" s="30" t="s">
        <v>152</v>
      </c>
      <c r="F62" s="25">
        <v>570000</v>
      </c>
      <c r="G62" s="25">
        <v>0</v>
      </c>
      <c r="H62" s="26">
        <v>0</v>
      </c>
    </row>
    <row r="63" spans="1:8" x14ac:dyDescent="0.2">
      <c r="A63" s="23">
        <f t="shared" si="0"/>
        <v>54</v>
      </c>
      <c r="B63" s="24" t="s">
        <v>345</v>
      </c>
      <c r="C63" s="30" t="s">
        <v>96</v>
      </c>
      <c r="D63" s="30" t="s">
        <v>554</v>
      </c>
      <c r="E63" s="30" t="s">
        <v>187</v>
      </c>
      <c r="F63" s="25">
        <v>160000</v>
      </c>
      <c r="G63" s="25">
        <v>0</v>
      </c>
      <c r="H63" s="26">
        <v>0</v>
      </c>
    </row>
    <row r="64" spans="1:8" ht="25.5" x14ac:dyDescent="0.2">
      <c r="A64" s="23">
        <f t="shared" si="0"/>
        <v>55</v>
      </c>
      <c r="B64" s="24" t="s">
        <v>346</v>
      </c>
      <c r="C64" s="30" t="s">
        <v>96</v>
      </c>
      <c r="D64" s="30" t="s">
        <v>555</v>
      </c>
      <c r="E64" s="30" t="s">
        <v>90</v>
      </c>
      <c r="F64" s="25">
        <v>150000</v>
      </c>
      <c r="G64" s="25">
        <v>0</v>
      </c>
      <c r="H64" s="26">
        <v>0</v>
      </c>
    </row>
    <row r="65" spans="1:8" ht="25.5" x14ac:dyDescent="0.2">
      <c r="A65" s="23">
        <f t="shared" si="0"/>
        <v>56</v>
      </c>
      <c r="B65" s="24" t="s">
        <v>335</v>
      </c>
      <c r="C65" s="30" t="s">
        <v>96</v>
      </c>
      <c r="D65" s="30" t="s">
        <v>555</v>
      </c>
      <c r="E65" s="30" t="s">
        <v>152</v>
      </c>
      <c r="F65" s="25">
        <v>150000</v>
      </c>
      <c r="G65" s="25">
        <v>0</v>
      </c>
      <c r="H65" s="26">
        <v>0</v>
      </c>
    </row>
    <row r="66" spans="1:8" ht="38.25" x14ac:dyDescent="0.2">
      <c r="A66" s="23">
        <f t="shared" si="0"/>
        <v>57</v>
      </c>
      <c r="B66" s="24" t="s">
        <v>556</v>
      </c>
      <c r="C66" s="30" t="s">
        <v>96</v>
      </c>
      <c r="D66" s="30" t="s">
        <v>198</v>
      </c>
      <c r="E66" s="30" t="s">
        <v>90</v>
      </c>
      <c r="F66" s="25">
        <v>4848110</v>
      </c>
      <c r="G66" s="25">
        <v>893393.88</v>
      </c>
      <c r="H66" s="26">
        <v>0.18427673464504724</v>
      </c>
    </row>
    <row r="67" spans="1:8" ht="25.5" x14ac:dyDescent="0.2">
      <c r="A67" s="23">
        <f t="shared" si="0"/>
        <v>58</v>
      </c>
      <c r="B67" s="24" t="s">
        <v>355</v>
      </c>
      <c r="C67" s="30" t="s">
        <v>96</v>
      </c>
      <c r="D67" s="30" t="s">
        <v>557</v>
      </c>
      <c r="E67" s="30" t="s">
        <v>90</v>
      </c>
      <c r="F67" s="25">
        <v>200000</v>
      </c>
      <c r="G67" s="25">
        <v>14400</v>
      </c>
      <c r="H67" s="26">
        <v>7.1999999999999995E-2</v>
      </c>
    </row>
    <row r="68" spans="1:8" ht="25.5" x14ac:dyDescent="0.2">
      <c r="A68" s="23">
        <f t="shared" si="0"/>
        <v>59</v>
      </c>
      <c r="B68" s="24" t="s">
        <v>335</v>
      </c>
      <c r="C68" s="30" t="s">
        <v>96</v>
      </c>
      <c r="D68" s="30" t="s">
        <v>557</v>
      </c>
      <c r="E68" s="30" t="s">
        <v>152</v>
      </c>
      <c r="F68" s="25">
        <v>200000</v>
      </c>
      <c r="G68" s="25">
        <v>14400</v>
      </c>
      <c r="H68" s="26">
        <v>7.1999999999999995E-2</v>
      </c>
    </row>
    <row r="69" spans="1:8" ht="25.5" x14ac:dyDescent="0.2">
      <c r="A69" s="23">
        <f t="shared" si="0"/>
        <v>60</v>
      </c>
      <c r="B69" s="24" t="s">
        <v>349</v>
      </c>
      <c r="C69" s="30" t="s">
        <v>96</v>
      </c>
      <c r="D69" s="30" t="s">
        <v>199</v>
      </c>
      <c r="E69" s="30" t="s">
        <v>90</v>
      </c>
      <c r="F69" s="25">
        <v>200000</v>
      </c>
      <c r="G69" s="25">
        <v>41648</v>
      </c>
      <c r="H69" s="26">
        <v>0.20824000000000001</v>
      </c>
    </row>
    <row r="70" spans="1:8" ht="25.5" x14ac:dyDescent="0.2">
      <c r="A70" s="23">
        <f t="shared" si="0"/>
        <v>61</v>
      </c>
      <c r="B70" s="24" t="s">
        <v>335</v>
      </c>
      <c r="C70" s="30" t="s">
        <v>96</v>
      </c>
      <c r="D70" s="30" t="s">
        <v>199</v>
      </c>
      <c r="E70" s="30" t="s">
        <v>152</v>
      </c>
      <c r="F70" s="25">
        <v>200000</v>
      </c>
      <c r="G70" s="25">
        <v>41648</v>
      </c>
      <c r="H70" s="26">
        <v>0.20824000000000001</v>
      </c>
    </row>
    <row r="71" spans="1:8" ht="89.25" x14ac:dyDescent="0.2">
      <c r="A71" s="23">
        <f t="shared" si="0"/>
        <v>62</v>
      </c>
      <c r="B71" s="24" t="s">
        <v>558</v>
      </c>
      <c r="C71" s="30" t="s">
        <v>96</v>
      </c>
      <c r="D71" s="30" t="s">
        <v>350</v>
      </c>
      <c r="E71" s="30" t="s">
        <v>90</v>
      </c>
      <c r="F71" s="25">
        <v>0</v>
      </c>
      <c r="G71" s="25">
        <v>0</v>
      </c>
      <c r="H71" s="26">
        <v>0</v>
      </c>
    </row>
    <row r="72" spans="1:8" ht="25.5" x14ac:dyDescent="0.2">
      <c r="A72" s="23">
        <f t="shared" si="0"/>
        <v>63</v>
      </c>
      <c r="B72" s="24" t="s">
        <v>335</v>
      </c>
      <c r="C72" s="30" t="s">
        <v>96</v>
      </c>
      <c r="D72" s="30" t="s">
        <v>350</v>
      </c>
      <c r="E72" s="30" t="s">
        <v>152</v>
      </c>
      <c r="F72" s="25">
        <v>0</v>
      </c>
      <c r="G72" s="25">
        <v>0</v>
      </c>
      <c r="H72" s="26">
        <v>0</v>
      </c>
    </row>
    <row r="73" spans="1:8" ht="25.5" x14ac:dyDescent="0.2">
      <c r="A73" s="23">
        <f t="shared" si="0"/>
        <v>64</v>
      </c>
      <c r="B73" s="24" t="s">
        <v>351</v>
      </c>
      <c r="C73" s="30" t="s">
        <v>96</v>
      </c>
      <c r="D73" s="30" t="s">
        <v>200</v>
      </c>
      <c r="E73" s="30" t="s">
        <v>90</v>
      </c>
      <c r="F73" s="25">
        <v>422000</v>
      </c>
      <c r="G73" s="25">
        <v>5000</v>
      </c>
      <c r="H73" s="26">
        <v>1.1848341232227487E-2</v>
      </c>
    </row>
    <row r="74" spans="1:8" ht="25.5" x14ac:dyDescent="0.2">
      <c r="A74" s="23">
        <f t="shared" si="0"/>
        <v>65</v>
      </c>
      <c r="B74" s="24" t="s">
        <v>335</v>
      </c>
      <c r="C74" s="30" t="s">
        <v>96</v>
      </c>
      <c r="D74" s="30" t="s">
        <v>200</v>
      </c>
      <c r="E74" s="30" t="s">
        <v>152</v>
      </c>
      <c r="F74" s="25">
        <v>422000</v>
      </c>
      <c r="G74" s="25">
        <v>5000</v>
      </c>
      <c r="H74" s="26">
        <v>1.1848341232227487E-2</v>
      </c>
    </row>
    <row r="75" spans="1:8" ht="25.5" x14ac:dyDescent="0.2">
      <c r="A75" s="23">
        <f t="shared" si="0"/>
        <v>66</v>
      </c>
      <c r="B75" s="24" t="s">
        <v>559</v>
      </c>
      <c r="C75" s="30" t="s">
        <v>96</v>
      </c>
      <c r="D75" s="30" t="s">
        <v>201</v>
      </c>
      <c r="E75" s="30" t="s">
        <v>90</v>
      </c>
      <c r="F75" s="25">
        <v>495000</v>
      </c>
      <c r="G75" s="25">
        <v>133761.81</v>
      </c>
      <c r="H75" s="26">
        <v>0.27022587878787879</v>
      </c>
    </row>
    <row r="76" spans="1:8" ht="25.5" x14ac:dyDescent="0.2">
      <c r="A76" s="23">
        <f t="shared" ref="A76:A139" si="1">A75+1</f>
        <v>67</v>
      </c>
      <c r="B76" s="24" t="s">
        <v>335</v>
      </c>
      <c r="C76" s="30" t="s">
        <v>96</v>
      </c>
      <c r="D76" s="30" t="s">
        <v>201</v>
      </c>
      <c r="E76" s="30" t="s">
        <v>152</v>
      </c>
      <c r="F76" s="25">
        <v>495000</v>
      </c>
      <c r="G76" s="25">
        <v>133761.81</v>
      </c>
      <c r="H76" s="26">
        <v>0.27022587878787879</v>
      </c>
    </row>
    <row r="77" spans="1:8" ht="25.5" x14ac:dyDescent="0.2">
      <c r="A77" s="23">
        <f t="shared" si="1"/>
        <v>68</v>
      </c>
      <c r="B77" s="24" t="s">
        <v>353</v>
      </c>
      <c r="C77" s="30" t="s">
        <v>96</v>
      </c>
      <c r="D77" s="30" t="s">
        <v>202</v>
      </c>
      <c r="E77" s="30" t="s">
        <v>90</v>
      </c>
      <c r="F77" s="25">
        <v>145000</v>
      </c>
      <c r="G77" s="25">
        <v>0</v>
      </c>
      <c r="H77" s="26">
        <v>0</v>
      </c>
    </row>
    <row r="78" spans="1:8" ht="25.5" x14ac:dyDescent="0.2">
      <c r="A78" s="23">
        <f t="shared" si="1"/>
        <v>69</v>
      </c>
      <c r="B78" s="24" t="s">
        <v>335</v>
      </c>
      <c r="C78" s="30" t="s">
        <v>96</v>
      </c>
      <c r="D78" s="30" t="s">
        <v>202</v>
      </c>
      <c r="E78" s="30" t="s">
        <v>152</v>
      </c>
      <c r="F78" s="25">
        <v>145000</v>
      </c>
      <c r="G78" s="25">
        <v>0</v>
      </c>
      <c r="H78" s="26">
        <v>0</v>
      </c>
    </row>
    <row r="79" spans="1:8" ht="25.5" x14ac:dyDescent="0.2">
      <c r="A79" s="23">
        <f t="shared" si="1"/>
        <v>70</v>
      </c>
      <c r="B79" s="24" t="s">
        <v>465</v>
      </c>
      <c r="C79" s="30" t="s">
        <v>96</v>
      </c>
      <c r="D79" s="30" t="s">
        <v>560</v>
      </c>
      <c r="E79" s="30" t="s">
        <v>90</v>
      </c>
      <c r="F79" s="25">
        <v>3386110</v>
      </c>
      <c r="G79" s="25">
        <v>698584.07</v>
      </c>
      <c r="H79" s="26">
        <v>0.2063087348018818</v>
      </c>
    </row>
    <row r="80" spans="1:8" x14ac:dyDescent="0.2">
      <c r="A80" s="23">
        <f t="shared" si="1"/>
        <v>71</v>
      </c>
      <c r="B80" s="24" t="s">
        <v>342</v>
      </c>
      <c r="C80" s="30" t="s">
        <v>96</v>
      </c>
      <c r="D80" s="30" t="s">
        <v>560</v>
      </c>
      <c r="E80" s="30" t="s">
        <v>153</v>
      </c>
      <c r="F80" s="25">
        <v>3206387</v>
      </c>
      <c r="G80" s="25">
        <v>698584.07</v>
      </c>
      <c r="H80" s="26">
        <v>0.21787266165936925</v>
      </c>
    </row>
    <row r="81" spans="1:8" ht="25.5" x14ac:dyDescent="0.2">
      <c r="A81" s="23">
        <f t="shared" si="1"/>
        <v>72</v>
      </c>
      <c r="B81" s="24" t="s">
        <v>335</v>
      </c>
      <c r="C81" s="30" t="s">
        <v>96</v>
      </c>
      <c r="D81" s="30" t="s">
        <v>560</v>
      </c>
      <c r="E81" s="30" t="s">
        <v>152</v>
      </c>
      <c r="F81" s="25">
        <v>179723</v>
      </c>
      <c r="G81" s="25">
        <v>0</v>
      </c>
      <c r="H81" s="26">
        <v>0</v>
      </c>
    </row>
    <row r="82" spans="1:8" ht="38.25" x14ac:dyDescent="0.2">
      <c r="A82" s="23">
        <f t="shared" si="1"/>
        <v>73</v>
      </c>
      <c r="B82" s="24" t="s">
        <v>561</v>
      </c>
      <c r="C82" s="30" t="s">
        <v>96</v>
      </c>
      <c r="D82" s="30" t="s">
        <v>203</v>
      </c>
      <c r="E82" s="30" t="s">
        <v>90</v>
      </c>
      <c r="F82" s="25">
        <v>115400</v>
      </c>
      <c r="G82" s="25">
        <v>11171.91</v>
      </c>
      <c r="H82" s="26">
        <v>9.6810311958405545E-2</v>
      </c>
    </row>
    <row r="83" spans="1:8" ht="25.5" x14ac:dyDescent="0.2">
      <c r="A83" s="23">
        <f t="shared" si="1"/>
        <v>74</v>
      </c>
      <c r="B83" s="24" t="s">
        <v>562</v>
      </c>
      <c r="C83" s="30" t="s">
        <v>96</v>
      </c>
      <c r="D83" s="30" t="s">
        <v>265</v>
      </c>
      <c r="E83" s="30" t="s">
        <v>90</v>
      </c>
      <c r="F83" s="25">
        <v>115400</v>
      </c>
      <c r="G83" s="25">
        <v>11171.91</v>
      </c>
      <c r="H83" s="26">
        <v>9.6810311958405545E-2</v>
      </c>
    </row>
    <row r="84" spans="1:8" ht="76.5" x14ac:dyDescent="0.2">
      <c r="A84" s="23">
        <f t="shared" si="1"/>
        <v>75</v>
      </c>
      <c r="B84" s="24" t="s">
        <v>730</v>
      </c>
      <c r="C84" s="30" t="s">
        <v>96</v>
      </c>
      <c r="D84" s="30" t="s">
        <v>563</v>
      </c>
      <c r="E84" s="30" t="s">
        <v>90</v>
      </c>
      <c r="F84" s="25">
        <v>200</v>
      </c>
      <c r="G84" s="25">
        <v>0</v>
      </c>
      <c r="H84" s="26">
        <v>0</v>
      </c>
    </row>
    <row r="85" spans="1:8" ht="25.5" x14ac:dyDescent="0.2">
      <c r="A85" s="23">
        <f t="shared" si="1"/>
        <v>76</v>
      </c>
      <c r="B85" s="24" t="s">
        <v>335</v>
      </c>
      <c r="C85" s="30" t="s">
        <v>96</v>
      </c>
      <c r="D85" s="30" t="s">
        <v>563</v>
      </c>
      <c r="E85" s="30" t="s">
        <v>152</v>
      </c>
      <c r="F85" s="25">
        <v>200</v>
      </c>
      <c r="G85" s="25">
        <v>0</v>
      </c>
      <c r="H85" s="26">
        <v>0</v>
      </c>
    </row>
    <row r="86" spans="1:8" ht="38.25" x14ac:dyDescent="0.2">
      <c r="A86" s="23">
        <f t="shared" si="1"/>
        <v>77</v>
      </c>
      <c r="B86" s="24" t="s">
        <v>564</v>
      </c>
      <c r="C86" s="30" t="s">
        <v>96</v>
      </c>
      <c r="D86" s="30" t="s">
        <v>565</v>
      </c>
      <c r="E86" s="30" t="s">
        <v>90</v>
      </c>
      <c r="F86" s="25">
        <v>115200</v>
      </c>
      <c r="G86" s="25">
        <v>11171.91</v>
      </c>
      <c r="H86" s="26">
        <v>9.697838541666666E-2</v>
      </c>
    </row>
    <row r="87" spans="1:8" ht="25.5" x14ac:dyDescent="0.2">
      <c r="A87" s="23">
        <f t="shared" si="1"/>
        <v>78</v>
      </c>
      <c r="B87" s="24" t="s">
        <v>333</v>
      </c>
      <c r="C87" s="30" t="s">
        <v>96</v>
      </c>
      <c r="D87" s="30" t="s">
        <v>565</v>
      </c>
      <c r="E87" s="30" t="s">
        <v>151</v>
      </c>
      <c r="F87" s="25">
        <v>53903</v>
      </c>
      <c r="G87" s="25">
        <v>11171.91</v>
      </c>
      <c r="H87" s="26">
        <v>0.20725952173348422</v>
      </c>
    </row>
    <row r="88" spans="1:8" ht="25.5" x14ac:dyDescent="0.2">
      <c r="A88" s="23">
        <f t="shared" si="1"/>
        <v>79</v>
      </c>
      <c r="B88" s="24" t="s">
        <v>335</v>
      </c>
      <c r="C88" s="30" t="s">
        <v>96</v>
      </c>
      <c r="D88" s="30" t="s">
        <v>565</v>
      </c>
      <c r="E88" s="30" t="s">
        <v>152</v>
      </c>
      <c r="F88" s="25">
        <v>61297</v>
      </c>
      <c r="G88" s="25">
        <v>0</v>
      </c>
      <c r="H88" s="26">
        <v>0</v>
      </c>
    </row>
    <row r="89" spans="1:8" ht="38.25" x14ac:dyDescent="0.2">
      <c r="A89" s="23">
        <f t="shared" si="1"/>
        <v>80</v>
      </c>
      <c r="B89" s="24" t="s">
        <v>566</v>
      </c>
      <c r="C89" s="30" t="s">
        <v>96</v>
      </c>
      <c r="D89" s="30" t="s">
        <v>250</v>
      </c>
      <c r="E89" s="30" t="s">
        <v>90</v>
      </c>
      <c r="F89" s="25">
        <v>1391800</v>
      </c>
      <c r="G89" s="25">
        <v>262920.12</v>
      </c>
      <c r="H89" s="26">
        <v>0.18890653829573215</v>
      </c>
    </row>
    <row r="90" spans="1:8" ht="63.75" x14ac:dyDescent="0.2">
      <c r="A90" s="23">
        <f t="shared" si="1"/>
        <v>81</v>
      </c>
      <c r="B90" s="24" t="s">
        <v>567</v>
      </c>
      <c r="C90" s="30" t="s">
        <v>96</v>
      </c>
      <c r="D90" s="30" t="s">
        <v>568</v>
      </c>
      <c r="E90" s="30" t="s">
        <v>90</v>
      </c>
      <c r="F90" s="25">
        <v>1391800</v>
      </c>
      <c r="G90" s="25">
        <v>262920.12</v>
      </c>
      <c r="H90" s="26">
        <v>0.18890653829573215</v>
      </c>
    </row>
    <row r="91" spans="1:8" x14ac:dyDescent="0.2">
      <c r="A91" s="23">
        <f t="shared" si="1"/>
        <v>82</v>
      </c>
      <c r="B91" s="24" t="s">
        <v>342</v>
      </c>
      <c r="C91" s="30" t="s">
        <v>96</v>
      </c>
      <c r="D91" s="30" t="s">
        <v>568</v>
      </c>
      <c r="E91" s="30" t="s">
        <v>153</v>
      </c>
      <c r="F91" s="25">
        <v>1391800</v>
      </c>
      <c r="G91" s="25">
        <v>262920.12</v>
      </c>
      <c r="H91" s="26">
        <v>0.18890653829573215</v>
      </c>
    </row>
    <row r="92" spans="1:8" ht="25.5" x14ac:dyDescent="0.2">
      <c r="A92" s="23">
        <f t="shared" si="1"/>
        <v>83</v>
      </c>
      <c r="B92" s="24" t="s">
        <v>130</v>
      </c>
      <c r="C92" s="30" t="s">
        <v>97</v>
      </c>
      <c r="D92" s="30" t="s">
        <v>189</v>
      </c>
      <c r="E92" s="30" t="s">
        <v>90</v>
      </c>
      <c r="F92" s="25">
        <v>16823729.899999999</v>
      </c>
      <c r="G92" s="25">
        <v>3114969.68</v>
      </c>
      <c r="H92" s="26">
        <v>0.18515333392269928</v>
      </c>
    </row>
    <row r="93" spans="1:8" x14ac:dyDescent="0.2">
      <c r="A93" s="23">
        <f t="shared" si="1"/>
        <v>84</v>
      </c>
      <c r="B93" s="24" t="s">
        <v>510</v>
      </c>
      <c r="C93" s="30" t="s">
        <v>98</v>
      </c>
      <c r="D93" s="30" t="s">
        <v>189</v>
      </c>
      <c r="E93" s="30" t="s">
        <v>90</v>
      </c>
      <c r="F93" s="25">
        <v>180000</v>
      </c>
      <c r="G93" s="25">
        <v>8215.08</v>
      </c>
      <c r="H93" s="26">
        <v>4.563933333333333E-2</v>
      </c>
    </row>
    <row r="94" spans="1:8" ht="38.25" x14ac:dyDescent="0.2">
      <c r="A94" s="23">
        <f t="shared" si="1"/>
        <v>85</v>
      </c>
      <c r="B94" s="24" t="s">
        <v>561</v>
      </c>
      <c r="C94" s="30" t="s">
        <v>98</v>
      </c>
      <c r="D94" s="30" t="s">
        <v>203</v>
      </c>
      <c r="E94" s="30" t="s">
        <v>90</v>
      </c>
      <c r="F94" s="25">
        <v>180000</v>
      </c>
      <c r="G94" s="25">
        <v>8215.08</v>
      </c>
      <c r="H94" s="26">
        <v>4.563933333333333E-2</v>
      </c>
    </row>
    <row r="95" spans="1:8" ht="51" x14ac:dyDescent="0.2">
      <c r="A95" s="23">
        <f t="shared" si="1"/>
        <v>86</v>
      </c>
      <c r="B95" s="24" t="s">
        <v>569</v>
      </c>
      <c r="C95" s="30" t="s">
        <v>98</v>
      </c>
      <c r="D95" s="30" t="s">
        <v>264</v>
      </c>
      <c r="E95" s="30" t="s">
        <v>90</v>
      </c>
      <c r="F95" s="25">
        <v>180000</v>
      </c>
      <c r="G95" s="25">
        <v>8215.08</v>
      </c>
      <c r="H95" s="26">
        <v>4.563933333333333E-2</v>
      </c>
    </row>
    <row r="96" spans="1:8" ht="51" x14ac:dyDescent="0.2">
      <c r="A96" s="23">
        <f t="shared" si="1"/>
        <v>87</v>
      </c>
      <c r="B96" s="24" t="s">
        <v>570</v>
      </c>
      <c r="C96" s="30" t="s">
        <v>98</v>
      </c>
      <c r="D96" s="30" t="s">
        <v>204</v>
      </c>
      <c r="E96" s="30" t="s">
        <v>90</v>
      </c>
      <c r="F96" s="25">
        <v>100000</v>
      </c>
      <c r="G96" s="25">
        <v>0</v>
      </c>
      <c r="H96" s="26">
        <v>0</v>
      </c>
    </row>
    <row r="97" spans="1:8" ht="25.5" x14ac:dyDescent="0.2">
      <c r="A97" s="23">
        <f t="shared" si="1"/>
        <v>88</v>
      </c>
      <c r="B97" s="24" t="s">
        <v>335</v>
      </c>
      <c r="C97" s="30" t="s">
        <v>98</v>
      </c>
      <c r="D97" s="30" t="s">
        <v>204</v>
      </c>
      <c r="E97" s="30" t="s">
        <v>152</v>
      </c>
      <c r="F97" s="25">
        <v>100000</v>
      </c>
      <c r="G97" s="25">
        <v>0</v>
      </c>
      <c r="H97" s="26">
        <v>0</v>
      </c>
    </row>
    <row r="98" spans="1:8" ht="25.5" x14ac:dyDescent="0.2">
      <c r="A98" s="23">
        <f t="shared" si="1"/>
        <v>89</v>
      </c>
      <c r="B98" s="24" t="s">
        <v>356</v>
      </c>
      <c r="C98" s="30" t="s">
        <v>98</v>
      </c>
      <c r="D98" s="30" t="s">
        <v>205</v>
      </c>
      <c r="E98" s="30" t="s">
        <v>90</v>
      </c>
      <c r="F98" s="25">
        <v>0</v>
      </c>
      <c r="G98" s="25">
        <v>0</v>
      </c>
      <c r="H98" s="26">
        <v>0</v>
      </c>
    </row>
    <row r="99" spans="1:8" ht="25.5" x14ac:dyDescent="0.2">
      <c r="A99" s="23">
        <f t="shared" si="1"/>
        <v>90</v>
      </c>
      <c r="B99" s="24" t="s">
        <v>335</v>
      </c>
      <c r="C99" s="30" t="s">
        <v>98</v>
      </c>
      <c r="D99" s="30" t="s">
        <v>205</v>
      </c>
      <c r="E99" s="30" t="s">
        <v>152</v>
      </c>
      <c r="F99" s="25">
        <v>0</v>
      </c>
      <c r="G99" s="25">
        <v>0</v>
      </c>
      <c r="H99" s="26">
        <v>0</v>
      </c>
    </row>
    <row r="100" spans="1:8" ht="25.5" x14ac:dyDescent="0.2">
      <c r="A100" s="23">
        <f t="shared" si="1"/>
        <v>91</v>
      </c>
      <c r="B100" s="24" t="s">
        <v>731</v>
      </c>
      <c r="C100" s="30" t="s">
        <v>98</v>
      </c>
      <c r="D100" s="30" t="s">
        <v>732</v>
      </c>
      <c r="E100" s="30" t="s">
        <v>90</v>
      </c>
      <c r="F100" s="25">
        <v>50000</v>
      </c>
      <c r="G100" s="25">
        <v>0</v>
      </c>
      <c r="H100" s="26">
        <v>0</v>
      </c>
    </row>
    <row r="101" spans="1:8" ht="25.5" x14ac:dyDescent="0.2">
      <c r="A101" s="23">
        <f t="shared" si="1"/>
        <v>92</v>
      </c>
      <c r="B101" s="24" t="s">
        <v>335</v>
      </c>
      <c r="C101" s="30" t="s">
        <v>98</v>
      </c>
      <c r="D101" s="30" t="s">
        <v>732</v>
      </c>
      <c r="E101" s="30" t="s">
        <v>152</v>
      </c>
      <c r="F101" s="25">
        <v>50000</v>
      </c>
      <c r="G101" s="25">
        <v>0</v>
      </c>
      <c r="H101" s="26">
        <v>0</v>
      </c>
    </row>
    <row r="102" spans="1:8" x14ac:dyDescent="0.2">
      <c r="A102" s="23">
        <f t="shared" si="1"/>
        <v>93</v>
      </c>
      <c r="B102" s="24" t="s">
        <v>360</v>
      </c>
      <c r="C102" s="30" t="s">
        <v>98</v>
      </c>
      <c r="D102" s="30" t="s">
        <v>361</v>
      </c>
      <c r="E102" s="30" t="s">
        <v>90</v>
      </c>
      <c r="F102" s="25">
        <v>30000</v>
      </c>
      <c r="G102" s="25">
        <v>8215.08</v>
      </c>
      <c r="H102" s="26">
        <v>0.27383600000000002</v>
      </c>
    </row>
    <row r="103" spans="1:8" ht="25.5" x14ac:dyDescent="0.2">
      <c r="A103" s="23">
        <f t="shared" si="1"/>
        <v>94</v>
      </c>
      <c r="B103" s="24" t="s">
        <v>335</v>
      </c>
      <c r="C103" s="30" t="s">
        <v>98</v>
      </c>
      <c r="D103" s="30" t="s">
        <v>361</v>
      </c>
      <c r="E103" s="30" t="s">
        <v>152</v>
      </c>
      <c r="F103" s="25">
        <v>30000</v>
      </c>
      <c r="G103" s="25">
        <v>8215.08</v>
      </c>
      <c r="H103" s="26">
        <v>0.27383600000000002</v>
      </c>
    </row>
    <row r="104" spans="1:8" ht="25.5" x14ac:dyDescent="0.2">
      <c r="A104" s="23">
        <f t="shared" si="1"/>
        <v>95</v>
      </c>
      <c r="B104" s="24" t="s">
        <v>511</v>
      </c>
      <c r="C104" s="30" t="s">
        <v>364</v>
      </c>
      <c r="D104" s="30" t="s">
        <v>189</v>
      </c>
      <c r="E104" s="30" t="s">
        <v>90</v>
      </c>
      <c r="F104" s="25">
        <v>15419423.9</v>
      </c>
      <c r="G104" s="25">
        <v>2910527.22</v>
      </c>
      <c r="H104" s="26">
        <v>0.1887571960454372</v>
      </c>
    </row>
    <row r="105" spans="1:8" ht="38.25" x14ac:dyDescent="0.2">
      <c r="A105" s="23">
        <f t="shared" si="1"/>
        <v>96</v>
      </c>
      <c r="B105" s="24" t="s">
        <v>561</v>
      </c>
      <c r="C105" s="30" t="s">
        <v>364</v>
      </c>
      <c r="D105" s="30" t="s">
        <v>203</v>
      </c>
      <c r="E105" s="30" t="s">
        <v>90</v>
      </c>
      <c r="F105" s="25">
        <v>15419423.9</v>
      </c>
      <c r="G105" s="25">
        <v>2910527.22</v>
      </c>
      <c r="H105" s="26">
        <v>0.1887571960454372</v>
      </c>
    </row>
    <row r="106" spans="1:8" ht="51" x14ac:dyDescent="0.2">
      <c r="A106" s="23">
        <f t="shared" si="1"/>
        <v>97</v>
      </c>
      <c r="B106" s="24" t="s">
        <v>569</v>
      </c>
      <c r="C106" s="30" t="s">
        <v>364</v>
      </c>
      <c r="D106" s="30" t="s">
        <v>264</v>
      </c>
      <c r="E106" s="30" t="s">
        <v>90</v>
      </c>
      <c r="F106" s="25">
        <v>15419423.9</v>
      </c>
      <c r="G106" s="25">
        <v>2910527.22</v>
      </c>
      <c r="H106" s="26">
        <v>0.1887571960454372</v>
      </c>
    </row>
    <row r="107" spans="1:8" ht="25.5" x14ac:dyDescent="0.2">
      <c r="A107" s="23">
        <f t="shared" si="1"/>
        <v>98</v>
      </c>
      <c r="B107" s="24" t="s">
        <v>512</v>
      </c>
      <c r="C107" s="30" t="s">
        <v>364</v>
      </c>
      <c r="D107" s="30" t="s">
        <v>513</v>
      </c>
      <c r="E107" s="30" t="s">
        <v>90</v>
      </c>
      <c r="F107" s="25">
        <v>50000</v>
      </c>
      <c r="G107" s="25">
        <v>0</v>
      </c>
      <c r="H107" s="26">
        <v>0</v>
      </c>
    </row>
    <row r="108" spans="1:8" ht="25.5" x14ac:dyDescent="0.2">
      <c r="A108" s="23">
        <f t="shared" si="1"/>
        <v>99</v>
      </c>
      <c r="B108" s="24" t="s">
        <v>335</v>
      </c>
      <c r="C108" s="30" t="s">
        <v>364</v>
      </c>
      <c r="D108" s="30" t="s">
        <v>513</v>
      </c>
      <c r="E108" s="30" t="s">
        <v>152</v>
      </c>
      <c r="F108" s="25">
        <v>50000</v>
      </c>
      <c r="G108" s="25">
        <v>0</v>
      </c>
      <c r="H108" s="26">
        <v>0</v>
      </c>
    </row>
    <row r="109" spans="1:8" ht="51" x14ac:dyDescent="0.2">
      <c r="A109" s="23">
        <f t="shared" si="1"/>
        <v>100</v>
      </c>
      <c r="B109" s="24" t="s">
        <v>466</v>
      </c>
      <c r="C109" s="30" t="s">
        <v>364</v>
      </c>
      <c r="D109" s="30" t="s">
        <v>467</v>
      </c>
      <c r="E109" s="30" t="s">
        <v>90</v>
      </c>
      <c r="F109" s="25">
        <v>50000</v>
      </c>
      <c r="G109" s="25">
        <v>0</v>
      </c>
      <c r="H109" s="26">
        <v>0</v>
      </c>
    </row>
    <row r="110" spans="1:8" ht="25.5" x14ac:dyDescent="0.2">
      <c r="A110" s="23">
        <f t="shared" si="1"/>
        <v>101</v>
      </c>
      <c r="B110" s="24" t="s">
        <v>335</v>
      </c>
      <c r="C110" s="30" t="s">
        <v>364</v>
      </c>
      <c r="D110" s="30" t="s">
        <v>467</v>
      </c>
      <c r="E110" s="30" t="s">
        <v>152</v>
      </c>
      <c r="F110" s="25">
        <v>50000</v>
      </c>
      <c r="G110" s="25">
        <v>0</v>
      </c>
      <c r="H110" s="26">
        <v>0</v>
      </c>
    </row>
    <row r="111" spans="1:8" ht="38.25" x14ac:dyDescent="0.2">
      <c r="A111" s="23">
        <f t="shared" si="1"/>
        <v>102</v>
      </c>
      <c r="B111" s="24" t="s">
        <v>357</v>
      </c>
      <c r="C111" s="30" t="s">
        <v>364</v>
      </c>
      <c r="D111" s="30" t="s">
        <v>206</v>
      </c>
      <c r="E111" s="30" t="s">
        <v>90</v>
      </c>
      <c r="F111" s="25">
        <v>80000</v>
      </c>
      <c r="G111" s="25">
        <v>0</v>
      </c>
      <c r="H111" s="26">
        <v>0</v>
      </c>
    </row>
    <row r="112" spans="1:8" ht="25.5" x14ac:dyDescent="0.2">
      <c r="A112" s="23">
        <f t="shared" si="1"/>
        <v>103</v>
      </c>
      <c r="B112" s="24" t="s">
        <v>335</v>
      </c>
      <c r="C112" s="30" t="s">
        <v>364</v>
      </c>
      <c r="D112" s="30" t="s">
        <v>206</v>
      </c>
      <c r="E112" s="30" t="s">
        <v>152</v>
      </c>
      <c r="F112" s="25">
        <v>80000</v>
      </c>
      <c r="G112" s="25">
        <v>0</v>
      </c>
      <c r="H112" s="26">
        <v>0</v>
      </c>
    </row>
    <row r="113" spans="1:8" ht="63.75" x14ac:dyDescent="0.2">
      <c r="A113" s="23">
        <f t="shared" si="1"/>
        <v>104</v>
      </c>
      <c r="B113" s="24" t="s">
        <v>358</v>
      </c>
      <c r="C113" s="30" t="s">
        <v>364</v>
      </c>
      <c r="D113" s="30" t="s">
        <v>207</v>
      </c>
      <c r="E113" s="30" t="s">
        <v>90</v>
      </c>
      <c r="F113" s="25">
        <v>110000</v>
      </c>
      <c r="G113" s="25">
        <v>0</v>
      </c>
      <c r="H113" s="26">
        <v>0</v>
      </c>
    </row>
    <row r="114" spans="1:8" ht="25.5" x14ac:dyDescent="0.2">
      <c r="A114" s="23">
        <f t="shared" si="1"/>
        <v>105</v>
      </c>
      <c r="B114" s="24" t="s">
        <v>335</v>
      </c>
      <c r="C114" s="30" t="s">
        <v>364</v>
      </c>
      <c r="D114" s="30" t="s">
        <v>207</v>
      </c>
      <c r="E114" s="30" t="s">
        <v>152</v>
      </c>
      <c r="F114" s="25">
        <v>110000</v>
      </c>
      <c r="G114" s="25">
        <v>0</v>
      </c>
      <c r="H114" s="26">
        <v>0</v>
      </c>
    </row>
    <row r="115" spans="1:8" x14ac:dyDescent="0.2">
      <c r="A115" s="23">
        <f t="shared" si="1"/>
        <v>106</v>
      </c>
      <c r="B115" s="24" t="s">
        <v>359</v>
      </c>
      <c r="C115" s="30" t="s">
        <v>364</v>
      </c>
      <c r="D115" s="30" t="s">
        <v>322</v>
      </c>
      <c r="E115" s="30" t="s">
        <v>90</v>
      </c>
      <c r="F115" s="25">
        <v>60000</v>
      </c>
      <c r="G115" s="25">
        <v>0</v>
      </c>
      <c r="H115" s="26">
        <v>0</v>
      </c>
    </row>
    <row r="116" spans="1:8" ht="25.5" x14ac:dyDescent="0.2">
      <c r="A116" s="23">
        <f t="shared" si="1"/>
        <v>107</v>
      </c>
      <c r="B116" s="24" t="s">
        <v>335</v>
      </c>
      <c r="C116" s="30" t="s">
        <v>364</v>
      </c>
      <c r="D116" s="30" t="s">
        <v>322</v>
      </c>
      <c r="E116" s="30" t="s">
        <v>152</v>
      </c>
      <c r="F116" s="25">
        <v>60000</v>
      </c>
      <c r="G116" s="25">
        <v>0</v>
      </c>
      <c r="H116" s="26">
        <v>0</v>
      </c>
    </row>
    <row r="117" spans="1:8" ht="25.5" x14ac:dyDescent="0.2">
      <c r="A117" s="23">
        <f t="shared" si="1"/>
        <v>108</v>
      </c>
      <c r="B117" s="24" t="s">
        <v>362</v>
      </c>
      <c r="C117" s="30" t="s">
        <v>364</v>
      </c>
      <c r="D117" s="30" t="s">
        <v>208</v>
      </c>
      <c r="E117" s="30" t="s">
        <v>90</v>
      </c>
      <c r="F117" s="25">
        <v>171500</v>
      </c>
      <c r="G117" s="25">
        <v>0</v>
      </c>
      <c r="H117" s="26">
        <v>0</v>
      </c>
    </row>
    <row r="118" spans="1:8" ht="25.5" x14ac:dyDescent="0.2">
      <c r="A118" s="23">
        <f t="shared" si="1"/>
        <v>109</v>
      </c>
      <c r="B118" s="24" t="s">
        <v>335</v>
      </c>
      <c r="C118" s="30" t="s">
        <v>364</v>
      </c>
      <c r="D118" s="30" t="s">
        <v>208</v>
      </c>
      <c r="E118" s="30" t="s">
        <v>152</v>
      </c>
      <c r="F118" s="25">
        <v>171500</v>
      </c>
      <c r="G118" s="25">
        <v>0</v>
      </c>
      <c r="H118" s="26">
        <v>0</v>
      </c>
    </row>
    <row r="119" spans="1:8" x14ac:dyDescent="0.2">
      <c r="A119" s="23">
        <f t="shared" si="1"/>
        <v>110</v>
      </c>
      <c r="B119" s="24" t="s">
        <v>363</v>
      </c>
      <c r="C119" s="30" t="s">
        <v>364</v>
      </c>
      <c r="D119" s="30" t="s">
        <v>209</v>
      </c>
      <c r="E119" s="30" t="s">
        <v>90</v>
      </c>
      <c r="F119" s="25">
        <v>14329923.9</v>
      </c>
      <c r="G119" s="25">
        <v>2910527.22</v>
      </c>
      <c r="H119" s="26">
        <v>0.20310835146863551</v>
      </c>
    </row>
    <row r="120" spans="1:8" x14ac:dyDescent="0.2">
      <c r="A120" s="23">
        <f t="shared" si="1"/>
        <v>111</v>
      </c>
      <c r="B120" s="24" t="s">
        <v>342</v>
      </c>
      <c r="C120" s="30" t="s">
        <v>364</v>
      </c>
      <c r="D120" s="30" t="s">
        <v>209</v>
      </c>
      <c r="E120" s="30" t="s">
        <v>153</v>
      </c>
      <c r="F120" s="25">
        <v>10525688</v>
      </c>
      <c r="G120" s="25">
        <v>2435349.62</v>
      </c>
      <c r="H120" s="26">
        <v>0.23137201292685095</v>
      </c>
    </row>
    <row r="121" spans="1:8" ht="25.5" x14ac:dyDescent="0.2">
      <c r="A121" s="23">
        <f t="shared" si="1"/>
        <v>112</v>
      </c>
      <c r="B121" s="24" t="s">
        <v>335</v>
      </c>
      <c r="C121" s="30" t="s">
        <v>364</v>
      </c>
      <c r="D121" s="30" t="s">
        <v>209</v>
      </c>
      <c r="E121" s="30" t="s">
        <v>152</v>
      </c>
      <c r="F121" s="25">
        <v>3530044.9</v>
      </c>
      <c r="G121" s="25">
        <v>407684.6</v>
      </c>
      <c r="H121" s="26">
        <v>0.11548991912255847</v>
      </c>
    </row>
    <row r="122" spans="1:8" x14ac:dyDescent="0.2">
      <c r="A122" s="23">
        <f t="shared" si="1"/>
        <v>113</v>
      </c>
      <c r="B122" s="24" t="s">
        <v>338</v>
      </c>
      <c r="C122" s="30" t="s">
        <v>364</v>
      </c>
      <c r="D122" s="30" t="s">
        <v>209</v>
      </c>
      <c r="E122" s="30" t="s">
        <v>154</v>
      </c>
      <c r="F122" s="25">
        <v>274191</v>
      </c>
      <c r="G122" s="25">
        <v>67493</v>
      </c>
      <c r="H122" s="26">
        <v>0.24615322895353969</v>
      </c>
    </row>
    <row r="123" spans="1:8" ht="38.25" x14ac:dyDescent="0.2">
      <c r="A123" s="23">
        <f t="shared" si="1"/>
        <v>114</v>
      </c>
      <c r="B123" s="24" t="s">
        <v>685</v>
      </c>
      <c r="C123" s="30" t="s">
        <v>364</v>
      </c>
      <c r="D123" s="30" t="s">
        <v>686</v>
      </c>
      <c r="E123" s="30" t="s">
        <v>90</v>
      </c>
      <c r="F123" s="25">
        <v>418000</v>
      </c>
      <c r="G123" s="25">
        <v>0</v>
      </c>
      <c r="H123" s="26">
        <v>0</v>
      </c>
    </row>
    <row r="124" spans="1:8" ht="25.5" x14ac:dyDescent="0.2">
      <c r="A124" s="23">
        <f t="shared" si="1"/>
        <v>115</v>
      </c>
      <c r="B124" s="24" t="s">
        <v>335</v>
      </c>
      <c r="C124" s="30" t="s">
        <v>364</v>
      </c>
      <c r="D124" s="30" t="s">
        <v>686</v>
      </c>
      <c r="E124" s="30" t="s">
        <v>152</v>
      </c>
      <c r="F124" s="25">
        <v>418000</v>
      </c>
      <c r="G124" s="25">
        <v>0</v>
      </c>
      <c r="H124" s="26">
        <v>0</v>
      </c>
    </row>
    <row r="125" spans="1:8" x14ac:dyDescent="0.2">
      <c r="A125" s="23">
        <f t="shared" si="1"/>
        <v>116</v>
      </c>
      <c r="B125" s="24" t="s">
        <v>733</v>
      </c>
      <c r="C125" s="30" t="s">
        <v>364</v>
      </c>
      <c r="D125" s="30" t="s">
        <v>734</v>
      </c>
      <c r="E125" s="30" t="s">
        <v>90</v>
      </c>
      <c r="F125" s="25">
        <v>150000</v>
      </c>
      <c r="G125" s="25">
        <v>0</v>
      </c>
      <c r="H125" s="26">
        <v>0</v>
      </c>
    </row>
    <row r="126" spans="1:8" ht="25.5" x14ac:dyDescent="0.2">
      <c r="A126" s="23">
        <f t="shared" si="1"/>
        <v>117</v>
      </c>
      <c r="B126" s="24" t="s">
        <v>335</v>
      </c>
      <c r="C126" s="30" t="s">
        <v>364</v>
      </c>
      <c r="D126" s="30" t="s">
        <v>734</v>
      </c>
      <c r="E126" s="30" t="s">
        <v>152</v>
      </c>
      <c r="F126" s="25">
        <v>150000</v>
      </c>
      <c r="G126" s="25">
        <v>0</v>
      </c>
      <c r="H126" s="26">
        <v>0</v>
      </c>
    </row>
    <row r="127" spans="1:8" ht="25.5" x14ac:dyDescent="0.2">
      <c r="A127" s="23">
        <f t="shared" si="1"/>
        <v>118</v>
      </c>
      <c r="B127" s="24" t="s">
        <v>131</v>
      </c>
      <c r="C127" s="30" t="s">
        <v>99</v>
      </c>
      <c r="D127" s="30" t="s">
        <v>189</v>
      </c>
      <c r="E127" s="30" t="s">
        <v>90</v>
      </c>
      <c r="F127" s="25">
        <v>1224306</v>
      </c>
      <c r="G127" s="25">
        <v>196227.38</v>
      </c>
      <c r="H127" s="26">
        <v>0.16027641782364865</v>
      </c>
    </row>
    <row r="128" spans="1:8" ht="38.25" x14ac:dyDescent="0.2">
      <c r="A128" s="23">
        <f t="shared" si="1"/>
        <v>119</v>
      </c>
      <c r="B128" s="24" t="s">
        <v>561</v>
      </c>
      <c r="C128" s="30" t="s">
        <v>99</v>
      </c>
      <c r="D128" s="30" t="s">
        <v>203</v>
      </c>
      <c r="E128" s="30" t="s">
        <v>90</v>
      </c>
      <c r="F128" s="25">
        <v>549300</v>
      </c>
      <c r="G128" s="25">
        <v>67482.62</v>
      </c>
      <c r="H128" s="26">
        <v>0.12285202985618059</v>
      </c>
    </row>
    <row r="129" spans="1:8" ht="25.5" x14ac:dyDescent="0.2">
      <c r="A129" s="23">
        <f t="shared" si="1"/>
        <v>120</v>
      </c>
      <c r="B129" s="24" t="s">
        <v>562</v>
      </c>
      <c r="C129" s="30" t="s">
        <v>99</v>
      </c>
      <c r="D129" s="30" t="s">
        <v>265</v>
      </c>
      <c r="E129" s="30" t="s">
        <v>90</v>
      </c>
      <c r="F129" s="25">
        <v>549300</v>
      </c>
      <c r="G129" s="25">
        <v>67482.62</v>
      </c>
      <c r="H129" s="26">
        <v>0.12285202985618059</v>
      </c>
    </row>
    <row r="130" spans="1:8" ht="76.5" x14ac:dyDescent="0.2">
      <c r="A130" s="23">
        <f t="shared" si="1"/>
        <v>121</v>
      </c>
      <c r="B130" s="24" t="s">
        <v>365</v>
      </c>
      <c r="C130" s="30" t="s">
        <v>99</v>
      </c>
      <c r="D130" s="30" t="s">
        <v>571</v>
      </c>
      <c r="E130" s="30" t="s">
        <v>90</v>
      </c>
      <c r="F130" s="25">
        <v>418000</v>
      </c>
      <c r="G130" s="25">
        <v>67482.62</v>
      </c>
      <c r="H130" s="26">
        <v>0.16144167464114834</v>
      </c>
    </row>
    <row r="131" spans="1:8" x14ac:dyDescent="0.2">
      <c r="A131" s="23">
        <f t="shared" si="1"/>
        <v>122</v>
      </c>
      <c r="B131" s="24" t="s">
        <v>342</v>
      </c>
      <c r="C131" s="30" t="s">
        <v>99</v>
      </c>
      <c r="D131" s="30" t="s">
        <v>571</v>
      </c>
      <c r="E131" s="30" t="s">
        <v>153</v>
      </c>
      <c r="F131" s="25">
        <v>418000</v>
      </c>
      <c r="G131" s="25">
        <v>67482.62</v>
      </c>
      <c r="H131" s="26">
        <v>0.16144167464114834</v>
      </c>
    </row>
    <row r="132" spans="1:8" ht="89.25" x14ac:dyDescent="0.2">
      <c r="A132" s="23">
        <f t="shared" si="1"/>
        <v>123</v>
      </c>
      <c r="B132" s="24" t="s">
        <v>572</v>
      </c>
      <c r="C132" s="30" t="s">
        <v>99</v>
      </c>
      <c r="D132" s="30" t="s">
        <v>573</v>
      </c>
      <c r="E132" s="30" t="s">
        <v>90</v>
      </c>
      <c r="F132" s="25">
        <v>40300</v>
      </c>
      <c r="G132" s="25">
        <v>0</v>
      </c>
      <c r="H132" s="26">
        <v>0</v>
      </c>
    </row>
    <row r="133" spans="1:8" ht="25.5" x14ac:dyDescent="0.2">
      <c r="A133" s="23">
        <f t="shared" si="1"/>
        <v>124</v>
      </c>
      <c r="B133" s="24" t="s">
        <v>335</v>
      </c>
      <c r="C133" s="30" t="s">
        <v>99</v>
      </c>
      <c r="D133" s="30" t="s">
        <v>573</v>
      </c>
      <c r="E133" s="30" t="s">
        <v>152</v>
      </c>
      <c r="F133" s="25">
        <v>40300</v>
      </c>
      <c r="G133" s="25">
        <v>0</v>
      </c>
      <c r="H133" s="26">
        <v>0</v>
      </c>
    </row>
    <row r="134" spans="1:8" ht="89.25" x14ac:dyDescent="0.2">
      <c r="A134" s="23">
        <f t="shared" si="1"/>
        <v>125</v>
      </c>
      <c r="B134" s="24" t="s">
        <v>367</v>
      </c>
      <c r="C134" s="30" t="s">
        <v>99</v>
      </c>
      <c r="D134" s="30" t="s">
        <v>574</v>
      </c>
      <c r="E134" s="30" t="s">
        <v>90</v>
      </c>
      <c r="F134" s="25">
        <v>54000</v>
      </c>
      <c r="G134" s="25">
        <v>0</v>
      </c>
      <c r="H134" s="26">
        <v>0</v>
      </c>
    </row>
    <row r="135" spans="1:8" ht="25.5" x14ac:dyDescent="0.2">
      <c r="A135" s="23">
        <f t="shared" si="1"/>
        <v>126</v>
      </c>
      <c r="B135" s="24" t="s">
        <v>335</v>
      </c>
      <c r="C135" s="30" t="s">
        <v>99</v>
      </c>
      <c r="D135" s="30" t="s">
        <v>574</v>
      </c>
      <c r="E135" s="30" t="s">
        <v>152</v>
      </c>
      <c r="F135" s="25">
        <v>54000</v>
      </c>
      <c r="G135" s="25">
        <v>0</v>
      </c>
      <c r="H135" s="26">
        <v>0</v>
      </c>
    </row>
    <row r="136" spans="1:8" ht="63.75" x14ac:dyDescent="0.2">
      <c r="A136" s="23">
        <f t="shared" si="1"/>
        <v>127</v>
      </c>
      <c r="B136" s="24" t="s">
        <v>366</v>
      </c>
      <c r="C136" s="30" t="s">
        <v>99</v>
      </c>
      <c r="D136" s="30" t="s">
        <v>575</v>
      </c>
      <c r="E136" s="30" t="s">
        <v>90</v>
      </c>
      <c r="F136" s="25">
        <v>37000</v>
      </c>
      <c r="G136" s="25">
        <v>0</v>
      </c>
      <c r="H136" s="26">
        <v>0</v>
      </c>
    </row>
    <row r="137" spans="1:8" ht="25.5" x14ac:dyDescent="0.2">
      <c r="A137" s="23">
        <f t="shared" si="1"/>
        <v>128</v>
      </c>
      <c r="B137" s="24" t="s">
        <v>335</v>
      </c>
      <c r="C137" s="30" t="s">
        <v>99</v>
      </c>
      <c r="D137" s="30" t="s">
        <v>575</v>
      </c>
      <c r="E137" s="30" t="s">
        <v>152</v>
      </c>
      <c r="F137" s="25">
        <v>37000</v>
      </c>
      <c r="G137" s="25">
        <v>0</v>
      </c>
      <c r="H137" s="26">
        <v>0</v>
      </c>
    </row>
    <row r="138" spans="1:8" ht="51" x14ac:dyDescent="0.2">
      <c r="A138" s="23">
        <f t="shared" si="1"/>
        <v>129</v>
      </c>
      <c r="B138" s="24" t="s">
        <v>576</v>
      </c>
      <c r="C138" s="30" t="s">
        <v>99</v>
      </c>
      <c r="D138" s="30" t="s">
        <v>577</v>
      </c>
      <c r="E138" s="30" t="s">
        <v>90</v>
      </c>
      <c r="F138" s="25">
        <v>675006</v>
      </c>
      <c r="G138" s="25">
        <v>128744.76</v>
      </c>
      <c r="H138" s="26">
        <v>0.19073128238860099</v>
      </c>
    </row>
    <row r="139" spans="1:8" ht="51" x14ac:dyDescent="0.2">
      <c r="A139" s="23">
        <f t="shared" si="1"/>
        <v>130</v>
      </c>
      <c r="B139" s="24" t="s">
        <v>578</v>
      </c>
      <c r="C139" s="30" t="s">
        <v>99</v>
      </c>
      <c r="D139" s="30" t="s">
        <v>579</v>
      </c>
      <c r="E139" s="30" t="s">
        <v>90</v>
      </c>
      <c r="F139" s="25">
        <v>575006</v>
      </c>
      <c r="G139" s="25">
        <v>122504.76</v>
      </c>
      <c r="H139" s="26">
        <v>0.21304953339617325</v>
      </c>
    </row>
    <row r="140" spans="1:8" x14ac:dyDescent="0.2">
      <c r="A140" s="23">
        <f t="shared" ref="A140:A203" si="2">A139+1</f>
        <v>131</v>
      </c>
      <c r="B140" s="24" t="s">
        <v>342</v>
      </c>
      <c r="C140" s="30" t="s">
        <v>99</v>
      </c>
      <c r="D140" s="30" t="s">
        <v>579</v>
      </c>
      <c r="E140" s="30" t="s">
        <v>153</v>
      </c>
      <c r="F140" s="25">
        <v>575006</v>
      </c>
      <c r="G140" s="25">
        <v>122504.76</v>
      </c>
      <c r="H140" s="26">
        <v>0.21304953339617325</v>
      </c>
    </row>
    <row r="141" spans="1:8" ht="38.25" x14ac:dyDescent="0.2">
      <c r="A141" s="23">
        <f t="shared" si="2"/>
        <v>132</v>
      </c>
      <c r="B141" s="24" t="s">
        <v>580</v>
      </c>
      <c r="C141" s="30" t="s">
        <v>99</v>
      </c>
      <c r="D141" s="30" t="s">
        <v>581</v>
      </c>
      <c r="E141" s="30" t="s">
        <v>90</v>
      </c>
      <c r="F141" s="25">
        <v>20000</v>
      </c>
      <c r="G141" s="25">
        <v>6240</v>
      </c>
      <c r="H141" s="26">
        <v>0.312</v>
      </c>
    </row>
    <row r="142" spans="1:8" ht="25.5" x14ac:dyDescent="0.2">
      <c r="A142" s="23">
        <f t="shared" si="2"/>
        <v>133</v>
      </c>
      <c r="B142" s="24" t="s">
        <v>335</v>
      </c>
      <c r="C142" s="30" t="s">
        <v>99</v>
      </c>
      <c r="D142" s="30" t="s">
        <v>581</v>
      </c>
      <c r="E142" s="30" t="s">
        <v>152</v>
      </c>
      <c r="F142" s="25">
        <v>20000</v>
      </c>
      <c r="G142" s="25">
        <v>6240</v>
      </c>
      <c r="H142" s="26">
        <v>0.312</v>
      </c>
    </row>
    <row r="143" spans="1:8" ht="38.25" x14ac:dyDescent="0.2">
      <c r="A143" s="23">
        <f t="shared" si="2"/>
        <v>134</v>
      </c>
      <c r="B143" s="24" t="s">
        <v>582</v>
      </c>
      <c r="C143" s="30" t="s">
        <v>99</v>
      </c>
      <c r="D143" s="30" t="s">
        <v>583</v>
      </c>
      <c r="E143" s="30" t="s">
        <v>90</v>
      </c>
      <c r="F143" s="25">
        <v>50000</v>
      </c>
      <c r="G143" s="25">
        <v>0</v>
      </c>
      <c r="H143" s="26">
        <v>0</v>
      </c>
    </row>
    <row r="144" spans="1:8" ht="25.5" x14ac:dyDescent="0.2">
      <c r="A144" s="23">
        <f t="shared" si="2"/>
        <v>135</v>
      </c>
      <c r="B144" s="24" t="s">
        <v>335</v>
      </c>
      <c r="C144" s="30" t="s">
        <v>99</v>
      </c>
      <c r="D144" s="30" t="s">
        <v>583</v>
      </c>
      <c r="E144" s="30" t="s">
        <v>152</v>
      </c>
      <c r="F144" s="25">
        <v>50000</v>
      </c>
      <c r="G144" s="25">
        <v>0</v>
      </c>
      <c r="H144" s="26">
        <v>0</v>
      </c>
    </row>
    <row r="145" spans="1:8" ht="25.5" x14ac:dyDescent="0.2">
      <c r="A145" s="23">
        <f t="shared" si="2"/>
        <v>136</v>
      </c>
      <c r="B145" s="24" t="s">
        <v>584</v>
      </c>
      <c r="C145" s="30" t="s">
        <v>99</v>
      </c>
      <c r="D145" s="30" t="s">
        <v>585</v>
      </c>
      <c r="E145" s="30" t="s">
        <v>90</v>
      </c>
      <c r="F145" s="25">
        <v>30000</v>
      </c>
      <c r="G145" s="25">
        <v>0</v>
      </c>
      <c r="H145" s="26">
        <v>0</v>
      </c>
    </row>
    <row r="146" spans="1:8" ht="25.5" x14ac:dyDescent="0.2">
      <c r="A146" s="23">
        <f t="shared" si="2"/>
        <v>137</v>
      </c>
      <c r="B146" s="24" t="s">
        <v>335</v>
      </c>
      <c r="C146" s="30" t="s">
        <v>99</v>
      </c>
      <c r="D146" s="30" t="s">
        <v>585</v>
      </c>
      <c r="E146" s="30" t="s">
        <v>152</v>
      </c>
      <c r="F146" s="25">
        <v>30000</v>
      </c>
      <c r="G146" s="25">
        <v>0</v>
      </c>
      <c r="H146" s="26">
        <v>0</v>
      </c>
    </row>
    <row r="147" spans="1:8" x14ac:dyDescent="0.2">
      <c r="A147" s="23">
        <f t="shared" si="2"/>
        <v>138</v>
      </c>
      <c r="B147" s="24" t="s">
        <v>132</v>
      </c>
      <c r="C147" s="30" t="s">
        <v>100</v>
      </c>
      <c r="D147" s="30" t="s">
        <v>189</v>
      </c>
      <c r="E147" s="30" t="s">
        <v>90</v>
      </c>
      <c r="F147" s="25">
        <v>29620903</v>
      </c>
      <c r="G147" s="25">
        <v>1028543.52</v>
      </c>
      <c r="H147" s="26">
        <v>3.472357071626074E-2</v>
      </c>
    </row>
    <row r="148" spans="1:8" x14ac:dyDescent="0.2">
      <c r="A148" s="23">
        <f t="shared" si="2"/>
        <v>139</v>
      </c>
      <c r="B148" s="24" t="s">
        <v>133</v>
      </c>
      <c r="C148" s="30" t="s">
        <v>101</v>
      </c>
      <c r="D148" s="30" t="s">
        <v>189</v>
      </c>
      <c r="E148" s="30" t="s">
        <v>90</v>
      </c>
      <c r="F148" s="25">
        <v>1993400</v>
      </c>
      <c r="G148" s="25">
        <v>343568</v>
      </c>
      <c r="H148" s="26">
        <v>0.17235276412160128</v>
      </c>
    </row>
    <row r="149" spans="1:8" ht="38.25" x14ac:dyDescent="0.2">
      <c r="A149" s="23">
        <f t="shared" si="2"/>
        <v>140</v>
      </c>
      <c r="B149" s="24" t="s">
        <v>586</v>
      </c>
      <c r="C149" s="30" t="s">
        <v>101</v>
      </c>
      <c r="D149" s="30" t="s">
        <v>210</v>
      </c>
      <c r="E149" s="30" t="s">
        <v>90</v>
      </c>
      <c r="F149" s="25">
        <v>1130000</v>
      </c>
      <c r="G149" s="25">
        <v>0</v>
      </c>
      <c r="H149" s="26">
        <v>0</v>
      </c>
    </row>
    <row r="150" spans="1:8" ht="38.25" x14ac:dyDescent="0.2">
      <c r="A150" s="23">
        <f t="shared" si="2"/>
        <v>141</v>
      </c>
      <c r="B150" s="24" t="s">
        <v>587</v>
      </c>
      <c r="C150" s="30" t="s">
        <v>101</v>
      </c>
      <c r="D150" s="30" t="s">
        <v>266</v>
      </c>
      <c r="E150" s="30" t="s">
        <v>90</v>
      </c>
      <c r="F150" s="25">
        <v>1130000</v>
      </c>
      <c r="G150" s="25">
        <v>0</v>
      </c>
      <c r="H150" s="26">
        <v>0</v>
      </c>
    </row>
    <row r="151" spans="1:8" ht="25.5" x14ac:dyDescent="0.2">
      <c r="A151" s="23">
        <f t="shared" si="2"/>
        <v>142</v>
      </c>
      <c r="B151" s="24" t="s">
        <v>533</v>
      </c>
      <c r="C151" s="30" t="s">
        <v>101</v>
      </c>
      <c r="D151" s="30" t="s">
        <v>534</v>
      </c>
      <c r="E151" s="30" t="s">
        <v>90</v>
      </c>
      <c r="F151" s="25">
        <v>200000</v>
      </c>
      <c r="G151" s="25">
        <v>0</v>
      </c>
      <c r="H151" s="26">
        <v>0</v>
      </c>
    </row>
    <row r="152" spans="1:8" ht="38.25" x14ac:dyDescent="0.2">
      <c r="A152" s="23">
        <f t="shared" si="2"/>
        <v>143</v>
      </c>
      <c r="B152" s="24" t="s">
        <v>368</v>
      </c>
      <c r="C152" s="30" t="s">
        <v>101</v>
      </c>
      <c r="D152" s="30" t="s">
        <v>534</v>
      </c>
      <c r="E152" s="30" t="s">
        <v>157</v>
      </c>
      <c r="F152" s="25">
        <v>200000</v>
      </c>
      <c r="G152" s="25">
        <v>0</v>
      </c>
      <c r="H152" s="26">
        <v>0</v>
      </c>
    </row>
    <row r="153" spans="1:8" ht="25.5" x14ac:dyDescent="0.2">
      <c r="A153" s="23">
        <f t="shared" si="2"/>
        <v>144</v>
      </c>
      <c r="B153" s="24" t="s">
        <v>588</v>
      </c>
      <c r="C153" s="30" t="s">
        <v>101</v>
      </c>
      <c r="D153" s="30" t="s">
        <v>211</v>
      </c>
      <c r="E153" s="30" t="s">
        <v>90</v>
      </c>
      <c r="F153" s="25">
        <v>500000</v>
      </c>
      <c r="G153" s="25">
        <v>0</v>
      </c>
      <c r="H153" s="26">
        <v>0</v>
      </c>
    </row>
    <row r="154" spans="1:8" ht="38.25" x14ac:dyDescent="0.2">
      <c r="A154" s="23">
        <f t="shared" si="2"/>
        <v>145</v>
      </c>
      <c r="B154" s="24" t="s">
        <v>368</v>
      </c>
      <c r="C154" s="30" t="s">
        <v>101</v>
      </c>
      <c r="D154" s="30" t="s">
        <v>211</v>
      </c>
      <c r="E154" s="30" t="s">
        <v>157</v>
      </c>
      <c r="F154" s="25">
        <v>500000</v>
      </c>
      <c r="G154" s="25">
        <v>0</v>
      </c>
      <c r="H154" s="26">
        <v>0</v>
      </c>
    </row>
    <row r="155" spans="1:8" ht="25.5" x14ac:dyDescent="0.2">
      <c r="A155" s="23">
        <f t="shared" si="2"/>
        <v>146</v>
      </c>
      <c r="B155" s="24" t="s">
        <v>370</v>
      </c>
      <c r="C155" s="30" t="s">
        <v>101</v>
      </c>
      <c r="D155" s="30" t="s">
        <v>212</v>
      </c>
      <c r="E155" s="30" t="s">
        <v>90</v>
      </c>
      <c r="F155" s="25">
        <v>300000</v>
      </c>
      <c r="G155" s="25">
        <v>0</v>
      </c>
      <c r="H155" s="26">
        <v>0</v>
      </c>
    </row>
    <row r="156" spans="1:8" ht="38.25" x14ac:dyDescent="0.2">
      <c r="A156" s="23">
        <f t="shared" si="2"/>
        <v>147</v>
      </c>
      <c r="B156" s="24" t="s">
        <v>368</v>
      </c>
      <c r="C156" s="30" t="s">
        <v>101</v>
      </c>
      <c r="D156" s="30" t="s">
        <v>212</v>
      </c>
      <c r="E156" s="30" t="s">
        <v>157</v>
      </c>
      <c r="F156" s="25">
        <v>300000</v>
      </c>
      <c r="G156" s="25">
        <v>0</v>
      </c>
      <c r="H156" s="26">
        <v>0</v>
      </c>
    </row>
    <row r="157" spans="1:8" ht="25.5" x14ac:dyDescent="0.2">
      <c r="A157" s="23">
        <f t="shared" si="2"/>
        <v>148</v>
      </c>
      <c r="B157" s="24" t="s">
        <v>369</v>
      </c>
      <c r="C157" s="30" t="s">
        <v>101</v>
      </c>
      <c r="D157" s="30" t="s">
        <v>213</v>
      </c>
      <c r="E157" s="30" t="s">
        <v>90</v>
      </c>
      <c r="F157" s="25">
        <v>130000</v>
      </c>
      <c r="G157" s="25">
        <v>0</v>
      </c>
      <c r="H157" s="26">
        <v>0</v>
      </c>
    </row>
    <row r="158" spans="1:8" ht="25.5" x14ac:dyDescent="0.2">
      <c r="A158" s="23">
        <f t="shared" si="2"/>
        <v>149</v>
      </c>
      <c r="B158" s="24" t="s">
        <v>335</v>
      </c>
      <c r="C158" s="30" t="s">
        <v>101</v>
      </c>
      <c r="D158" s="30" t="s">
        <v>213</v>
      </c>
      <c r="E158" s="30" t="s">
        <v>152</v>
      </c>
      <c r="F158" s="25">
        <v>130000</v>
      </c>
      <c r="G158" s="25">
        <v>0</v>
      </c>
      <c r="H158" s="26">
        <v>0</v>
      </c>
    </row>
    <row r="159" spans="1:8" x14ac:dyDescent="0.2">
      <c r="A159" s="23">
        <f t="shared" si="2"/>
        <v>150</v>
      </c>
      <c r="B159" s="24" t="s">
        <v>188</v>
      </c>
      <c r="C159" s="30" t="s">
        <v>101</v>
      </c>
      <c r="D159" s="30" t="s">
        <v>190</v>
      </c>
      <c r="E159" s="30" t="s">
        <v>90</v>
      </c>
      <c r="F159" s="25">
        <v>863400</v>
      </c>
      <c r="G159" s="25">
        <v>343568</v>
      </c>
      <c r="H159" s="26">
        <v>0.39792448459578411</v>
      </c>
    </row>
    <row r="160" spans="1:8" ht="63.75" x14ac:dyDescent="0.2">
      <c r="A160" s="23">
        <f t="shared" si="2"/>
        <v>151</v>
      </c>
      <c r="B160" s="24" t="s">
        <v>493</v>
      </c>
      <c r="C160" s="30" t="s">
        <v>101</v>
      </c>
      <c r="D160" s="30" t="s">
        <v>214</v>
      </c>
      <c r="E160" s="30" t="s">
        <v>90</v>
      </c>
      <c r="F160" s="25">
        <v>479500</v>
      </c>
      <c r="G160" s="25">
        <v>261248</v>
      </c>
      <c r="H160" s="26">
        <v>0.54483420229405632</v>
      </c>
    </row>
    <row r="161" spans="1:8" ht="25.5" x14ac:dyDescent="0.2">
      <c r="A161" s="23">
        <f t="shared" si="2"/>
        <v>152</v>
      </c>
      <c r="B161" s="24" t="s">
        <v>335</v>
      </c>
      <c r="C161" s="30" t="s">
        <v>101</v>
      </c>
      <c r="D161" s="30" t="s">
        <v>214</v>
      </c>
      <c r="E161" s="30" t="s">
        <v>152</v>
      </c>
      <c r="F161" s="25">
        <v>479500</v>
      </c>
      <c r="G161" s="25">
        <v>261248</v>
      </c>
      <c r="H161" s="26">
        <v>0.54483420229405632</v>
      </c>
    </row>
    <row r="162" spans="1:8" ht="51" x14ac:dyDescent="0.2">
      <c r="A162" s="23">
        <f t="shared" si="2"/>
        <v>153</v>
      </c>
      <c r="B162" s="24" t="s">
        <v>589</v>
      </c>
      <c r="C162" s="30" t="s">
        <v>101</v>
      </c>
      <c r="D162" s="30" t="s">
        <v>590</v>
      </c>
      <c r="E162" s="30" t="s">
        <v>90</v>
      </c>
      <c r="F162" s="25">
        <v>383900</v>
      </c>
      <c r="G162" s="25">
        <v>82320</v>
      </c>
      <c r="H162" s="26">
        <v>0.21443084136493878</v>
      </c>
    </row>
    <row r="163" spans="1:8" ht="25.5" x14ac:dyDescent="0.2">
      <c r="A163" s="23">
        <f t="shared" si="2"/>
        <v>154</v>
      </c>
      <c r="B163" s="24" t="s">
        <v>335</v>
      </c>
      <c r="C163" s="30" t="s">
        <v>101</v>
      </c>
      <c r="D163" s="30" t="s">
        <v>590</v>
      </c>
      <c r="E163" s="30" t="s">
        <v>152</v>
      </c>
      <c r="F163" s="25">
        <v>383900</v>
      </c>
      <c r="G163" s="25">
        <v>82320</v>
      </c>
      <c r="H163" s="26">
        <v>0.21443084136493878</v>
      </c>
    </row>
    <row r="164" spans="1:8" x14ac:dyDescent="0.2">
      <c r="A164" s="23">
        <f t="shared" si="2"/>
        <v>155</v>
      </c>
      <c r="B164" s="24" t="s">
        <v>591</v>
      </c>
      <c r="C164" s="30" t="s">
        <v>102</v>
      </c>
      <c r="D164" s="30" t="s">
        <v>189</v>
      </c>
      <c r="E164" s="30" t="s">
        <v>90</v>
      </c>
      <c r="F164" s="25">
        <v>14031145</v>
      </c>
      <c r="G164" s="25">
        <v>114752.88</v>
      </c>
      <c r="H164" s="26">
        <v>8.1784401771915257E-3</v>
      </c>
    </row>
    <row r="165" spans="1:8" ht="38.25" x14ac:dyDescent="0.2">
      <c r="A165" s="23">
        <f t="shared" si="2"/>
        <v>156</v>
      </c>
      <c r="B165" s="24" t="s">
        <v>561</v>
      </c>
      <c r="C165" s="30" t="s">
        <v>102</v>
      </c>
      <c r="D165" s="30" t="s">
        <v>203</v>
      </c>
      <c r="E165" s="30" t="s">
        <v>90</v>
      </c>
      <c r="F165" s="25">
        <v>14031145</v>
      </c>
      <c r="G165" s="25">
        <v>114752.88</v>
      </c>
      <c r="H165" s="26">
        <v>8.1784401771915257E-3</v>
      </c>
    </row>
    <row r="166" spans="1:8" ht="51" x14ac:dyDescent="0.2">
      <c r="A166" s="23">
        <f t="shared" si="2"/>
        <v>157</v>
      </c>
      <c r="B166" s="24" t="s">
        <v>569</v>
      </c>
      <c r="C166" s="30" t="s">
        <v>102</v>
      </c>
      <c r="D166" s="30" t="s">
        <v>264</v>
      </c>
      <c r="E166" s="30" t="s">
        <v>90</v>
      </c>
      <c r="F166" s="25">
        <v>14031145</v>
      </c>
      <c r="G166" s="25">
        <v>114752.88</v>
      </c>
      <c r="H166" s="26">
        <v>8.1784401771915257E-3</v>
      </c>
    </row>
    <row r="167" spans="1:8" ht="51" x14ac:dyDescent="0.2">
      <c r="A167" s="23">
        <f t="shared" si="2"/>
        <v>158</v>
      </c>
      <c r="B167" s="24" t="s">
        <v>592</v>
      </c>
      <c r="C167" s="30" t="s">
        <v>102</v>
      </c>
      <c r="D167" s="30" t="s">
        <v>215</v>
      </c>
      <c r="E167" s="30" t="s">
        <v>90</v>
      </c>
      <c r="F167" s="25">
        <v>14031145</v>
      </c>
      <c r="G167" s="25">
        <v>114752.88</v>
      </c>
      <c r="H167" s="26">
        <v>8.1784401771915257E-3</v>
      </c>
    </row>
    <row r="168" spans="1:8" x14ac:dyDescent="0.2">
      <c r="A168" s="23">
        <f t="shared" si="2"/>
        <v>159</v>
      </c>
      <c r="B168" s="24" t="s">
        <v>342</v>
      </c>
      <c r="C168" s="30" t="s">
        <v>102</v>
      </c>
      <c r="D168" s="30" t="s">
        <v>215</v>
      </c>
      <c r="E168" s="30" t="s">
        <v>153</v>
      </c>
      <c r="F168" s="25">
        <v>329381</v>
      </c>
      <c r="G168" s="25">
        <v>83288.88</v>
      </c>
      <c r="H168" s="26">
        <v>0.25286485862876124</v>
      </c>
    </row>
    <row r="169" spans="1:8" ht="25.5" x14ac:dyDescent="0.2">
      <c r="A169" s="23">
        <f t="shared" si="2"/>
        <v>160</v>
      </c>
      <c r="B169" s="24" t="s">
        <v>335</v>
      </c>
      <c r="C169" s="30" t="s">
        <v>102</v>
      </c>
      <c r="D169" s="30" t="s">
        <v>215</v>
      </c>
      <c r="E169" s="30" t="s">
        <v>152</v>
      </c>
      <c r="F169" s="25">
        <v>13575917</v>
      </c>
      <c r="G169" s="25">
        <v>0</v>
      </c>
      <c r="H169" s="26">
        <v>0</v>
      </c>
    </row>
    <row r="170" spans="1:8" x14ac:dyDescent="0.2">
      <c r="A170" s="23">
        <f t="shared" si="2"/>
        <v>161</v>
      </c>
      <c r="B170" s="24" t="s">
        <v>338</v>
      </c>
      <c r="C170" s="30" t="s">
        <v>102</v>
      </c>
      <c r="D170" s="30" t="s">
        <v>215</v>
      </c>
      <c r="E170" s="30" t="s">
        <v>154</v>
      </c>
      <c r="F170" s="25">
        <v>125847</v>
      </c>
      <c r="G170" s="25">
        <v>31464</v>
      </c>
      <c r="H170" s="26">
        <v>0.25001787885289278</v>
      </c>
    </row>
    <row r="171" spans="1:8" x14ac:dyDescent="0.2">
      <c r="A171" s="23">
        <f t="shared" si="2"/>
        <v>162</v>
      </c>
      <c r="B171" s="24" t="s">
        <v>371</v>
      </c>
      <c r="C171" s="30" t="s">
        <v>372</v>
      </c>
      <c r="D171" s="30" t="s">
        <v>189</v>
      </c>
      <c r="E171" s="30" t="s">
        <v>90</v>
      </c>
      <c r="F171" s="25">
        <v>3680200</v>
      </c>
      <c r="G171" s="25">
        <v>549810.64</v>
      </c>
      <c r="H171" s="26">
        <v>0.14939694581816207</v>
      </c>
    </row>
    <row r="172" spans="1:8" ht="38.25" x14ac:dyDescent="0.2">
      <c r="A172" s="23">
        <f t="shared" si="2"/>
        <v>163</v>
      </c>
      <c r="B172" s="24" t="s">
        <v>593</v>
      </c>
      <c r="C172" s="30" t="s">
        <v>372</v>
      </c>
      <c r="D172" s="30" t="s">
        <v>594</v>
      </c>
      <c r="E172" s="30" t="s">
        <v>90</v>
      </c>
      <c r="F172" s="25">
        <v>3680200</v>
      </c>
      <c r="G172" s="25">
        <v>549810.64</v>
      </c>
      <c r="H172" s="26">
        <v>0.14939694581816207</v>
      </c>
    </row>
    <row r="173" spans="1:8" x14ac:dyDescent="0.2">
      <c r="A173" s="23">
        <f t="shared" si="2"/>
        <v>164</v>
      </c>
      <c r="B173" s="24" t="s">
        <v>595</v>
      </c>
      <c r="C173" s="30" t="s">
        <v>372</v>
      </c>
      <c r="D173" s="30" t="s">
        <v>596</v>
      </c>
      <c r="E173" s="30" t="s">
        <v>90</v>
      </c>
      <c r="F173" s="25">
        <v>0</v>
      </c>
      <c r="G173" s="25">
        <v>0</v>
      </c>
      <c r="H173" s="26">
        <v>0</v>
      </c>
    </row>
    <row r="174" spans="1:8" ht="25.5" x14ac:dyDescent="0.2">
      <c r="A174" s="23">
        <f t="shared" si="2"/>
        <v>165</v>
      </c>
      <c r="B174" s="24" t="s">
        <v>335</v>
      </c>
      <c r="C174" s="30" t="s">
        <v>372</v>
      </c>
      <c r="D174" s="30" t="s">
        <v>596</v>
      </c>
      <c r="E174" s="30" t="s">
        <v>152</v>
      </c>
      <c r="F174" s="25">
        <v>0</v>
      </c>
      <c r="G174" s="25">
        <v>0</v>
      </c>
      <c r="H174" s="26">
        <v>0</v>
      </c>
    </row>
    <row r="175" spans="1:8" ht="25.5" x14ac:dyDescent="0.2">
      <c r="A175" s="23">
        <f t="shared" si="2"/>
        <v>166</v>
      </c>
      <c r="B175" s="24" t="s">
        <v>597</v>
      </c>
      <c r="C175" s="30" t="s">
        <v>372</v>
      </c>
      <c r="D175" s="30" t="s">
        <v>598</v>
      </c>
      <c r="E175" s="30" t="s">
        <v>90</v>
      </c>
      <c r="F175" s="25">
        <v>0</v>
      </c>
      <c r="G175" s="25">
        <v>0</v>
      </c>
      <c r="H175" s="26">
        <v>0</v>
      </c>
    </row>
    <row r="176" spans="1:8" ht="25.5" x14ac:dyDescent="0.2">
      <c r="A176" s="23">
        <f t="shared" si="2"/>
        <v>167</v>
      </c>
      <c r="B176" s="24" t="s">
        <v>335</v>
      </c>
      <c r="C176" s="30" t="s">
        <v>372</v>
      </c>
      <c r="D176" s="30" t="s">
        <v>598</v>
      </c>
      <c r="E176" s="30" t="s">
        <v>152</v>
      </c>
      <c r="F176" s="25">
        <v>0</v>
      </c>
      <c r="G176" s="25">
        <v>0</v>
      </c>
      <c r="H176" s="26">
        <v>0</v>
      </c>
    </row>
    <row r="177" spans="1:8" ht="25.5" x14ac:dyDescent="0.2">
      <c r="A177" s="23">
        <f t="shared" si="2"/>
        <v>168</v>
      </c>
      <c r="B177" s="24" t="s">
        <v>599</v>
      </c>
      <c r="C177" s="30" t="s">
        <v>372</v>
      </c>
      <c r="D177" s="30" t="s">
        <v>600</v>
      </c>
      <c r="E177" s="30" t="s">
        <v>90</v>
      </c>
      <c r="F177" s="25">
        <v>0</v>
      </c>
      <c r="G177" s="25">
        <v>0</v>
      </c>
      <c r="H177" s="26">
        <v>0</v>
      </c>
    </row>
    <row r="178" spans="1:8" ht="25.5" x14ac:dyDescent="0.2">
      <c r="A178" s="23">
        <f t="shared" si="2"/>
        <v>169</v>
      </c>
      <c r="B178" s="24" t="s">
        <v>335</v>
      </c>
      <c r="C178" s="30" t="s">
        <v>372</v>
      </c>
      <c r="D178" s="30" t="s">
        <v>600</v>
      </c>
      <c r="E178" s="30" t="s">
        <v>152</v>
      </c>
      <c r="F178" s="25">
        <v>0</v>
      </c>
      <c r="G178" s="25">
        <v>0</v>
      </c>
      <c r="H178" s="26">
        <v>0</v>
      </c>
    </row>
    <row r="179" spans="1:8" ht="51" x14ac:dyDescent="0.2">
      <c r="A179" s="23">
        <f t="shared" si="2"/>
        <v>170</v>
      </c>
      <c r="B179" s="24" t="s">
        <v>601</v>
      </c>
      <c r="C179" s="30" t="s">
        <v>372</v>
      </c>
      <c r="D179" s="30" t="s">
        <v>602</v>
      </c>
      <c r="E179" s="30" t="s">
        <v>90</v>
      </c>
      <c r="F179" s="25">
        <v>0</v>
      </c>
      <c r="G179" s="25">
        <v>0</v>
      </c>
      <c r="H179" s="26">
        <v>0</v>
      </c>
    </row>
    <row r="180" spans="1:8" ht="25.5" x14ac:dyDescent="0.2">
      <c r="A180" s="23">
        <f t="shared" si="2"/>
        <v>171</v>
      </c>
      <c r="B180" s="24" t="s">
        <v>335</v>
      </c>
      <c r="C180" s="30" t="s">
        <v>372</v>
      </c>
      <c r="D180" s="30" t="s">
        <v>602</v>
      </c>
      <c r="E180" s="30" t="s">
        <v>152</v>
      </c>
      <c r="F180" s="25">
        <v>0</v>
      </c>
      <c r="G180" s="25">
        <v>0</v>
      </c>
      <c r="H180" s="26">
        <v>0</v>
      </c>
    </row>
    <row r="181" spans="1:8" ht="38.25" x14ac:dyDescent="0.2">
      <c r="A181" s="23">
        <f t="shared" si="2"/>
        <v>172</v>
      </c>
      <c r="B181" s="24" t="s">
        <v>373</v>
      </c>
      <c r="C181" s="30" t="s">
        <v>372</v>
      </c>
      <c r="D181" s="30" t="s">
        <v>603</v>
      </c>
      <c r="E181" s="30" t="s">
        <v>90</v>
      </c>
      <c r="F181" s="25">
        <v>3680200</v>
      </c>
      <c r="G181" s="25">
        <v>549810.64</v>
      </c>
      <c r="H181" s="26">
        <v>0.14939694581816207</v>
      </c>
    </row>
    <row r="182" spans="1:8" x14ac:dyDescent="0.2">
      <c r="A182" s="23">
        <f t="shared" si="2"/>
        <v>173</v>
      </c>
      <c r="B182" s="24" t="s">
        <v>342</v>
      </c>
      <c r="C182" s="30" t="s">
        <v>372</v>
      </c>
      <c r="D182" s="30" t="s">
        <v>603</v>
      </c>
      <c r="E182" s="30" t="s">
        <v>153</v>
      </c>
      <c r="F182" s="25">
        <v>3322404</v>
      </c>
      <c r="G182" s="25">
        <v>485259.64</v>
      </c>
      <c r="H182" s="26">
        <v>0.14605678298003494</v>
      </c>
    </row>
    <row r="183" spans="1:8" ht="25.5" x14ac:dyDescent="0.2">
      <c r="A183" s="23">
        <f t="shared" si="2"/>
        <v>174</v>
      </c>
      <c r="B183" s="24" t="s">
        <v>335</v>
      </c>
      <c r="C183" s="30" t="s">
        <v>372</v>
      </c>
      <c r="D183" s="30" t="s">
        <v>603</v>
      </c>
      <c r="E183" s="30" t="s">
        <v>152</v>
      </c>
      <c r="F183" s="25">
        <v>337396</v>
      </c>
      <c r="G183" s="25">
        <v>59622</v>
      </c>
      <c r="H183" s="26">
        <v>0.17671223132461558</v>
      </c>
    </row>
    <row r="184" spans="1:8" x14ac:dyDescent="0.2">
      <c r="A184" s="23">
        <f t="shared" si="2"/>
        <v>175</v>
      </c>
      <c r="B184" s="24" t="s">
        <v>338</v>
      </c>
      <c r="C184" s="30" t="s">
        <v>372</v>
      </c>
      <c r="D184" s="30" t="s">
        <v>603</v>
      </c>
      <c r="E184" s="30" t="s">
        <v>154</v>
      </c>
      <c r="F184" s="25">
        <v>20400</v>
      </c>
      <c r="G184" s="25">
        <v>4929</v>
      </c>
      <c r="H184" s="26">
        <v>0.24161764705882352</v>
      </c>
    </row>
    <row r="185" spans="1:8" x14ac:dyDescent="0.2">
      <c r="A185" s="23">
        <f t="shared" si="2"/>
        <v>176</v>
      </c>
      <c r="B185" s="24" t="s">
        <v>604</v>
      </c>
      <c r="C185" s="30" t="s">
        <v>103</v>
      </c>
      <c r="D185" s="30" t="s">
        <v>189</v>
      </c>
      <c r="E185" s="30" t="s">
        <v>90</v>
      </c>
      <c r="F185" s="25">
        <v>9616158</v>
      </c>
      <c r="G185" s="25">
        <v>20412</v>
      </c>
      <c r="H185" s="26">
        <v>2.1226772688219143E-3</v>
      </c>
    </row>
    <row r="186" spans="1:8" ht="38.25" x14ac:dyDescent="0.2">
      <c r="A186" s="23">
        <f t="shared" si="2"/>
        <v>177</v>
      </c>
      <c r="B186" s="24" t="s">
        <v>586</v>
      </c>
      <c r="C186" s="30" t="s">
        <v>103</v>
      </c>
      <c r="D186" s="30" t="s">
        <v>210</v>
      </c>
      <c r="E186" s="30" t="s">
        <v>90</v>
      </c>
      <c r="F186" s="25">
        <v>9616158</v>
      </c>
      <c r="G186" s="25">
        <v>20412</v>
      </c>
      <c r="H186" s="26">
        <v>2.1226772688219143E-3</v>
      </c>
    </row>
    <row r="187" spans="1:8" x14ac:dyDescent="0.2">
      <c r="A187" s="23">
        <f t="shared" si="2"/>
        <v>178</v>
      </c>
      <c r="B187" s="24" t="s">
        <v>605</v>
      </c>
      <c r="C187" s="30" t="s">
        <v>103</v>
      </c>
      <c r="D187" s="30" t="s">
        <v>269</v>
      </c>
      <c r="E187" s="30" t="s">
        <v>90</v>
      </c>
      <c r="F187" s="25">
        <v>9616158</v>
      </c>
      <c r="G187" s="25">
        <v>20412</v>
      </c>
      <c r="H187" s="26">
        <v>2.1226772688219143E-3</v>
      </c>
    </row>
    <row r="188" spans="1:8" ht="25.5" x14ac:dyDescent="0.2">
      <c r="A188" s="23">
        <f t="shared" si="2"/>
        <v>179</v>
      </c>
      <c r="B188" s="24" t="s">
        <v>374</v>
      </c>
      <c r="C188" s="30" t="s">
        <v>103</v>
      </c>
      <c r="D188" s="30" t="s">
        <v>606</v>
      </c>
      <c r="E188" s="30" t="s">
        <v>90</v>
      </c>
      <c r="F188" s="25">
        <v>600000</v>
      </c>
      <c r="G188" s="25">
        <v>20412</v>
      </c>
      <c r="H188" s="26">
        <v>3.4020000000000002E-2</v>
      </c>
    </row>
    <row r="189" spans="1:8" ht="25.5" x14ac:dyDescent="0.2">
      <c r="A189" s="23">
        <f t="shared" si="2"/>
        <v>180</v>
      </c>
      <c r="B189" s="24" t="s">
        <v>335</v>
      </c>
      <c r="C189" s="30" t="s">
        <v>103</v>
      </c>
      <c r="D189" s="30" t="s">
        <v>606</v>
      </c>
      <c r="E189" s="30" t="s">
        <v>152</v>
      </c>
      <c r="F189" s="25">
        <v>600000</v>
      </c>
      <c r="G189" s="25">
        <v>20412</v>
      </c>
      <c r="H189" s="26">
        <v>3.4020000000000002E-2</v>
      </c>
    </row>
    <row r="190" spans="1:8" ht="25.5" x14ac:dyDescent="0.2">
      <c r="A190" s="23">
        <f t="shared" si="2"/>
        <v>181</v>
      </c>
      <c r="B190" s="24" t="s">
        <v>607</v>
      </c>
      <c r="C190" s="30" t="s">
        <v>103</v>
      </c>
      <c r="D190" s="30" t="s">
        <v>608</v>
      </c>
      <c r="E190" s="30" t="s">
        <v>90</v>
      </c>
      <c r="F190" s="25">
        <v>672016</v>
      </c>
      <c r="G190" s="25">
        <v>0</v>
      </c>
      <c r="H190" s="26">
        <v>0</v>
      </c>
    </row>
    <row r="191" spans="1:8" ht="25.5" x14ac:dyDescent="0.2">
      <c r="A191" s="23">
        <f t="shared" si="2"/>
        <v>182</v>
      </c>
      <c r="B191" s="24" t="s">
        <v>335</v>
      </c>
      <c r="C191" s="30" t="s">
        <v>103</v>
      </c>
      <c r="D191" s="30" t="s">
        <v>608</v>
      </c>
      <c r="E191" s="30" t="s">
        <v>152</v>
      </c>
      <c r="F191" s="25">
        <v>672016</v>
      </c>
      <c r="G191" s="25">
        <v>0</v>
      </c>
      <c r="H191" s="26">
        <v>0</v>
      </c>
    </row>
    <row r="192" spans="1:8" ht="38.25" x14ac:dyDescent="0.2">
      <c r="A192" s="23">
        <f t="shared" si="2"/>
        <v>183</v>
      </c>
      <c r="B192" s="24" t="s">
        <v>687</v>
      </c>
      <c r="C192" s="30" t="s">
        <v>103</v>
      </c>
      <c r="D192" s="30" t="s">
        <v>688</v>
      </c>
      <c r="E192" s="30" t="s">
        <v>90</v>
      </c>
      <c r="F192" s="25">
        <v>8344142</v>
      </c>
      <c r="G192" s="25">
        <v>0</v>
      </c>
      <c r="H192" s="26">
        <v>0</v>
      </c>
    </row>
    <row r="193" spans="1:8" x14ac:dyDescent="0.2">
      <c r="A193" s="23">
        <f t="shared" si="2"/>
        <v>184</v>
      </c>
      <c r="B193" s="24" t="s">
        <v>494</v>
      </c>
      <c r="C193" s="30" t="s">
        <v>103</v>
      </c>
      <c r="D193" s="30" t="s">
        <v>688</v>
      </c>
      <c r="E193" s="30" t="s">
        <v>495</v>
      </c>
      <c r="F193" s="25">
        <v>8344142</v>
      </c>
      <c r="G193" s="25">
        <v>0</v>
      </c>
      <c r="H193" s="26">
        <v>0</v>
      </c>
    </row>
    <row r="194" spans="1:8" x14ac:dyDescent="0.2">
      <c r="A194" s="23">
        <f t="shared" si="2"/>
        <v>185</v>
      </c>
      <c r="B194" s="24" t="s">
        <v>134</v>
      </c>
      <c r="C194" s="30" t="s">
        <v>104</v>
      </c>
      <c r="D194" s="30" t="s">
        <v>189</v>
      </c>
      <c r="E194" s="30" t="s">
        <v>90</v>
      </c>
      <c r="F194" s="25">
        <v>300000</v>
      </c>
      <c r="G194" s="25">
        <v>0</v>
      </c>
      <c r="H194" s="26">
        <v>0</v>
      </c>
    </row>
    <row r="195" spans="1:8" ht="38.25" x14ac:dyDescent="0.2">
      <c r="A195" s="23">
        <f t="shared" si="2"/>
        <v>186</v>
      </c>
      <c r="B195" s="24" t="s">
        <v>609</v>
      </c>
      <c r="C195" s="30" t="s">
        <v>104</v>
      </c>
      <c r="D195" s="30" t="s">
        <v>216</v>
      </c>
      <c r="E195" s="30" t="s">
        <v>90</v>
      </c>
      <c r="F195" s="25">
        <v>300000</v>
      </c>
      <c r="G195" s="25">
        <v>0</v>
      </c>
      <c r="H195" s="26">
        <v>0</v>
      </c>
    </row>
    <row r="196" spans="1:8" ht="25.5" x14ac:dyDescent="0.2">
      <c r="A196" s="23">
        <f t="shared" si="2"/>
        <v>187</v>
      </c>
      <c r="B196" s="24" t="s">
        <v>610</v>
      </c>
      <c r="C196" s="30" t="s">
        <v>104</v>
      </c>
      <c r="D196" s="30" t="s">
        <v>268</v>
      </c>
      <c r="E196" s="30" t="s">
        <v>90</v>
      </c>
      <c r="F196" s="25">
        <v>300000</v>
      </c>
      <c r="G196" s="25">
        <v>0</v>
      </c>
      <c r="H196" s="26">
        <v>0</v>
      </c>
    </row>
    <row r="197" spans="1:8" ht="51" x14ac:dyDescent="0.2">
      <c r="A197" s="23">
        <f t="shared" si="2"/>
        <v>188</v>
      </c>
      <c r="B197" s="24" t="s">
        <v>611</v>
      </c>
      <c r="C197" s="30" t="s">
        <v>104</v>
      </c>
      <c r="D197" s="30" t="s">
        <v>217</v>
      </c>
      <c r="E197" s="30" t="s">
        <v>90</v>
      </c>
      <c r="F197" s="25">
        <v>0</v>
      </c>
      <c r="G197" s="25">
        <v>0</v>
      </c>
      <c r="H197" s="26">
        <v>0</v>
      </c>
    </row>
    <row r="198" spans="1:8" ht="38.25" x14ac:dyDescent="0.2">
      <c r="A198" s="23">
        <f t="shared" si="2"/>
        <v>189</v>
      </c>
      <c r="B198" s="24" t="s">
        <v>368</v>
      </c>
      <c r="C198" s="30" t="s">
        <v>104</v>
      </c>
      <c r="D198" s="30" t="s">
        <v>217</v>
      </c>
      <c r="E198" s="30" t="s">
        <v>157</v>
      </c>
      <c r="F198" s="25">
        <v>0</v>
      </c>
      <c r="G198" s="25">
        <v>0</v>
      </c>
      <c r="H198" s="26">
        <v>0</v>
      </c>
    </row>
    <row r="199" spans="1:8" ht="25.5" x14ac:dyDescent="0.2">
      <c r="A199" s="23">
        <f t="shared" si="2"/>
        <v>190</v>
      </c>
      <c r="B199" s="24" t="s">
        <v>735</v>
      </c>
      <c r="C199" s="30" t="s">
        <v>104</v>
      </c>
      <c r="D199" s="30" t="s">
        <v>736</v>
      </c>
      <c r="E199" s="30" t="s">
        <v>90</v>
      </c>
      <c r="F199" s="25">
        <v>300000</v>
      </c>
      <c r="G199" s="25">
        <v>0</v>
      </c>
      <c r="H199" s="26">
        <v>0</v>
      </c>
    </row>
    <row r="200" spans="1:8" ht="38.25" x14ac:dyDescent="0.2">
      <c r="A200" s="23">
        <f t="shared" si="2"/>
        <v>191</v>
      </c>
      <c r="B200" s="24" t="s">
        <v>368</v>
      </c>
      <c r="C200" s="30" t="s">
        <v>104</v>
      </c>
      <c r="D200" s="30" t="s">
        <v>736</v>
      </c>
      <c r="E200" s="30" t="s">
        <v>157</v>
      </c>
      <c r="F200" s="25">
        <v>300000</v>
      </c>
      <c r="G200" s="25">
        <v>0</v>
      </c>
      <c r="H200" s="26">
        <v>0</v>
      </c>
    </row>
    <row r="201" spans="1:8" x14ac:dyDescent="0.2">
      <c r="A201" s="23">
        <f t="shared" si="2"/>
        <v>192</v>
      </c>
      <c r="B201" s="24" t="s">
        <v>135</v>
      </c>
      <c r="C201" s="30" t="s">
        <v>105</v>
      </c>
      <c r="D201" s="30" t="s">
        <v>189</v>
      </c>
      <c r="E201" s="30" t="s">
        <v>90</v>
      </c>
      <c r="F201" s="25">
        <v>11208000</v>
      </c>
      <c r="G201" s="25">
        <v>804188.05</v>
      </c>
      <c r="H201" s="26">
        <v>7.1751253568879375E-2</v>
      </c>
    </row>
    <row r="202" spans="1:8" x14ac:dyDescent="0.2">
      <c r="A202" s="23">
        <f t="shared" si="2"/>
        <v>193</v>
      </c>
      <c r="B202" s="24" t="s">
        <v>136</v>
      </c>
      <c r="C202" s="30" t="s">
        <v>106</v>
      </c>
      <c r="D202" s="30" t="s">
        <v>189</v>
      </c>
      <c r="E202" s="30" t="s">
        <v>90</v>
      </c>
      <c r="F202" s="25">
        <v>2708000</v>
      </c>
      <c r="G202" s="25">
        <v>0</v>
      </c>
      <c r="H202" s="26">
        <v>0</v>
      </c>
    </row>
    <row r="203" spans="1:8" ht="38.25" x14ac:dyDescent="0.2">
      <c r="A203" s="23">
        <f t="shared" si="2"/>
        <v>194</v>
      </c>
      <c r="B203" s="24" t="s">
        <v>586</v>
      </c>
      <c r="C203" s="30" t="s">
        <v>106</v>
      </c>
      <c r="D203" s="30" t="s">
        <v>210</v>
      </c>
      <c r="E203" s="30" t="s">
        <v>90</v>
      </c>
      <c r="F203" s="25">
        <v>2708000</v>
      </c>
      <c r="G203" s="25">
        <v>0</v>
      </c>
      <c r="H203" s="26">
        <v>0</v>
      </c>
    </row>
    <row r="204" spans="1:8" x14ac:dyDescent="0.2">
      <c r="A204" s="23">
        <f t="shared" ref="A204:A267" si="3">A203+1</f>
        <v>195</v>
      </c>
      <c r="B204" s="24" t="s">
        <v>612</v>
      </c>
      <c r="C204" s="30" t="s">
        <v>106</v>
      </c>
      <c r="D204" s="30" t="s">
        <v>613</v>
      </c>
      <c r="E204" s="30" t="s">
        <v>90</v>
      </c>
      <c r="F204" s="25">
        <v>2708000</v>
      </c>
      <c r="G204" s="25">
        <v>0</v>
      </c>
      <c r="H204" s="26">
        <v>0</v>
      </c>
    </row>
    <row r="205" spans="1:8" ht="63.75" x14ac:dyDescent="0.2">
      <c r="A205" s="23">
        <f t="shared" si="3"/>
        <v>196</v>
      </c>
      <c r="B205" s="24" t="s">
        <v>737</v>
      </c>
      <c r="C205" s="30" t="s">
        <v>106</v>
      </c>
      <c r="D205" s="30" t="s">
        <v>738</v>
      </c>
      <c r="E205" s="30" t="s">
        <v>90</v>
      </c>
      <c r="F205" s="25">
        <v>950000</v>
      </c>
      <c r="G205" s="25">
        <v>0</v>
      </c>
      <c r="H205" s="26">
        <v>0</v>
      </c>
    </row>
    <row r="206" spans="1:8" x14ac:dyDescent="0.2">
      <c r="A206" s="23">
        <f t="shared" si="3"/>
        <v>197</v>
      </c>
      <c r="B206" s="24" t="s">
        <v>354</v>
      </c>
      <c r="C206" s="30" t="s">
        <v>106</v>
      </c>
      <c r="D206" s="30" t="s">
        <v>738</v>
      </c>
      <c r="E206" s="30" t="s">
        <v>158</v>
      </c>
      <c r="F206" s="25">
        <v>950000</v>
      </c>
      <c r="G206" s="25">
        <v>0</v>
      </c>
      <c r="H206" s="26">
        <v>0</v>
      </c>
    </row>
    <row r="207" spans="1:8" ht="63.75" x14ac:dyDescent="0.2">
      <c r="A207" s="23">
        <f t="shared" si="3"/>
        <v>198</v>
      </c>
      <c r="B207" s="24" t="s">
        <v>739</v>
      </c>
      <c r="C207" s="30" t="s">
        <v>106</v>
      </c>
      <c r="D207" s="30" t="s">
        <v>740</v>
      </c>
      <c r="E207" s="30" t="s">
        <v>90</v>
      </c>
      <c r="F207" s="25">
        <v>1758000</v>
      </c>
      <c r="G207" s="25">
        <v>0</v>
      </c>
      <c r="H207" s="26">
        <v>0</v>
      </c>
    </row>
    <row r="208" spans="1:8" ht="38.25" x14ac:dyDescent="0.2">
      <c r="A208" s="23">
        <f t="shared" si="3"/>
        <v>199</v>
      </c>
      <c r="B208" s="24" t="s">
        <v>368</v>
      </c>
      <c r="C208" s="30" t="s">
        <v>106</v>
      </c>
      <c r="D208" s="30" t="s">
        <v>740</v>
      </c>
      <c r="E208" s="30" t="s">
        <v>157</v>
      </c>
      <c r="F208" s="25">
        <v>1758000</v>
      </c>
      <c r="G208" s="25">
        <v>0</v>
      </c>
      <c r="H208" s="26">
        <v>0</v>
      </c>
    </row>
    <row r="209" spans="1:8" x14ac:dyDescent="0.2">
      <c r="A209" s="23">
        <f t="shared" si="3"/>
        <v>200</v>
      </c>
      <c r="B209" s="24" t="s">
        <v>605</v>
      </c>
      <c r="C209" s="30" t="s">
        <v>106</v>
      </c>
      <c r="D209" s="30" t="s">
        <v>269</v>
      </c>
      <c r="E209" s="30" t="s">
        <v>90</v>
      </c>
      <c r="F209" s="25">
        <v>0</v>
      </c>
      <c r="G209" s="25">
        <v>0</v>
      </c>
      <c r="H209" s="26">
        <v>0</v>
      </c>
    </row>
    <row r="210" spans="1:8" ht="63.75" x14ac:dyDescent="0.2">
      <c r="A210" s="23">
        <f t="shared" si="3"/>
        <v>201</v>
      </c>
      <c r="B210" s="24" t="s">
        <v>737</v>
      </c>
      <c r="C210" s="30" t="s">
        <v>106</v>
      </c>
      <c r="D210" s="30" t="s">
        <v>741</v>
      </c>
      <c r="E210" s="30" t="s">
        <v>90</v>
      </c>
      <c r="F210" s="25">
        <v>0</v>
      </c>
      <c r="G210" s="25">
        <v>0</v>
      </c>
      <c r="H210" s="26">
        <v>0</v>
      </c>
    </row>
    <row r="211" spans="1:8" x14ac:dyDescent="0.2">
      <c r="A211" s="23">
        <f t="shared" si="3"/>
        <v>202</v>
      </c>
      <c r="B211" s="24" t="s">
        <v>354</v>
      </c>
      <c r="C211" s="30" t="s">
        <v>106</v>
      </c>
      <c r="D211" s="30" t="s">
        <v>741</v>
      </c>
      <c r="E211" s="30" t="s">
        <v>158</v>
      </c>
      <c r="F211" s="25">
        <v>0</v>
      </c>
      <c r="G211" s="25">
        <v>0</v>
      </c>
      <c r="H211" s="26">
        <v>0</v>
      </c>
    </row>
    <row r="212" spans="1:8" x14ac:dyDescent="0.2">
      <c r="A212" s="23">
        <f t="shared" si="3"/>
        <v>203</v>
      </c>
      <c r="B212" s="24" t="s">
        <v>173</v>
      </c>
      <c r="C212" s="30" t="s">
        <v>174</v>
      </c>
      <c r="D212" s="30" t="s">
        <v>189</v>
      </c>
      <c r="E212" s="30" t="s">
        <v>90</v>
      </c>
      <c r="F212" s="25">
        <v>8500000</v>
      </c>
      <c r="G212" s="25">
        <v>804188.05</v>
      </c>
      <c r="H212" s="26">
        <v>9.4610358823529417E-2</v>
      </c>
    </row>
    <row r="213" spans="1:8" ht="38.25" x14ac:dyDescent="0.2">
      <c r="A213" s="23">
        <f t="shared" si="3"/>
        <v>204</v>
      </c>
      <c r="B213" s="24" t="s">
        <v>586</v>
      </c>
      <c r="C213" s="30" t="s">
        <v>174</v>
      </c>
      <c r="D213" s="30" t="s">
        <v>210</v>
      </c>
      <c r="E213" s="30" t="s">
        <v>90</v>
      </c>
      <c r="F213" s="25">
        <v>8500000</v>
      </c>
      <c r="G213" s="25">
        <v>804188.05</v>
      </c>
      <c r="H213" s="26">
        <v>9.4610358823529417E-2</v>
      </c>
    </row>
    <row r="214" spans="1:8" x14ac:dyDescent="0.2">
      <c r="A214" s="23">
        <f t="shared" si="3"/>
        <v>205</v>
      </c>
      <c r="B214" s="24" t="s">
        <v>614</v>
      </c>
      <c r="C214" s="30" t="s">
        <v>174</v>
      </c>
      <c r="D214" s="30" t="s">
        <v>267</v>
      </c>
      <c r="E214" s="30" t="s">
        <v>90</v>
      </c>
      <c r="F214" s="25">
        <v>8500000</v>
      </c>
      <c r="G214" s="25">
        <v>804188.05</v>
      </c>
      <c r="H214" s="26">
        <v>9.4610358823529417E-2</v>
      </c>
    </row>
    <row r="215" spans="1:8" ht="51" x14ac:dyDescent="0.2">
      <c r="A215" s="23">
        <f t="shared" si="3"/>
        <v>206</v>
      </c>
      <c r="B215" s="24" t="s">
        <v>615</v>
      </c>
      <c r="C215" s="30" t="s">
        <v>174</v>
      </c>
      <c r="D215" s="30" t="s">
        <v>616</v>
      </c>
      <c r="E215" s="30" t="s">
        <v>90</v>
      </c>
      <c r="F215" s="25">
        <v>4600000</v>
      </c>
      <c r="G215" s="25">
        <v>441000</v>
      </c>
      <c r="H215" s="26">
        <v>9.5869565217391303E-2</v>
      </c>
    </row>
    <row r="216" spans="1:8" x14ac:dyDescent="0.2">
      <c r="A216" s="23">
        <f t="shared" si="3"/>
        <v>207</v>
      </c>
      <c r="B216" s="24" t="s">
        <v>354</v>
      </c>
      <c r="C216" s="30" t="s">
        <v>174</v>
      </c>
      <c r="D216" s="30" t="s">
        <v>616</v>
      </c>
      <c r="E216" s="30" t="s">
        <v>158</v>
      </c>
      <c r="F216" s="25">
        <v>4600000</v>
      </c>
      <c r="G216" s="25">
        <v>441000</v>
      </c>
      <c r="H216" s="26">
        <v>9.5869565217391303E-2</v>
      </c>
    </row>
    <row r="217" spans="1:8" ht="25.5" x14ac:dyDescent="0.2">
      <c r="A217" s="23">
        <f t="shared" si="3"/>
        <v>208</v>
      </c>
      <c r="B217" s="24" t="s">
        <v>451</v>
      </c>
      <c r="C217" s="30" t="s">
        <v>174</v>
      </c>
      <c r="D217" s="30" t="s">
        <v>617</v>
      </c>
      <c r="E217" s="30" t="s">
        <v>90</v>
      </c>
      <c r="F217" s="25">
        <v>3900000</v>
      </c>
      <c r="G217" s="25">
        <v>363188.05</v>
      </c>
      <c r="H217" s="26">
        <v>9.3125141025641026E-2</v>
      </c>
    </row>
    <row r="218" spans="1:8" ht="25.5" x14ac:dyDescent="0.2">
      <c r="A218" s="23">
        <f t="shared" si="3"/>
        <v>209</v>
      </c>
      <c r="B218" s="24" t="s">
        <v>335</v>
      </c>
      <c r="C218" s="30" t="s">
        <v>174</v>
      </c>
      <c r="D218" s="30" t="s">
        <v>617</v>
      </c>
      <c r="E218" s="30" t="s">
        <v>152</v>
      </c>
      <c r="F218" s="25">
        <v>3900000</v>
      </c>
      <c r="G218" s="25">
        <v>363188.05</v>
      </c>
      <c r="H218" s="26">
        <v>9.3125141025641026E-2</v>
      </c>
    </row>
    <row r="219" spans="1:8" x14ac:dyDescent="0.2">
      <c r="A219" s="23">
        <f t="shared" si="3"/>
        <v>210</v>
      </c>
      <c r="B219" s="24" t="s">
        <v>375</v>
      </c>
      <c r="C219" s="30" t="s">
        <v>376</v>
      </c>
      <c r="D219" s="30" t="s">
        <v>189</v>
      </c>
      <c r="E219" s="30" t="s">
        <v>90</v>
      </c>
      <c r="F219" s="25">
        <v>4419970</v>
      </c>
      <c r="G219" s="25">
        <v>218639.63</v>
      </c>
      <c r="H219" s="26">
        <v>4.9466315382231098E-2</v>
      </c>
    </row>
    <row r="220" spans="1:8" x14ac:dyDescent="0.2">
      <c r="A220" s="23">
        <f t="shared" si="3"/>
        <v>211</v>
      </c>
      <c r="B220" s="24" t="s">
        <v>377</v>
      </c>
      <c r="C220" s="30" t="s">
        <v>378</v>
      </c>
      <c r="D220" s="30" t="s">
        <v>189</v>
      </c>
      <c r="E220" s="30" t="s">
        <v>90</v>
      </c>
      <c r="F220" s="25">
        <v>4419970</v>
      </c>
      <c r="G220" s="25">
        <v>218639.63</v>
      </c>
      <c r="H220" s="26">
        <v>4.9466315382231098E-2</v>
      </c>
    </row>
    <row r="221" spans="1:8" ht="38.25" x14ac:dyDescent="0.2">
      <c r="A221" s="23">
        <f t="shared" si="3"/>
        <v>212</v>
      </c>
      <c r="B221" s="24" t="s">
        <v>586</v>
      </c>
      <c r="C221" s="30" t="s">
        <v>378</v>
      </c>
      <c r="D221" s="30" t="s">
        <v>210</v>
      </c>
      <c r="E221" s="30" t="s">
        <v>90</v>
      </c>
      <c r="F221" s="25">
        <v>4039970</v>
      </c>
      <c r="G221" s="25">
        <v>218639.63</v>
      </c>
      <c r="H221" s="26">
        <v>5.4119122171699292E-2</v>
      </c>
    </row>
    <row r="222" spans="1:8" x14ac:dyDescent="0.2">
      <c r="A222" s="23">
        <f t="shared" si="3"/>
        <v>213</v>
      </c>
      <c r="B222" s="24" t="s">
        <v>614</v>
      </c>
      <c r="C222" s="30" t="s">
        <v>378</v>
      </c>
      <c r="D222" s="30" t="s">
        <v>267</v>
      </c>
      <c r="E222" s="30" t="s">
        <v>90</v>
      </c>
      <c r="F222" s="25">
        <v>4039970</v>
      </c>
      <c r="G222" s="25">
        <v>218639.63</v>
      </c>
      <c r="H222" s="26">
        <v>5.4119122171699292E-2</v>
      </c>
    </row>
    <row r="223" spans="1:8" ht="25.5" x14ac:dyDescent="0.2">
      <c r="A223" s="23">
        <f t="shared" si="3"/>
        <v>214</v>
      </c>
      <c r="B223" s="24" t="s">
        <v>379</v>
      </c>
      <c r="C223" s="30" t="s">
        <v>378</v>
      </c>
      <c r="D223" s="30" t="s">
        <v>618</v>
      </c>
      <c r="E223" s="30" t="s">
        <v>90</v>
      </c>
      <c r="F223" s="25">
        <v>100000</v>
      </c>
      <c r="G223" s="25">
        <v>0</v>
      </c>
      <c r="H223" s="26">
        <v>0</v>
      </c>
    </row>
    <row r="224" spans="1:8" ht="25.5" x14ac:dyDescent="0.2">
      <c r="A224" s="23">
        <f t="shared" si="3"/>
        <v>215</v>
      </c>
      <c r="B224" s="24" t="s">
        <v>335</v>
      </c>
      <c r="C224" s="30" t="s">
        <v>378</v>
      </c>
      <c r="D224" s="30" t="s">
        <v>618</v>
      </c>
      <c r="E224" s="30" t="s">
        <v>152</v>
      </c>
      <c r="F224" s="25">
        <v>100000</v>
      </c>
      <c r="G224" s="25">
        <v>0</v>
      </c>
      <c r="H224" s="26">
        <v>0</v>
      </c>
    </row>
    <row r="225" spans="1:8" x14ac:dyDescent="0.2">
      <c r="A225" s="23">
        <f t="shared" si="3"/>
        <v>216</v>
      </c>
      <c r="B225" s="24" t="s">
        <v>742</v>
      </c>
      <c r="C225" s="30" t="s">
        <v>378</v>
      </c>
      <c r="D225" s="30" t="s">
        <v>743</v>
      </c>
      <c r="E225" s="30" t="s">
        <v>90</v>
      </c>
      <c r="F225" s="25">
        <v>3939970</v>
      </c>
      <c r="G225" s="25">
        <v>218639.63</v>
      </c>
      <c r="H225" s="26">
        <v>5.5492714411531051E-2</v>
      </c>
    </row>
    <row r="226" spans="1:8" ht="25.5" x14ac:dyDescent="0.2">
      <c r="A226" s="23">
        <f t="shared" si="3"/>
        <v>217</v>
      </c>
      <c r="B226" s="24" t="s">
        <v>335</v>
      </c>
      <c r="C226" s="30" t="s">
        <v>378</v>
      </c>
      <c r="D226" s="30" t="s">
        <v>743</v>
      </c>
      <c r="E226" s="30" t="s">
        <v>152</v>
      </c>
      <c r="F226" s="25">
        <v>3939970</v>
      </c>
      <c r="G226" s="25">
        <v>218639.63</v>
      </c>
      <c r="H226" s="26">
        <v>5.5492714411531051E-2</v>
      </c>
    </row>
    <row r="227" spans="1:8" ht="38.25" x14ac:dyDescent="0.2">
      <c r="A227" s="23">
        <f t="shared" si="3"/>
        <v>218</v>
      </c>
      <c r="B227" s="24" t="s">
        <v>593</v>
      </c>
      <c r="C227" s="30" t="s">
        <v>378</v>
      </c>
      <c r="D227" s="30" t="s">
        <v>594</v>
      </c>
      <c r="E227" s="30" t="s">
        <v>90</v>
      </c>
      <c r="F227" s="25">
        <v>380000</v>
      </c>
      <c r="G227" s="25">
        <v>0</v>
      </c>
      <c r="H227" s="26">
        <v>0</v>
      </c>
    </row>
    <row r="228" spans="1:8" x14ac:dyDescent="0.2">
      <c r="A228" s="23">
        <f t="shared" si="3"/>
        <v>219</v>
      </c>
      <c r="B228" s="24" t="s">
        <v>595</v>
      </c>
      <c r="C228" s="30" t="s">
        <v>378</v>
      </c>
      <c r="D228" s="30" t="s">
        <v>596</v>
      </c>
      <c r="E228" s="30" t="s">
        <v>90</v>
      </c>
      <c r="F228" s="25">
        <v>100000</v>
      </c>
      <c r="G228" s="25">
        <v>0</v>
      </c>
      <c r="H228" s="26">
        <v>0</v>
      </c>
    </row>
    <row r="229" spans="1:8" ht="25.5" x14ac:dyDescent="0.2">
      <c r="A229" s="23">
        <f t="shared" si="3"/>
        <v>220</v>
      </c>
      <c r="B229" s="24" t="s">
        <v>335</v>
      </c>
      <c r="C229" s="30" t="s">
        <v>378</v>
      </c>
      <c r="D229" s="30" t="s">
        <v>596</v>
      </c>
      <c r="E229" s="30" t="s">
        <v>152</v>
      </c>
      <c r="F229" s="25">
        <v>100000</v>
      </c>
      <c r="G229" s="25">
        <v>0</v>
      </c>
      <c r="H229" s="26">
        <v>0</v>
      </c>
    </row>
    <row r="230" spans="1:8" ht="25.5" x14ac:dyDescent="0.2">
      <c r="A230" s="23">
        <f t="shared" si="3"/>
        <v>221</v>
      </c>
      <c r="B230" s="24" t="s">
        <v>597</v>
      </c>
      <c r="C230" s="30" t="s">
        <v>378</v>
      </c>
      <c r="D230" s="30" t="s">
        <v>598</v>
      </c>
      <c r="E230" s="30" t="s">
        <v>90</v>
      </c>
      <c r="F230" s="25">
        <v>100000</v>
      </c>
      <c r="G230" s="25">
        <v>0</v>
      </c>
      <c r="H230" s="26">
        <v>0</v>
      </c>
    </row>
    <row r="231" spans="1:8" ht="25.5" x14ac:dyDescent="0.2">
      <c r="A231" s="23">
        <f t="shared" si="3"/>
        <v>222</v>
      </c>
      <c r="B231" s="24" t="s">
        <v>335</v>
      </c>
      <c r="C231" s="30" t="s">
        <v>378</v>
      </c>
      <c r="D231" s="30" t="s">
        <v>598</v>
      </c>
      <c r="E231" s="30" t="s">
        <v>152</v>
      </c>
      <c r="F231" s="25">
        <v>100000</v>
      </c>
      <c r="G231" s="25">
        <v>0</v>
      </c>
      <c r="H231" s="26">
        <v>0</v>
      </c>
    </row>
    <row r="232" spans="1:8" ht="25.5" x14ac:dyDescent="0.2">
      <c r="A232" s="23">
        <f t="shared" si="3"/>
        <v>223</v>
      </c>
      <c r="B232" s="24" t="s">
        <v>599</v>
      </c>
      <c r="C232" s="30" t="s">
        <v>378</v>
      </c>
      <c r="D232" s="30" t="s">
        <v>600</v>
      </c>
      <c r="E232" s="30" t="s">
        <v>90</v>
      </c>
      <c r="F232" s="25">
        <v>80000</v>
      </c>
      <c r="G232" s="25">
        <v>0</v>
      </c>
      <c r="H232" s="26">
        <v>0</v>
      </c>
    </row>
    <row r="233" spans="1:8" ht="25.5" x14ac:dyDescent="0.2">
      <c r="A233" s="23">
        <f t="shared" si="3"/>
        <v>224</v>
      </c>
      <c r="B233" s="24" t="s">
        <v>335</v>
      </c>
      <c r="C233" s="30" t="s">
        <v>378</v>
      </c>
      <c r="D233" s="30" t="s">
        <v>600</v>
      </c>
      <c r="E233" s="30" t="s">
        <v>152</v>
      </c>
      <c r="F233" s="25">
        <v>80000</v>
      </c>
      <c r="G233" s="25">
        <v>0</v>
      </c>
      <c r="H233" s="26">
        <v>0</v>
      </c>
    </row>
    <row r="234" spans="1:8" ht="51" x14ac:dyDescent="0.2">
      <c r="A234" s="23">
        <f t="shared" si="3"/>
        <v>225</v>
      </c>
      <c r="B234" s="24" t="s">
        <v>601</v>
      </c>
      <c r="C234" s="30" t="s">
        <v>378</v>
      </c>
      <c r="D234" s="30" t="s">
        <v>602</v>
      </c>
      <c r="E234" s="30" t="s">
        <v>90</v>
      </c>
      <c r="F234" s="25">
        <v>100000</v>
      </c>
      <c r="G234" s="25">
        <v>0</v>
      </c>
      <c r="H234" s="26">
        <v>0</v>
      </c>
    </row>
    <row r="235" spans="1:8" ht="25.5" x14ac:dyDescent="0.2">
      <c r="A235" s="23">
        <f t="shared" si="3"/>
        <v>226</v>
      </c>
      <c r="B235" s="24" t="s">
        <v>335</v>
      </c>
      <c r="C235" s="30" t="s">
        <v>378</v>
      </c>
      <c r="D235" s="30" t="s">
        <v>602</v>
      </c>
      <c r="E235" s="30" t="s">
        <v>152</v>
      </c>
      <c r="F235" s="25">
        <v>100000</v>
      </c>
      <c r="G235" s="25">
        <v>0</v>
      </c>
      <c r="H235" s="26">
        <v>0</v>
      </c>
    </row>
    <row r="236" spans="1:8" x14ac:dyDescent="0.2">
      <c r="A236" s="23">
        <f t="shared" si="3"/>
        <v>227</v>
      </c>
      <c r="B236" s="24" t="s">
        <v>137</v>
      </c>
      <c r="C236" s="30" t="s">
        <v>107</v>
      </c>
      <c r="D236" s="30" t="s">
        <v>189</v>
      </c>
      <c r="E236" s="30" t="s">
        <v>90</v>
      </c>
      <c r="F236" s="25">
        <v>1014852020.75</v>
      </c>
      <c r="G236" s="25">
        <v>211736987.99000001</v>
      </c>
      <c r="H236" s="26">
        <v>0.20863828781019847</v>
      </c>
    </row>
    <row r="237" spans="1:8" x14ac:dyDescent="0.2">
      <c r="A237" s="23">
        <f t="shared" si="3"/>
        <v>228</v>
      </c>
      <c r="B237" s="24" t="s">
        <v>138</v>
      </c>
      <c r="C237" s="30" t="s">
        <v>108</v>
      </c>
      <c r="D237" s="30" t="s">
        <v>189</v>
      </c>
      <c r="E237" s="30" t="s">
        <v>90</v>
      </c>
      <c r="F237" s="25">
        <v>405761691.30000001</v>
      </c>
      <c r="G237" s="25">
        <v>87929259.810000002</v>
      </c>
      <c r="H237" s="26">
        <v>0.2167017283674261</v>
      </c>
    </row>
    <row r="238" spans="1:8" ht="25.5" x14ac:dyDescent="0.2">
      <c r="A238" s="23">
        <f t="shared" si="3"/>
        <v>229</v>
      </c>
      <c r="B238" s="24" t="s">
        <v>619</v>
      </c>
      <c r="C238" s="30" t="s">
        <v>108</v>
      </c>
      <c r="D238" s="30" t="s">
        <v>218</v>
      </c>
      <c r="E238" s="30" t="s">
        <v>90</v>
      </c>
      <c r="F238" s="25">
        <v>405761691.30000001</v>
      </c>
      <c r="G238" s="25">
        <v>87929259.810000002</v>
      </c>
      <c r="H238" s="26">
        <v>0.2167017283674261</v>
      </c>
    </row>
    <row r="239" spans="1:8" ht="25.5" x14ac:dyDescent="0.2">
      <c r="A239" s="23">
        <f t="shared" si="3"/>
        <v>230</v>
      </c>
      <c r="B239" s="24" t="s">
        <v>744</v>
      </c>
      <c r="C239" s="30" t="s">
        <v>108</v>
      </c>
      <c r="D239" s="30" t="s">
        <v>270</v>
      </c>
      <c r="E239" s="30" t="s">
        <v>90</v>
      </c>
      <c r="F239" s="25">
        <v>405568191.30000001</v>
      </c>
      <c r="G239" s="25">
        <v>87926859.810000002</v>
      </c>
      <c r="H239" s="26">
        <v>0.21679920096337199</v>
      </c>
    </row>
    <row r="240" spans="1:8" ht="63.75" x14ac:dyDescent="0.2">
      <c r="A240" s="23">
        <f t="shared" si="3"/>
        <v>231</v>
      </c>
      <c r="B240" s="24" t="s">
        <v>620</v>
      </c>
      <c r="C240" s="30" t="s">
        <v>108</v>
      </c>
      <c r="D240" s="30" t="s">
        <v>219</v>
      </c>
      <c r="E240" s="30" t="s">
        <v>90</v>
      </c>
      <c r="F240" s="25">
        <v>118874222</v>
      </c>
      <c r="G240" s="25">
        <v>28078900.300000001</v>
      </c>
      <c r="H240" s="26">
        <v>0.23620680604748773</v>
      </c>
    </row>
    <row r="241" spans="1:8" x14ac:dyDescent="0.2">
      <c r="A241" s="23">
        <f t="shared" si="3"/>
        <v>232</v>
      </c>
      <c r="B241" s="24" t="s">
        <v>342</v>
      </c>
      <c r="C241" s="30" t="s">
        <v>108</v>
      </c>
      <c r="D241" s="30" t="s">
        <v>219</v>
      </c>
      <c r="E241" s="30" t="s">
        <v>153</v>
      </c>
      <c r="F241" s="25">
        <v>118874222</v>
      </c>
      <c r="G241" s="25">
        <v>28078900.300000001</v>
      </c>
      <c r="H241" s="26">
        <v>0.23620680604748773</v>
      </c>
    </row>
    <row r="242" spans="1:8" ht="89.25" x14ac:dyDescent="0.2">
      <c r="A242" s="23">
        <f t="shared" si="3"/>
        <v>233</v>
      </c>
      <c r="B242" s="24" t="s">
        <v>380</v>
      </c>
      <c r="C242" s="30" t="s">
        <v>108</v>
      </c>
      <c r="D242" s="30" t="s">
        <v>220</v>
      </c>
      <c r="E242" s="30" t="s">
        <v>90</v>
      </c>
      <c r="F242" s="25">
        <v>6077806.7000000002</v>
      </c>
      <c r="G242" s="25">
        <v>385780.98</v>
      </c>
      <c r="H242" s="26">
        <v>6.3473716595823945E-2</v>
      </c>
    </row>
    <row r="243" spans="1:8" ht="25.5" x14ac:dyDescent="0.2">
      <c r="A243" s="23">
        <f t="shared" si="3"/>
        <v>234</v>
      </c>
      <c r="B243" s="24" t="s">
        <v>335</v>
      </c>
      <c r="C243" s="30" t="s">
        <v>108</v>
      </c>
      <c r="D243" s="30" t="s">
        <v>220</v>
      </c>
      <c r="E243" s="30" t="s">
        <v>152</v>
      </c>
      <c r="F243" s="25">
        <v>6077806.7000000002</v>
      </c>
      <c r="G243" s="25">
        <v>385780.98</v>
      </c>
      <c r="H243" s="26">
        <v>6.3473716595823945E-2</v>
      </c>
    </row>
    <row r="244" spans="1:8" ht="38.25" x14ac:dyDescent="0.2">
      <c r="A244" s="23">
        <f t="shared" si="3"/>
        <v>235</v>
      </c>
      <c r="B244" s="24" t="s">
        <v>381</v>
      </c>
      <c r="C244" s="30" t="s">
        <v>108</v>
      </c>
      <c r="D244" s="30" t="s">
        <v>221</v>
      </c>
      <c r="E244" s="30" t="s">
        <v>90</v>
      </c>
      <c r="F244" s="25">
        <v>47302837.859999999</v>
      </c>
      <c r="G244" s="25">
        <v>8751458.6400000006</v>
      </c>
      <c r="H244" s="26">
        <v>0.18500916722800614</v>
      </c>
    </row>
    <row r="245" spans="1:8" ht="25.5" x14ac:dyDescent="0.2">
      <c r="A245" s="23">
        <f t="shared" si="3"/>
        <v>236</v>
      </c>
      <c r="B245" s="24" t="s">
        <v>335</v>
      </c>
      <c r="C245" s="30" t="s">
        <v>108</v>
      </c>
      <c r="D245" s="30" t="s">
        <v>221</v>
      </c>
      <c r="E245" s="30" t="s">
        <v>152</v>
      </c>
      <c r="F245" s="25">
        <v>41434885.75</v>
      </c>
      <c r="G245" s="25">
        <v>7065716.79</v>
      </c>
      <c r="H245" s="26">
        <v>0.17052579395612308</v>
      </c>
    </row>
    <row r="246" spans="1:8" x14ac:dyDescent="0.2">
      <c r="A246" s="23">
        <f t="shared" si="3"/>
        <v>237</v>
      </c>
      <c r="B246" s="24" t="s">
        <v>338</v>
      </c>
      <c r="C246" s="30" t="s">
        <v>108</v>
      </c>
      <c r="D246" s="30" t="s">
        <v>221</v>
      </c>
      <c r="E246" s="30" t="s">
        <v>154</v>
      </c>
      <c r="F246" s="25">
        <v>5867952.1100000003</v>
      </c>
      <c r="G246" s="25">
        <v>1685741.85</v>
      </c>
      <c r="H246" s="26">
        <v>0.287279415100748</v>
      </c>
    </row>
    <row r="247" spans="1:8" ht="38.25" x14ac:dyDescent="0.2">
      <c r="A247" s="23">
        <f t="shared" si="3"/>
        <v>238</v>
      </c>
      <c r="B247" s="24" t="s">
        <v>382</v>
      </c>
      <c r="C247" s="30" t="s">
        <v>108</v>
      </c>
      <c r="D247" s="30" t="s">
        <v>222</v>
      </c>
      <c r="E247" s="30" t="s">
        <v>90</v>
      </c>
      <c r="F247" s="25">
        <v>35565076.740000002</v>
      </c>
      <c r="G247" s="25">
        <v>4800661.08</v>
      </c>
      <c r="H247" s="26">
        <v>0.13498244682825897</v>
      </c>
    </row>
    <row r="248" spans="1:8" ht="25.5" x14ac:dyDescent="0.2">
      <c r="A248" s="23">
        <f t="shared" si="3"/>
        <v>239</v>
      </c>
      <c r="B248" s="24" t="s">
        <v>335</v>
      </c>
      <c r="C248" s="30" t="s">
        <v>108</v>
      </c>
      <c r="D248" s="30" t="s">
        <v>222</v>
      </c>
      <c r="E248" s="30" t="s">
        <v>152</v>
      </c>
      <c r="F248" s="25">
        <v>35565076.740000002</v>
      </c>
      <c r="G248" s="25">
        <v>4800661.08</v>
      </c>
      <c r="H248" s="26">
        <v>0.13498244682825897</v>
      </c>
    </row>
    <row r="249" spans="1:8" ht="63.75" x14ac:dyDescent="0.2">
      <c r="A249" s="23">
        <f t="shared" si="3"/>
        <v>240</v>
      </c>
      <c r="B249" s="24" t="s">
        <v>468</v>
      </c>
      <c r="C249" s="30" t="s">
        <v>108</v>
      </c>
      <c r="D249" s="30" t="s">
        <v>223</v>
      </c>
      <c r="E249" s="30" t="s">
        <v>90</v>
      </c>
      <c r="F249" s="25">
        <v>4000000</v>
      </c>
      <c r="G249" s="25">
        <v>0</v>
      </c>
      <c r="H249" s="26">
        <v>0</v>
      </c>
    </row>
    <row r="250" spans="1:8" ht="25.5" x14ac:dyDescent="0.2">
      <c r="A250" s="23">
        <f t="shared" si="3"/>
        <v>241</v>
      </c>
      <c r="B250" s="24" t="s">
        <v>335</v>
      </c>
      <c r="C250" s="30" t="s">
        <v>108</v>
      </c>
      <c r="D250" s="30" t="s">
        <v>223</v>
      </c>
      <c r="E250" s="30" t="s">
        <v>152</v>
      </c>
      <c r="F250" s="25">
        <v>4000000</v>
      </c>
      <c r="G250" s="25">
        <v>0</v>
      </c>
      <c r="H250" s="26">
        <v>0</v>
      </c>
    </row>
    <row r="251" spans="1:8" ht="25.5" x14ac:dyDescent="0.2">
      <c r="A251" s="23">
        <f t="shared" si="3"/>
        <v>242</v>
      </c>
      <c r="B251" s="24" t="s">
        <v>469</v>
      </c>
      <c r="C251" s="30" t="s">
        <v>108</v>
      </c>
      <c r="D251" s="30" t="s">
        <v>383</v>
      </c>
      <c r="E251" s="30" t="s">
        <v>90</v>
      </c>
      <c r="F251" s="25">
        <v>5784248</v>
      </c>
      <c r="G251" s="25">
        <v>532221.6</v>
      </c>
      <c r="H251" s="26">
        <v>9.2012237372948044E-2</v>
      </c>
    </row>
    <row r="252" spans="1:8" ht="25.5" x14ac:dyDescent="0.2">
      <c r="A252" s="23">
        <f t="shared" si="3"/>
        <v>243</v>
      </c>
      <c r="B252" s="24" t="s">
        <v>335</v>
      </c>
      <c r="C252" s="30" t="s">
        <v>108</v>
      </c>
      <c r="D252" s="30" t="s">
        <v>383</v>
      </c>
      <c r="E252" s="30" t="s">
        <v>152</v>
      </c>
      <c r="F252" s="25">
        <v>5784248</v>
      </c>
      <c r="G252" s="25">
        <v>532221.6</v>
      </c>
      <c r="H252" s="26">
        <v>9.2012237372948044E-2</v>
      </c>
    </row>
    <row r="253" spans="1:8" ht="76.5" x14ac:dyDescent="0.2">
      <c r="A253" s="23">
        <f t="shared" si="3"/>
        <v>244</v>
      </c>
      <c r="B253" s="24" t="s">
        <v>621</v>
      </c>
      <c r="C253" s="30" t="s">
        <v>108</v>
      </c>
      <c r="D253" s="30" t="s">
        <v>224</v>
      </c>
      <c r="E253" s="30" t="s">
        <v>90</v>
      </c>
      <c r="F253" s="25">
        <v>185965000</v>
      </c>
      <c r="G253" s="25">
        <v>45313437.210000001</v>
      </c>
      <c r="H253" s="26">
        <v>0.24366648138090502</v>
      </c>
    </row>
    <row r="254" spans="1:8" x14ac:dyDescent="0.2">
      <c r="A254" s="23">
        <f t="shared" si="3"/>
        <v>245</v>
      </c>
      <c r="B254" s="24" t="s">
        <v>342</v>
      </c>
      <c r="C254" s="30" t="s">
        <v>108</v>
      </c>
      <c r="D254" s="30" t="s">
        <v>224</v>
      </c>
      <c r="E254" s="30" t="s">
        <v>153</v>
      </c>
      <c r="F254" s="25">
        <v>185965000</v>
      </c>
      <c r="G254" s="25">
        <v>45313437.210000001</v>
      </c>
      <c r="H254" s="26">
        <v>0.24366648138090502</v>
      </c>
    </row>
    <row r="255" spans="1:8" ht="76.5" x14ac:dyDescent="0.2">
      <c r="A255" s="23">
        <f t="shared" si="3"/>
        <v>246</v>
      </c>
      <c r="B255" s="24" t="s">
        <v>384</v>
      </c>
      <c r="C255" s="30" t="s">
        <v>108</v>
      </c>
      <c r="D255" s="30" t="s">
        <v>225</v>
      </c>
      <c r="E255" s="30" t="s">
        <v>90</v>
      </c>
      <c r="F255" s="25">
        <v>1999000</v>
      </c>
      <c r="G255" s="25">
        <v>64400</v>
      </c>
      <c r="H255" s="26">
        <v>3.2216108054027012E-2</v>
      </c>
    </row>
    <row r="256" spans="1:8" ht="25.5" x14ac:dyDescent="0.2">
      <c r="A256" s="23">
        <f t="shared" si="3"/>
        <v>247</v>
      </c>
      <c r="B256" s="24" t="s">
        <v>335</v>
      </c>
      <c r="C256" s="30" t="s">
        <v>108</v>
      </c>
      <c r="D256" s="30" t="s">
        <v>225</v>
      </c>
      <c r="E256" s="30" t="s">
        <v>152</v>
      </c>
      <c r="F256" s="25">
        <v>1999000</v>
      </c>
      <c r="G256" s="25">
        <v>64400</v>
      </c>
      <c r="H256" s="26">
        <v>3.2216108054027012E-2</v>
      </c>
    </row>
    <row r="257" spans="1:8" x14ac:dyDescent="0.2">
      <c r="A257" s="23">
        <f t="shared" si="3"/>
        <v>248</v>
      </c>
      <c r="B257" s="24" t="s">
        <v>622</v>
      </c>
      <c r="C257" s="30" t="s">
        <v>108</v>
      </c>
      <c r="D257" s="30" t="s">
        <v>272</v>
      </c>
      <c r="E257" s="30" t="s">
        <v>90</v>
      </c>
      <c r="F257" s="25">
        <v>193500</v>
      </c>
      <c r="G257" s="25">
        <v>2400</v>
      </c>
      <c r="H257" s="26">
        <v>1.2403100775193798E-2</v>
      </c>
    </row>
    <row r="258" spans="1:8" ht="76.5" x14ac:dyDescent="0.2">
      <c r="A258" s="23">
        <f t="shared" si="3"/>
        <v>249</v>
      </c>
      <c r="B258" s="24" t="s">
        <v>623</v>
      </c>
      <c r="C258" s="30" t="s">
        <v>108</v>
      </c>
      <c r="D258" s="30" t="s">
        <v>243</v>
      </c>
      <c r="E258" s="30" t="s">
        <v>90</v>
      </c>
      <c r="F258" s="25">
        <v>193500</v>
      </c>
      <c r="G258" s="25">
        <v>2400</v>
      </c>
      <c r="H258" s="26">
        <v>1.2403100775193798E-2</v>
      </c>
    </row>
    <row r="259" spans="1:8" ht="25.5" x14ac:dyDescent="0.2">
      <c r="A259" s="23">
        <f t="shared" si="3"/>
        <v>250</v>
      </c>
      <c r="B259" s="24" t="s">
        <v>335</v>
      </c>
      <c r="C259" s="30" t="s">
        <v>108</v>
      </c>
      <c r="D259" s="30" t="s">
        <v>243</v>
      </c>
      <c r="E259" s="30" t="s">
        <v>152</v>
      </c>
      <c r="F259" s="25">
        <v>193500</v>
      </c>
      <c r="G259" s="25">
        <v>2400</v>
      </c>
      <c r="H259" s="26">
        <v>1.2403100775193798E-2</v>
      </c>
    </row>
    <row r="260" spans="1:8" x14ac:dyDescent="0.2">
      <c r="A260" s="23">
        <f t="shared" si="3"/>
        <v>251</v>
      </c>
      <c r="B260" s="24" t="s">
        <v>139</v>
      </c>
      <c r="C260" s="30" t="s">
        <v>109</v>
      </c>
      <c r="D260" s="30" t="s">
        <v>189</v>
      </c>
      <c r="E260" s="30" t="s">
        <v>90</v>
      </c>
      <c r="F260" s="25">
        <v>489962476.55000001</v>
      </c>
      <c r="G260" s="25">
        <v>101408883.75</v>
      </c>
      <c r="H260" s="26">
        <v>0.20697275526904838</v>
      </c>
    </row>
    <row r="261" spans="1:8" ht="25.5" x14ac:dyDescent="0.2">
      <c r="A261" s="23">
        <f t="shared" si="3"/>
        <v>252</v>
      </c>
      <c r="B261" s="24" t="s">
        <v>619</v>
      </c>
      <c r="C261" s="30" t="s">
        <v>109</v>
      </c>
      <c r="D261" s="30" t="s">
        <v>218</v>
      </c>
      <c r="E261" s="30" t="s">
        <v>90</v>
      </c>
      <c r="F261" s="25">
        <v>489962476.55000001</v>
      </c>
      <c r="G261" s="25">
        <v>101408883.75</v>
      </c>
      <c r="H261" s="26">
        <v>0.20697275526904838</v>
      </c>
    </row>
    <row r="262" spans="1:8" ht="25.5" x14ac:dyDescent="0.2">
      <c r="A262" s="23">
        <f t="shared" si="3"/>
        <v>253</v>
      </c>
      <c r="B262" s="24" t="s">
        <v>624</v>
      </c>
      <c r="C262" s="30" t="s">
        <v>109</v>
      </c>
      <c r="D262" s="30" t="s">
        <v>271</v>
      </c>
      <c r="E262" s="30" t="s">
        <v>90</v>
      </c>
      <c r="F262" s="25">
        <v>489722476.55000001</v>
      </c>
      <c r="G262" s="25">
        <v>101369108.75</v>
      </c>
      <c r="H262" s="26">
        <v>0.20699296765818415</v>
      </c>
    </row>
    <row r="263" spans="1:8" ht="63.75" x14ac:dyDescent="0.2">
      <c r="A263" s="23">
        <f t="shared" si="3"/>
        <v>254</v>
      </c>
      <c r="B263" s="24" t="s">
        <v>385</v>
      </c>
      <c r="C263" s="30" t="s">
        <v>109</v>
      </c>
      <c r="D263" s="30" t="s">
        <v>226</v>
      </c>
      <c r="E263" s="30" t="s">
        <v>90</v>
      </c>
      <c r="F263" s="25">
        <v>98551442</v>
      </c>
      <c r="G263" s="25">
        <v>24484664.460000001</v>
      </c>
      <c r="H263" s="26">
        <v>0.24844552208581586</v>
      </c>
    </row>
    <row r="264" spans="1:8" x14ac:dyDescent="0.2">
      <c r="A264" s="23">
        <f t="shared" si="3"/>
        <v>255</v>
      </c>
      <c r="B264" s="24" t="s">
        <v>342</v>
      </c>
      <c r="C264" s="30" t="s">
        <v>109</v>
      </c>
      <c r="D264" s="30" t="s">
        <v>226</v>
      </c>
      <c r="E264" s="30" t="s">
        <v>153</v>
      </c>
      <c r="F264" s="25">
        <v>98551442</v>
      </c>
      <c r="G264" s="25">
        <v>24484664.460000001</v>
      </c>
      <c r="H264" s="26">
        <v>0.24844552208581586</v>
      </c>
    </row>
    <row r="265" spans="1:8" ht="89.25" x14ac:dyDescent="0.2">
      <c r="A265" s="23">
        <f t="shared" si="3"/>
        <v>256</v>
      </c>
      <c r="B265" s="24" t="s">
        <v>386</v>
      </c>
      <c r="C265" s="30" t="s">
        <v>109</v>
      </c>
      <c r="D265" s="30" t="s">
        <v>227</v>
      </c>
      <c r="E265" s="30" t="s">
        <v>90</v>
      </c>
      <c r="F265" s="25">
        <v>4669741.2</v>
      </c>
      <c r="G265" s="25">
        <v>229861.1</v>
      </c>
      <c r="H265" s="26">
        <v>4.9223520138546438E-2</v>
      </c>
    </row>
    <row r="266" spans="1:8" ht="25.5" x14ac:dyDescent="0.2">
      <c r="A266" s="23">
        <f t="shared" si="3"/>
        <v>257</v>
      </c>
      <c r="B266" s="24" t="s">
        <v>335</v>
      </c>
      <c r="C266" s="30" t="s">
        <v>109</v>
      </c>
      <c r="D266" s="30" t="s">
        <v>227</v>
      </c>
      <c r="E266" s="30" t="s">
        <v>152</v>
      </c>
      <c r="F266" s="25">
        <v>4669741.2</v>
      </c>
      <c r="G266" s="25">
        <v>229861.1</v>
      </c>
      <c r="H266" s="26">
        <v>4.9223520138546438E-2</v>
      </c>
    </row>
    <row r="267" spans="1:8" ht="38.25" x14ac:dyDescent="0.2">
      <c r="A267" s="23">
        <f t="shared" si="3"/>
        <v>258</v>
      </c>
      <c r="B267" s="24" t="s">
        <v>387</v>
      </c>
      <c r="C267" s="30" t="s">
        <v>109</v>
      </c>
      <c r="D267" s="30" t="s">
        <v>228</v>
      </c>
      <c r="E267" s="30" t="s">
        <v>90</v>
      </c>
      <c r="F267" s="25">
        <v>46858253.899999999</v>
      </c>
      <c r="G267" s="25">
        <v>9438381.6099999994</v>
      </c>
      <c r="H267" s="26">
        <v>0.20142409979984338</v>
      </c>
    </row>
    <row r="268" spans="1:8" x14ac:dyDescent="0.2">
      <c r="A268" s="23">
        <f t="shared" ref="A268:A331" si="4">A267+1</f>
        <v>259</v>
      </c>
      <c r="B268" s="24" t="s">
        <v>342</v>
      </c>
      <c r="C268" s="30" t="s">
        <v>109</v>
      </c>
      <c r="D268" s="30" t="s">
        <v>228</v>
      </c>
      <c r="E268" s="30" t="s">
        <v>153</v>
      </c>
      <c r="F268" s="25">
        <v>37500</v>
      </c>
      <c r="G268" s="25">
        <v>0</v>
      </c>
      <c r="H268" s="26">
        <v>0</v>
      </c>
    </row>
    <row r="269" spans="1:8" ht="25.5" x14ac:dyDescent="0.2">
      <c r="A269" s="23">
        <f t="shared" si="4"/>
        <v>260</v>
      </c>
      <c r="B269" s="24" t="s">
        <v>335</v>
      </c>
      <c r="C269" s="30" t="s">
        <v>109</v>
      </c>
      <c r="D269" s="30" t="s">
        <v>228</v>
      </c>
      <c r="E269" s="30" t="s">
        <v>152</v>
      </c>
      <c r="F269" s="25">
        <v>43946752.060000002</v>
      </c>
      <c r="G269" s="25">
        <v>9048722.6099999994</v>
      </c>
      <c r="H269" s="26">
        <v>0.20590196512465544</v>
      </c>
    </row>
    <row r="270" spans="1:8" x14ac:dyDescent="0.2">
      <c r="A270" s="23">
        <f t="shared" si="4"/>
        <v>261</v>
      </c>
      <c r="B270" s="24" t="s">
        <v>338</v>
      </c>
      <c r="C270" s="30" t="s">
        <v>109</v>
      </c>
      <c r="D270" s="30" t="s">
        <v>228</v>
      </c>
      <c r="E270" s="30" t="s">
        <v>154</v>
      </c>
      <c r="F270" s="25">
        <v>2874001.84</v>
      </c>
      <c r="G270" s="25">
        <v>389659</v>
      </c>
      <c r="H270" s="26">
        <v>0.13558063692819347</v>
      </c>
    </row>
    <row r="271" spans="1:8" ht="25.5" x14ac:dyDescent="0.2">
      <c r="A271" s="23">
        <f t="shared" si="4"/>
        <v>262</v>
      </c>
      <c r="B271" s="24" t="s">
        <v>388</v>
      </c>
      <c r="C271" s="30" t="s">
        <v>109</v>
      </c>
      <c r="D271" s="30" t="s">
        <v>229</v>
      </c>
      <c r="E271" s="30" t="s">
        <v>90</v>
      </c>
      <c r="F271" s="25">
        <v>5726500</v>
      </c>
      <c r="G271" s="25">
        <v>1504342.57</v>
      </c>
      <c r="H271" s="26">
        <v>0.26269843185191655</v>
      </c>
    </row>
    <row r="272" spans="1:8" ht="25.5" x14ac:dyDescent="0.2">
      <c r="A272" s="23">
        <f t="shared" si="4"/>
        <v>263</v>
      </c>
      <c r="B272" s="24" t="s">
        <v>335</v>
      </c>
      <c r="C272" s="30" t="s">
        <v>109</v>
      </c>
      <c r="D272" s="30" t="s">
        <v>229</v>
      </c>
      <c r="E272" s="30" t="s">
        <v>152</v>
      </c>
      <c r="F272" s="25">
        <v>5726500</v>
      </c>
      <c r="G272" s="25">
        <v>1504342.57</v>
      </c>
      <c r="H272" s="26">
        <v>0.26269843185191655</v>
      </c>
    </row>
    <row r="273" spans="1:8" ht="51" x14ac:dyDescent="0.2">
      <c r="A273" s="23">
        <f t="shared" si="4"/>
        <v>264</v>
      </c>
      <c r="B273" s="24" t="s">
        <v>470</v>
      </c>
      <c r="C273" s="30" t="s">
        <v>109</v>
      </c>
      <c r="D273" s="30" t="s">
        <v>230</v>
      </c>
      <c r="E273" s="30" t="s">
        <v>90</v>
      </c>
      <c r="F273" s="25">
        <v>7230196</v>
      </c>
      <c r="G273" s="25">
        <v>1383089.96</v>
      </c>
      <c r="H273" s="26">
        <v>0.19129356382593224</v>
      </c>
    </row>
    <row r="274" spans="1:8" ht="25.5" x14ac:dyDescent="0.2">
      <c r="A274" s="23">
        <f t="shared" si="4"/>
        <v>265</v>
      </c>
      <c r="B274" s="24" t="s">
        <v>335</v>
      </c>
      <c r="C274" s="30" t="s">
        <v>109</v>
      </c>
      <c r="D274" s="30" t="s">
        <v>230</v>
      </c>
      <c r="E274" s="30" t="s">
        <v>152</v>
      </c>
      <c r="F274" s="25">
        <v>7230196</v>
      </c>
      <c r="G274" s="25">
        <v>1383089.96</v>
      </c>
      <c r="H274" s="26">
        <v>0.19129356382593224</v>
      </c>
    </row>
    <row r="275" spans="1:8" ht="63.75" x14ac:dyDescent="0.2">
      <c r="A275" s="23">
        <f t="shared" si="4"/>
        <v>266</v>
      </c>
      <c r="B275" s="24" t="s">
        <v>471</v>
      </c>
      <c r="C275" s="30" t="s">
        <v>109</v>
      </c>
      <c r="D275" s="30" t="s">
        <v>231</v>
      </c>
      <c r="E275" s="30" t="s">
        <v>90</v>
      </c>
      <c r="F275" s="25">
        <v>8295265.96</v>
      </c>
      <c r="G275" s="25">
        <v>81926.899999999994</v>
      </c>
      <c r="H275" s="26">
        <v>9.8763439767999908E-3</v>
      </c>
    </row>
    <row r="276" spans="1:8" ht="25.5" x14ac:dyDescent="0.2">
      <c r="A276" s="23">
        <f t="shared" si="4"/>
        <v>267</v>
      </c>
      <c r="B276" s="24" t="s">
        <v>335</v>
      </c>
      <c r="C276" s="30" t="s">
        <v>109</v>
      </c>
      <c r="D276" s="30" t="s">
        <v>231</v>
      </c>
      <c r="E276" s="30" t="s">
        <v>152</v>
      </c>
      <c r="F276" s="25">
        <v>8295265.96</v>
      </c>
      <c r="G276" s="25">
        <v>81926.899999999994</v>
      </c>
      <c r="H276" s="26">
        <v>9.8763439767999908E-3</v>
      </c>
    </row>
    <row r="277" spans="1:8" ht="63.75" x14ac:dyDescent="0.2">
      <c r="A277" s="23">
        <f t="shared" si="4"/>
        <v>268</v>
      </c>
      <c r="B277" s="24" t="s">
        <v>472</v>
      </c>
      <c r="C277" s="30" t="s">
        <v>109</v>
      </c>
      <c r="D277" s="30" t="s">
        <v>473</v>
      </c>
      <c r="E277" s="30" t="s">
        <v>90</v>
      </c>
      <c r="F277" s="25">
        <v>634000</v>
      </c>
      <c r="G277" s="25">
        <v>20800</v>
      </c>
      <c r="H277" s="26">
        <v>3.2807570977917984E-2</v>
      </c>
    </row>
    <row r="278" spans="1:8" ht="25.5" x14ac:dyDescent="0.2">
      <c r="A278" s="23">
        <f t="shared" si="4"/>
        <v>269</v>
      </c>
      <c r="B278" s="24" t="s">
        <v>335</v>
      </c>
      <c r="C278" s="30" t="s">
        <v>109</v>
      </c>
      <c r="D278" s="30" t="s">
        <v>473</v>
      </c>
      <c r="E278" s="30" t="s">
        <v>152</v>
      </c>
      <c r="F278" s="25">
        <v>634000</v>
      </c>
      <c r="G278" s="25">
        <v>20800</v>
      </c>
      <c r="H278" s="26">
        <v>3.2807570977917984E-2</v>
      </c>
    </row>
    <row r="279" spans="1:8" ht="38.25" x14ac:dyDescent="0.2">
      <c r="A279" s="23">
        <f t="shared" si="4"/>
        <v>270</v>
      </c>
      <c r="B279" s="24" t="s">
        <v>504</v>
      </c>
      <c r="C279" s="30" t="s">
        <v>109</v>
      </c>
      <c r="D279" s="30" t="s">
        <v>745</v>
      </c>
      <c r="E279" s="30" t="s">
        <v>90</v>
      </c>
      <c r="F279" s="25">
        <v>16620000</v>
      </c>
      <c r="G279" s="25">
        <v>2762255.32</v>
      </c>
      <c r="H279" s="26">
        <v>0.16620068110709987</v>
      </c>
    </row>
    <row r="280" spans="1:8" x14ac:dyDescent="0.2">
      <c r="A280" s="23">
        <f t="shared" si="4"/>
        <v>271</v>
      </c>
      <c r="B280" s="24" t="s">
        <v>342</v>
      </c>
      <c r="C280" s="30" t="s">
        <v>109</v>
      </c>
      <c r="D280" s="30" t="s">
        <v>745</v>
      </c>
      <c r="E280" s="30" t="s">
        <v>153</v>
      </c>
      <c r="F280" s="25">
        <v>16620000</v>
      </c>
      <c r="G280" s="25">
        <v>2762255.32</v>
      </c>
      <c r="H280" s="26">
        <v>0.16620068110709987</v>
      </c>
    </row>
    <row r="281" spans="1:8" ht="114.75" x14ac:dyDescent="0.2">
      <c r="A281" s="23">
        <f t="shared" si="4"/>
        <v>272</v>
      </c>
      <c r="B281" s="24" t="s">
        <v>389</v>
      </c>
      <c r="C281" s="30" t="s">
        <v>109</v>
      </c>
      <c r="D281" s="30" t="s">
        <v>232</v>
      </c>
      <c r="E281" s="30" t="s">
        <v>90</v>
      </c>
      <c r="F281" s="25">
        <v>223994000</v>
      </c>
      <c r="G281" s="25">
        <v>53954764.009999998</v>
      </c>
      <c r="H281" s="26">
        <v>0.24087593422145237</v>
      </c>
    </row>
    <row r="282" spans="1:8" x14ac:dyDescent="0.2">
      <c r="A282" s="23">
        <f t="shared" si="4"/>
        <v>273</v>
      </c>
      <c r="B282" s="24" t="s">
        <v>342</v>
      </c>
      <c r="C282" s="30" t="s">
        <v>109</v>
      </c>
      <c r="D282" s="30" t="s">
        <v>232</v>
      </c>
      <c r="E282" s="30" t="s">
        <v>153</v>
      </c>
      <c r="F282" s="25">
        <v>223994000</v>
      </c>
      <c r="G282" s="25">
        <v>53954764.009999998</v>
      </c>
      <c r="H282" s="26">
        <v>0.24087593422145237</v>
      </c>
    </row>
    <row r="283" spans="1:8" ht="114.75" x14ac:dyDescent="0.2">
      <c r="A283" s="23">
        <f t="shared" si="4"/>
        <v>274</v>
      </c>
      <c r="B283" s="24" t="s">
        <v>390</v>
      </c>
      <c r="C283" s="30" t="s">
        <v>109</v>
      </c>
      <c r="D283" s="30" t="s">
        <v>233</v>
      </c>
      <c r="E283" s="30" t="s">
        <v>90</v>
      </c>
      <c r="F283" s="25">
        <v>9466000</v>
      </c>
      <c r="G283" s="25">
        <v>72657.11</v>
      </c>
      <c r="H283" s="26">
        <v>7.6755873653074156E-3</v>
      </c>
    </row>
    <row r="284" spans="1:8" ht="25.5" x14ac:dyDescent="0.2">
      <c r="A284" s="23">
        <f t="shared" si="4"/>
        <v>275</v>
      </c>
      <c r="B284" s="24" t="s">
        <v>335</v>
      </c>
      <c r="C284" s="30" t="s">
        <v>109</v>
      </c>
      <c r="D284" s="30" t="s">
        <v>233</v>
      </c>
      <c r="E284" s="30" t="s">
        <v>152</v>
      </c>
      <c r="F284" s="25">
        <v>9466000</v>
      </c>
      <c r="G284" s="25">
        <v>72657.11</v>
      </c>
      <c r="H284" s="26">
        <v>7.6755873653074156E-3</v>
      </c>
    </row>
    <row r="285" spans="1:8" ht="25.5" x14ac:dyDescent="0.2">
      <c r="A285" s="23">
        <f t="shared" si="4"/>
        <v>276</v>
      </c>
      <c r="B285" s="24" t="s">
        <v>474</v>
      </c>
      <c r="C285" s="30" t="s">
        <v>109</v>
      </c>
      <c r="D285" s="30" t="s">
        <v>234</v>
      </c>
      <c r="E285" s="30" t="s">
        <v>90</v>
      </c>
      <c r="F285" s="25">
        <v>17442962.84</v>
      </c>
      <c r="G285" s="25">
        <v>4629848.9800000004</v>
      </c>
      <c r="H285" s="26">
        <v>0.26542789905983655</v>
      </c>
    </row>
    <row r="286" spans="1:8" ht="25.5" x14ac:dyDescent="0.2">
      <c r="A286" s="23">
        <f t="shared" si="4"/>
        <v>277</v>
      </c>
      <c r="B286" s="24" t="s">
        <v>335</v>
      </c>
      <c r="C286" s="30" t="s">
        <v>109</v>
      </c>
      <c r="D286" s="30" t="s">
        <v>234</v>
      </c>
      <c r="E286" s="30" t="s">
        <v>152</v>
      </c>
      <c r="F286" s="25">
        <v>17442962.84</v>
      </c>
      <c r="G286" s="25">
        <v>4629848.9800000004</v>
      </c>
      <c r="H286" s="26">
        <v>0.26542789905983655</v>
      </c>
    </row>
    <row r="287" spans="1:8" ht="38.25" x14ac:dyDescent="0.2">
      <c r="A287" s="23">
        <f t="shared" si="4"/>
        <v>278</v>
      </c>
      <c r="B287" s="24" t="s">
        <v>505</v>
      </c>
      <c r="C287" s="30" t="s">
        <v>109</v>
      </c>
      <c r="D287" s="30" t="s">
        <v>625</v>
      </c>
      <c r="E287" s="30" t="s">
        <v>90</v>
      </c>
      <c r="F287" s="25">
        <v>15513600</v>
      </c>
      <c r="G287" s="25">
        <v>1853894.81</v>
      </c>
      <c r="H287" s="26">
        <v>0.11950126405218647</v>
      </c>
    </row>
    <row r="288" spans="1:8" ht="25.5" x14ac:dyDescent="0.2">
      <c r="A288" s="23">
        <f t="shared" si="4"/>
        <v>279</v>
      </c>
      <c r="B288" s="24" t="s">
        <v>335</v>
      </c>
      <c r="C288" s="30" t="s">
        <v>109</v>
      </c>
      <c r="D288" s="30" t="s">
        <v>625</v>
      </c>
      <c r="E288" s="30" t="s">
        <v>152</v>
      </c>
      <c r="F288" s="25">
        <v>15513600</v>
      </c>
      <c r="G288" s="25">
        <v>1853894.81</v>
      </c>
      <c r="H288" s="26">
        <v>0.11950126405218647</v>
      </c>
    </row>
    <row r="289" spans="1:8" ht="25.5" x14ac:dyDescent="0.2">
      <c r="A289" s="23">
        <f t="shared" si="4"/>
        <v>280</v>
      </c>
      <c r="B289" s="24" t="s">
        <v>475</v>
      </c>
      <c r="C289" s="30" t="s">
        <v>109</v>
      </c>
      <c r="D289" s="30" t="s">
        <v>626</v>
      </c>
      <c r="E289" s="30" t="s">
        <v>90</v>
      </c>
      <c r="F289" s="25">
        <v>10068563.99</v>
      </c>
      <c r="G289" s="25">
        <v>952621.92</v>
      </c>
      <c r="H289" s="26">
        <v>9.4613484201534093E-2</v>
      </c>
    </row>
    <row r="290" spans="1:8" ht="25.5" x14ac:dyDescent="0.2">
      <c r="A290" s="23">
        <f t="shared" si="4"/>
        <v>281</v>
      </c>
      <c r="B290" s="24" t="s">
        <v>335</v>
      </c>
      <c r="C290" s="30" t="s">
        <v>109</v>
      </c>
      <c r="D290" s="30" t="s">
        <v>626</v>
      </c>
      <c r="E290" s="30" t="s">
        <v>152</v>
      </c>
      <c r="F290" s="25">
        <v>10068563.99</v>
      </c>
      <c r="G290" s="25">
        <v>952621.92</v>
      </c>
      <c r="H290" s="26">
        <v>9.4613484201534093E-2</v>
      </c>
    </row>
    <row r="291" spans="1:8" x14ac:dyDescent="0.2">
      <c r="A291" s="23">
        <f t="shared" si="4"/>
        <v>282</v>
      </c>
      <c r="B291" s="24" t="s">
        <v>514</v>
      </c>
      <c r="C291" s="30" t="s">
        <v>109</v>
      </c>
      <c r="D291" s="30" t="s">
        <v>627</v>
      </c>
      <c r="E291" s="30" t="s">
        <v>90</v>
      </c>
      <c r="F291" s="25">
        <v>17685350.66</v>
      </c>
      <c r="G291" s="25">
        <v>0</v>
      </c>
      <c r="H291" s="26">
        <v>0</v>
      </c>
    </row>
    <row r="292" spans="1:8" ht="25.5" x14ac:dyDescent="0.2">
      <c r="A292" s="23">
        <f t="shared" si="4"/>
        <v>283</v>
      </c>
      <c r="B292" s="24" t="s">
        <v>335</v>
      </c>
      <c r="C292" s="30" t="s">
        <v>109</v>
      </c>
      <c r="D292" s="30" t="s">
        <v>627</v>
      </c>
      <c r="E292" s="30" t="s">
        <v>152</v>
      </c>
      <c r="F292" s="25">
        <v>17685350.66</v>
      </c>
      <c r="G292" s="25">
        <v>0</v>
      </c>
      <c r="H292" s="26">
        <v>0</v>
      </c>
    </row>
    <row r="293" spans="1:8" ht="38.25" x14ac:dyDescent="0.2">
      <c r="A293" s="23">
        <f t="shared" si="4"/>
        <v>284</v>
      </c>
      <c r="B293" s="24" t="s">
        <v>519</v>
      </c>
      <c r="C293" s="30" t="s">
        <v>109</v>
      </c>
      <c r="D293" s="30" t="s">
        <v>628</v>
      </c>
      <c r="E293" s="30" t="s">
        <v>90</v>
      </c>
      <c r="F293" s="25">
        <v>1983300</v>
      </c>
      <c r="G293" s="25">
        <v>0</v>
      </c>
      <c r="H293" s="26">
        <v>0</v>
      </c>
    </row>
    <row r="294" spans="1:8" ht="25.5" x14ac:dyDescent="0.2">
      <c r="A294" s="23">
        <f t="shared" si="4"/>
        <v>285</v>
      </c>
      <c r="B294" s="24" t="s">
        <v>335</v>
      </c>
      <c r="C294" s="30" t="s">
        <v>109</v>
      </c>
      <c r="D294" s="30" t="s">
        <v>628</v>
      </c>
      <c r="E294" s="30" t="s">
        <v>152</v>
      </c>
      <c r="F294" s="25">
        <v>1983300</v>
      </c>
      <c r="G294" s="25">
        <v>0</v>
      </c>
      <c r="H294" s="26">
        <v>0</v>
      </c>
    </row>
    <row r="295" spans="1:8" ht="38.25" x14ac:dyDescent="0.2">
      <c r="A295" s="23">
        <f t="shared" si="4"/>
        <v>286</v>
      </c>
      <c r="B295" s="24" t="s">
        <v>520</v>
      </c>
      <c r="C295" s="30" t="s">
        <v>109</v>
      </c>
      <c r="D295" s="30" t="s">
        <v>629</v>
      </c>
      <c r="E295" s="30" t="s">
        <v>90</v>
      </c>
      <c r="F295" s="25">
        <v>1983300</v>
      </c>
      <c r="G295" s="25">
        <v>0</v>
      </c>
      <c r="H295" s="26">
        <v>0</v>
      </c>
    </row>
    <row r="296" spans="1:8" ht="25.5" x14ac:dyDescent="0.2">
      <c r="A296" s="23">
        <f t="shared" si="4"/>
        <v>287</v>
      </c>
      <c r="B296" s="24" t="s">
        <v>335</v>
      </c>
      <c r="C296" s="30" t="s">
        <v>109</v>
      </c>
      <c r="D296" s="30" t="s">
        <v>629</v>
      </c>
      <c r="E296" s="30" t="s">
        <v>152</v>
      </c>
      <c r="F296" s="25">
        <v>1983300</v>
      </c>
      <c r="G296" s="25">
        <v>0</v>
      </c>
      <c r="H296" s="26">
        <v>0</v>
      </c>
    </row>
    <row r="297" spans="1:8" ht="38.25" x14ac:dyDescent="0.2">
      <c r="A297" s="23">
        <f t="shared" si="4"/>
        <v>288</v>
      </c>
      <c r="B297" s="24" t="s">
        <v>630</v>
      </c>
      <c r="C297" s="30" t="s">
        <v>109</v>
      </c>
      <c r="D297" s="30" t="s">
        <v>631</v>
      </c>
      <c r="E297" s="30" t="s">
        <v>90</v>
      </c>
      <c r="F297" s="25">
        <v>3000000</v>
      </c>
      <c r="G297" s="25">
        <v>0</v>
      </c>
      <c r="H297" s="26">
        <v>0</v>
      </c>
    </row>
    <row r="298" spans="1:8" ht="25.5" x14ac:dyDescent="0.2">
      <c r="A298" s="23">
        <f t="shared" si="4"/>
        <v>289</v>
      </c>
      <c r="B298" s="24" t="s">
        <v>335</v>
      </c>
      <c r="C298" s="30" t="s">
        <v>109</v>
      </c>
      <c r="D298" s="30" t="s">
        <v>631</v>
      </c>
      <c r="E298" s="30" t="s">
        <v>152</v>
      </c>
      <c r="F298" s="25">
        <v>3000000</v>
      </c>
      <c r="G298" s="25">
        <v>0</v>
      </c>
      <c r="H298" s="26">
        <v>0</v>
      </c>
    </row>
    <row r="299" spans="1:8" x14ac:dyDescent="0.2">
      <c r="A299" s="23">
        <f t="shared" si="4"/>
        <v>290</v>
      </c>
      <c r="B299" s="24" t="s">
        <v>622</v>
      </c>
      <c r="C299" s="30" t="s">
        <v>109</v>
      </c>
      <c r="D299" s="30" t="s">
        <v>272</v>
      </c>
      <c r="E299" s="30" t="s">
        <v>90</v>
      </c>
      <c r="F299" s="25">
        <v>240000</v>
      </c>
      <c r="G299" s="25">
        <v>39775</v>
      </c>
      <c r="H299" s="26">
        <v>0.16572916666666668</v>
      </c>
    </row>
    <row r="300" spans="1:8" ht="76.5" x14ac:dyDescent="0.2">
      <c r="A300" s="23">
        <f t="shared" si="4"/>
        <v>291</v>
      </c>
      <c r="B300" s="24" t="s">
        <v>632</v>
      </c>
      <c r="C300" s="30" t="s">
        <v>109</v>
      </c>
      <c r="D300" s="30" t="s">
        <v>235</v>
      </c>
      <c r="E300" s="30" t="s">
        <v>90</v>
      </c>
      <c r="F300" s="25">
        <v>240000</v>
      </c>
      <c r="G300" s="25">
        <v>39775</v>
      </c>
      <c r="H300" s="26">
        <v>0.16572916666666668</v>
      </c>
    </row>
    <row r="301" spans="1:8" ht="25.5" x14ac:dyDescent="0.2">
      <c r="A301" s="23">
        <f t="shared" si="4"/>
        <v>292</v>
      </c>
      <c r="B301" s="24" t="s">
        <v>335</v>
      </c>
      <c r="C301" s="30" t="s">
        <v>109</v>
      </c>
      <c r="D301" s="30" t="s">
        <v>235</v>
      </c>
      <c r="E301" s="30" t="s">
        <v>152</v>
      </c>
      <c r="F301" s="25">
        <v>240000</v>
      </c>
      <c r="G301" s="25">
        <v>39775</v>
      </c>
      <c r="H301" s="26">
        <v>0.16572916666666668</v>
      </c>
    </row>
    <row r="302" spans="1:8" x14ac:dyDescent="0.2">
      <c r="A302" s="23">
        <f t="shared" si="4"/>
        <v>293</v>
      </c>
      <c r="B302" s="24" t="s">
        <v>303</v>
      </c>
      <c r="C302" s="30" t="s">
        <v>304</v>
      </c>
      <c r="D302" s="30" t="s">
        <v>189</v>
      </c>
      <c r="E302" s="30" t="s">
        <v>90</v>
      </c>
      <c r="F302" s="25">
        <v>61064958.740000002</v>
      </c>
      <c r="G302" s="25">
        <v>14221525.189999999</v>
      </c>
      <c r="H302" s="26">
        <v>0.23289175139791474</v>
      </c>
    </row>
    <row r="303" spans="1:8" ht="38.25" x14ac:dyDescent="0.2">
      <c r="A303" s="23">
        <f t="shared" si="4"/>
        <v>294</v>
      </c>
      <c r="B303" s="24" t="s">
        <v>633</v>
      </c>
      <c r="C303" s="30" t="s">
        <v>304</v>
      </c>
      <c r="D303" s="30" t="s">
        <v>236</v>
      </c>
      <c r="E303" s="30" t="s">
        <v>90</v>
      </c>
      <c r="F303" s="25">
        <v>61064958.740000002</v>
      </c>
      <c r="G303" s="25">
        <v>14221525.189999999</v>
      </c>
      <c r="H303" s="26">
        <v>0.23289175139791474</v>
      </c>
    </row>
    <row r="304" spans="1:8" x14ac:dyDescent="0.2">
      <c r="A304" s="23">
        <f t="shared" si="4"/>
        <v>295</v>
      </c>
      <c r="B304" s="24" t="s">
        <v>391</v>
      </c>
      <c r="C304" s="30" t="s">
        <v>304</v>
      </c>
      <c r="D304" s="30" t="s">
        <v>273</v>
      </c>
      <c r="E304" s="30" t="s">
        <v>90</v>
      </c>
      <c r="F304" s="25">
        <v>61064958.740000002</v>
      </c>
      <c r="G304" s="25">
        <v>14221525.189999999</v>
      </c>
      <c r="H304" s="26">
        <v>0.23289175139791474</v>
      </c>
    </row>
    <row r="305" spans="1:8" ht="25.5" x14ac:dyDescent="0.2">
      <c r="A305" s="23">
        <f t="shared" si="4"/>
        <v>296</v>
      </c>
      <c r="B305" s="24" t="s">
        <v>392</v>
      </c>
      <c r="C305" s="30" t="s">
        <v>304</v>
      </c>
      <c r="D305" s="30" t="s">
        <v>237</v>
      </c>
      <c r="E305" s="30" t="s">
        <v>90</v>
      </c>
      <c r="F305" s="25">
        <v>57523561.759999998</v>
      </c>
      <c r="G305" s="25">
        <v>13312213.779999999</v>
      </c>
      <c r="H305" s="26">
        <v>0.23142193168672801</v>
      </c>
    </row>
    <row r="306" spans="1:8" x14ac:dyDescent="0.2">
      <c r="A306" s="23">
        <f t="shared" si="4"/>
        <v>297</v>
      </c>
      <c r="B306" s="24" t="s">
        <v>342</v>
      </c>
      <c r="C306" s="30" t="s">
        <v>304</v>
      </c>
      <c r="D306" s="30" t="s">
        <v>237</v>
      </c>
      <c r="E306" s="30" t="s">
        <v>153</v>
      </c>
      <c r="F306" s="25">
        <v>50881405.549999997</v>
      </c>
      <c r="G306" s="25">
        <v>11870676.130000001</v>
      </c>
      <c r="H306" s="26">
        <v>0.23330086898513361</v>
      </c>
    </row>
    <row r="307" spans="1:8" ht="25.5" x14ac:dyDescent="0.2">
      <c r="A307" s="23">
        <f t="shared" si="4"/>
        <v>298</v>
      </c>
      <c r="B307" s="24" t="s">
        <v>335</v>
      </c>
      <c r="C307" s="30" t="s">
        <v>304</v>
      </c>
      <c r="D307" s="30" t="s">
        <v>237</v>
      </c>
      <c r="E307" s="30" t="s">
        <v>152</v>
      </c>
      <c r="F307" s="25">
        <v>5415235.21</v>
      </c>
      <c r="G307" s="25">
        <v>1149871.6499999999</v>
      </c>
      <c r="H307" s="26">
        <v>0.21234011181575249</v>
      </c>
    </row>
    <row r="308" spans="1:8" x14ac:dyDescent="0.2">
      <c r="A308" s="23">
        <f t="shared" si="4"/>
        <v>299</v>
      </c>
      <c r="B308" s="24" t="s">
        <v>338</v>
      </c>
      <c r="C308" s="30" t="s">
        <v>304</v>
      </c>
      <c r="D308" s="30" t="s">
        <v>237</v>
      </c>
      <c r="E308" s="30" t="s">
        <v>154</v>
      </c>
      <c r="F308" s="25">
        <v>1226921</v>
      </c>
      <c r="G308" s="25">
        <v>291666</v>
      </c>
      <c r="H308" s="26">
        <v>0.23772190711545405</v>
      </c>
    </row>
    <row r="309" spans="1:8" ht="25.5" x14ac:dyDescent="0.2">
      <c r="A309" s="23">
        <f t="shared" si="4"/>
        <v>300</v>
      </c>
      <c r="B309" s="24" t="s">
        <v>393</v>
      </c>
      <c r="C309" s="30" t="s">
        <v>304</v>
      </c>
      <c r="D309" s="30" t="s">
        <v>238</v>
      </c>
      <c r="E309" s="30" t="s">
        <v>90</v>
      </c>
      <c r="F309" s="25">
        <v>1234396.98</v>
      </c>
      <c r="G309" s="25">
        <v>207438</v>
      </c>
      <c r="H309" s="26">
        <v>0.16804804561333259</v>
      </c>
    </row>
    <row r="310" spans="1:8" ht="25.5" x14ac:dyDescent="0.2">
      <c r="A310" s="23">
        <f t="shared" si="4"/>
        <v>301</v>
      </c>
      <c r="B310" s="24" t="s">
        <v>335</v>
      </c>
      <c r="C310" s="30" t="s">
        <v>304</v>
      </c>
      <c r="D310" s="30" t="s">
        <v>238</v>
      </c>
      <c r="E310" s="30" t="s">
        <v>152</v>
      </c>
      <c r="F310" s="25">
        <v>1234396.98</v>
      </c>
      <c r="G310" s="25">
        <v>207438</v>
      </c>
      <c r="H310" s="26">
        <v>0.16804804561333259</v>
      </c>
    </row>
    <row r="311" spans="1:8" ht="25.5" x14ac:dyDescent="0.2">
      <c r="A311" s="23">
        <f t="shared" si="4"/>
        <v>302</v>
      </c>
      <c r="B311" s="24" t="s">
        <v>394</v>
      </c>
      <c r="C311" s="30" t="s">
        <v>304</v>
      </c>
      <c r="D311" s="30" t="s">
        <v>239</v>
      </c>
      <c r="E311" s="30" t="s">
        <v>90</v>
      </c>
      <c r="F311" s="25">
        <v>630000</v>
      </c>
      <c r="G311" s="25">
        <v>630000</v>
      </c>
      <c r="H311" s="26">
        <v>1</v>
      </c>
    </row>
    <row r="312" spans="1:8" ht="25.5" x14ac:dyDescent="0.2">
      <c r="A312" s="23">
        <f t="shared" si="4"/>
        <v>303</v>
      </c>
      <c r="B312" s="24" t="s">
        <v>335</v>
      </c>
      <c r="C312" s="30" t="s">
        <v>304</v>
      </c>
      <c r="D312" s="30" t="s">
        <v>239</v>
      </c>
      <c r="E312" s="30" t="s">
        <v>152</v>
      </c>
      <c r="F312" s="25">
        <v>630000</v>
      </c>
      <c r="G312" s="25">
        <v>630000</v>
      </c>
      <c r="H312" s="26">
        <v>1</v>
      </c>
    </row>
    <row r="313" spans="1:8" ht="25.5" x14ac:dyDescent="0.2">
      <c r="A313" s="23">
        <f t="shared" si="4"/>
        <v>304</v>
      </c>
      <c r="B313" s="24" t="s">
        <v>746</v>
      </c>
      <c r="C313" s="30" t="s">
        <v>304</v>
      </c>
      <c r="D313" s="30" t="s">
        <v>747</v>
      </c>
      <c r="E313" s="30" t="s">
        <v>90</v>
      </c>
      <c r="F313" s="25">
        <v>1412000</v>
      </c>
      <c r="G313" s="25">
        <v>52873.41</v>
      </c>
      <c r="H313" s="26">
        <v>3.7445757790368274E-2</v>
      </c>
    </row>
    <row r="314" spans="1:8" x14ac:dyDescent="0.2">
      <c r="A314" s="23">
        <f t="shared" si="4"/>
        <v>305</v>
      </c>
      <c r="B314" s="24" t="s">
        <v>342</v>
      </c>
      <c r="C314" s="30" t="s">
        <v>304</v>
      </c>
      <c r="D314" s="30" t="s">
        <v>747</v>
      </c>
      <c r="E314" s="30" t="s">
        <v>153</v>
      </c>
      <c r="F314" s="25">
        <v>1412000</v>
      </c>
      <c r="G314" s="25">
        <v>52873.41</v>
      </c>
      <c r="H314" s="26">
        <v>3.7445757790368274E-2</v>
      </c>
    </row>
    <row r="315" spans="1:8" x14ac:dyDescent="0.2">
      <c r="A315" s="23">
        <f t="shared" si="4"/>
        <v>306</v>
      </c>
      <c r="B315" s="24" t="s">
        <v>748</v>
      </c>
      <c r="C315" s="30" t="s">
        <v>304</v>
      </c>
      <c r="D315" s="30" t="s">
        <v>749</v>
      </c>
      <c r="E315" s="30" t="s">
        <v>90</v>
      </c>
      <c r="F315" s="25">
        <v>265000</v>
      </c>
      <c r="G315" s="25">
        <v>19000</v>
      </c>
      <c r="H315" s="26">
        <v>7.1698113207547168E-2</v>
      </c>
    </row>
    <row r="316" spans="1:8" ht="25.5" x14ac:dyDescent="0.2">
      <c r="A316" s="23">
        <f t="shared" si="4"/>
        <v>307</v>
      </c>
      <c r="B316" s="24" t="s">
        <v>335</v>
      </c>
      <c r="C316" s="30" t="s">
        <v>304</v>
      </c>
      <c r="D316" s="30" t="s">
        <v>749</v>
      </c>
      <c r="E316" s="30" t="s">
        <v>152</v>
      </c>
      <c r="F316" s="25">
        <v>265000</v>
      </c>
      <c r="G316" s="25">
        <v>19000</v>
      </c>
      <c r="H316" s="26">
        <v>7.1698113207547168E-2</v>
      </c>
    </row>
    <row r="317" spans="1:8" x14ac:dyDescent="0.2">
      <c r="A317" s="23">
        <f t="shared" si="4"/>
        <v>308</v>
      </c>
      <c r="B317" s="24" t="s">
        <v>305</v>
      </c>
      <c r="C317" s="30" t="s">
        <v>110</v>
      </c>
      <c r="D317" s="30" t="s">
        <v>189</v>
      </c>
      <c r="E317" s="30" t="s">
        <v>90</v>
      </c>
      <c r="F317" s="25">
        <v>37154441.399999999</v>
      </c>
      <c r="G317" s="25">
        <v>5176796.7</v>
      </c>
      <c r="H317" s="26">
        <v>0.13933184041894922</v>
      </c>
    </row>
    <row r="318" spans="1:8" ht="25.5" x14ac:dyDescent="0.2">
      <c r="A318" s="23">
        <f t="shared" si="4"/>
        <v>309</v>
      </c>
      <c r="B318" s="24" t="s">
        <v>619</v>
      </c>
      <c r="C318" s="30" t="s">
        <v>110</v>
      </c>
      <c r="D318" s="30" t="s">
        <v>218</v>
      </c>
      <c r="E318" s="30" t="s">
        <v>90</v>
      </c>
      <c r="F318" s="25">
        <v>21776300</v>
      </c>
      <c r="G318" s="25">
        <v>2570877.6</v>
      </c>
      <c r="H318" s="26">
        <v>0.11805851315420893</v>
      </c>
    </row>
    <row r="319" spans="1:8" ht="25.5" x14ac:dyDescent="0.2">
      <c r="A319" s="23">
        <f t="shared" si="4"/>
        <v>310</v>
      </c>
      <c r="B319" s="24" t="s">
        <v>634</v>
      </c>
      <c r="C319" s="30" t="s">
        <v>110</v>
      </c>
      <c r="D319" s="30" t="s">
        <v>274</v>
      </c>
      <c r="E319" s="30" t="s">
        <v>90</v>
      </c>
      <c r="F319" s="25">
        <v>21476300</v>
      </c>
      <c r="G319" s="25">
        <v>2553467.6</v>
      </c>
      <c r="H319" s="26">
        <v>0.11889699808626253</v>
      </c>
    </row>
    <row r="320" spans="1:8" ht="25.5" x14ac:dyDescent="0.2">
      <c r="A320" s="23">
        <f t="shared" si="4"/>
        <v>311</v>
      </c>
      <c r="B320" s="24" t="s">
        <v>395</v>
      </c>
      <c r="C320" s="30" t="s">
        <v>110</v>
      </c>
      <c r="D320" s="30" t="s">
        <v>240</v>
      </c>
      <c r="E320" s="30" t="s">
        <v>90</v>
      </c>
      <c r="F320" s="25">
        <v>10000000</v>
      </c>
      <c r="G320" s="25">
        <v>1589557.6</v>
      </c>
      <c r="H320" s="26">
        <v>0.15895576</v>
      </c>
    </row>
    <row r="321" spans="1:8" ht="25.5" x14ac:dyDescent="0.2">
      <c r="A321" s="23">
        <f t="shared" si="4"/>
        <v>312</v>
      </c>
      <c r="B321" s="24" t="s">
        <v>335</v>
      </c>
      <c r="C321" s="30" t="s">
        <v>110</v>
      </c>
      <c r="D321" s="30" t="s">
        <v>240</v>
      </c>
      <c r="E321" s="30" t="s">
        <v>152</v>
      </c>
      <c r="F321" s="25">
        <v>10000000</v>
      </c>
      <c r="G321" s="25">
        <v>1589557.6</v>
      </c>
      <c r="H321" s="26">
        <v>0.15895576</v>
      </c>
    </row>
    <row r="322" spans="1:8" ht="25.5" x14ac:dyDescent="0.2">
      <c r="A322" s="23">
        <f t="shared" si="4"/>
        <v>313</v>
      </c>
      <c r="B322" s="24" t="s">
        <v>396</v>
      </c>
      <c r="C322" s="30" t="s">
        <v>110</v>
      </c>
      <c r="D322" s="30" t="s">
        <v>241</v>
      </c>
      <c r="E322" s="30" t="s">
        <v>90</v>
      </c>
      <c r="F322" s="25">
        <v>2000000</v>
      </c>
      <c r="G322" s="25">
        <v>0</v>
      </c>
      <c r="H322" s="26">
        <v>0</v>
      </c>
    </row>
    <row r="323" spans="1:8" x14ac:dyDescent="0.2">
      <c r="A323" s="23">
        <f t="shared" si="4"/>
        <v>314</v>
      </c>
      <c r="B323" s="24" t="s">
        <v>342</v>
      </c>
      <c r="C323" s="30" t="s">
        <v>110</v>
      </c>
      <c r="D323" s="30" t="s">
        <v>241</v>
      </c>
      <c r="E323" s="30" t="s">
        <v>153</v>
      </c>
      <c r="F323" s="25">
        <v>2000000</v>
      </c>
      <c r="G323" s="25">
        <v>0</v>
      </c>
      <c r="H323" s="26">
        <v>0</v>
      </c>
    </row>
    <row r="324" spans="1:8" ht="89.25" x14ac:dyDescent="0.2">
      <c r="A324" s="23">
        <f t="shared" si="4"/>
        <v>315</v>
      </c>
      <c r="B324" s="24" t="s">
        <v>750</v>
      </c>
      <c r="C324" s="30" t="s">
        <v>110</v>
      </c>
      <c r="D324" s="30" t="s">
        <v>397</v>
      </c>
      <c r="E324" s="30" t="s">
        <v>90</v>
      </c>
      <c r="F324" s="25">
        <v>1021800</v>
      </c>
      <c r="G324" s="25">
        <v>963910</v>
      </c>
      <c r="H324" s="26">
        <v>0.94334507731454298</v>
      </c>
    </row>
    <row r="325" spans="1:8" ht="25.5" x14ac:dyDescent="0.2">
      <c r="A325" s="23">
        <f t="shared" si="4"/>
        <v>316</v>
      </c>
      <c r="B325" s="24" t="s">
        <v>335</v>
      </c>
      <c r="C325" s="30" t="s">
        <v>110</v>
      </c>
      <c r="D325" s="30" t="s">
        <v>397</v>
      </c>
      <c r="E325" s="30" t="s">
        <v>152</v>
      </c>
      <c r="F325" s="25">
        <v>1021800</v>
      </c>
      <c r="G325" s="25">
        <v>963910</v>
      </c>
      <c r="H325" s="26">
        <v>0.94334507731454298</v>
      </c>
    </row>
    <row r="326" spans="1:8" ht="51" x14ac:dyDescent="0.2">
      <c r="A326" s="23">
        <f t="shared" si="4"/>
        <v>317</v>
      </c>
      <c r="B326" s="24" t="s">
        <v>751</v>
      </c>
      <c r="C326" s="30" t="s">
        <v>110</v>
      </c>
      <c r="D326" s="30" t="s">
        <v>242</v>
      </c>
      <c r="E326" s="30" t="s">
        <v>90</v>
      </c>
      <c r="F326" s="25">
        <v>8454500</v>
      </c>
      <c r="G326" s="25">
        <v>0</v>
      </c>
      <c r="H326" s="26">
        <v>0</v>
      </c>
    </row>
    <row r="327" spans="1:8" ht="25.5" x14ac:dyDescent="0.2">
      <c r="A327" s="23">
        <f t="shared" si="4"/>
        <v>318</v>
      </c>
      <c r="B327" s="24" t="s">
        <v>335</v>
      </c>
      <c r="C327" s="30" t="s">
        <v>110</v>
      </c>
      <c r="D327" s="30" t="s">
        <v>242</v>
      </c>
      <c r="E327" s="30" t="s">
        <v>152</v>
      </c>
      <c r="F327" s="25">
        <v>8454500</v>
      </c>
      <c r="G327" s="25">
        <v>0</v>
      </c>
      <c r="H327" s="26">
        <v>0</v>
      </c>
    </row>
    <row r="328" spans="1:8" ht="38.25" x14ac:dyDescent="0.2">
      <c r="A328" s="23">
        <f t="shared" si="4"/>
        <v>319</v>
      </c>
      <c r="B328" s="24" t="s">
        <v>635</v>
      </c>
      <c r="C328" s="30" t="s">
        <v>110</v>
      </c>
      <c r="D328" s="30" t="s">
        <v>277</v>
      </c>
      <c r="E328" s="30" t="s">
        <v>90</v>
      </c>
      <c r="F328" s="25">
        <v>300000</v>
      </c>
      <c r="G328" s="25">
        <v>17410</v>
      </c>
      <c r="H328" s="26">
        <v>5.8033333333333333E-2</v>
      </c>
    </row>
    <row r="329" spans="1:8" ht="25.5" x14ac:dyDescent="0.2">
      <c r="A329" s="23">
        <f t="shared" si="4"/>
        <v>320</v>
      </c>
      <c r="B329" s="24" t="s">
        <v>398</v>
      </c>
      <c r="C329" s="30" t="s">
        <v>110</v>
      </c>
      <c r="D329" s="30" t="s">
        <v>636</v>
      </c>
      <c r="E329" s="30" t="s">
        <v>90</v>
      </c>
      <c r="F329" s="25">
        <v>300000</v>
      </c>
      <c r="G329" s="25">
        <v>17410</v>
      </c>
      <c r="H329" s="26">
        <v>5.8033333333333333E-2</v>
      </c>
    </row>
    <row r="330" spans="1:8" ht="25.5" x14ac:dyDescent="0.2">
      <c r="A330" s="23">
        <f t="shared" si="4"/>
        <v>321</v>
      </c>
      <c r="B330" s="24" t="s">
        <v>335</v>
      </c>
      <c r="C330" s="30" t="s">
        <v>110</v>
      </c>
      <c r="D330" s="30" t="s">
        <v>636</v>
      </c>
      <c r="E330" s="30" t="s">
        <v>152</v>
      </c>
      <c r="F330" s="25">
        <v>300000</v>
      </c>
      <c r="G330" s="25">
        <v>17410</v>
      </c>
      <c r="H330" s="26">
        <v>5.8033333333333333E-2</v>
      </c>
    </row>
    <row r="331" spans="1:8" ht="38.25" x14ac:dyDescent="0.2">
      <c r="A331" s="23">
        <f t="shared" si="4"/>
        <v>322</v>
      </c>
      <c r="B331" s="24" t="s">
        <v>633</v>
      </c>
      <c r="C331" s="30" t="s">
        <v>110</v>
      </c>
      <c r="D331" s="30" t="s">
        <v>236</v>
      </c>
      <c r="E331" s="30" t="s">
        <v>90</v>
      </c>
      <c r="F331" s="25">
        <v>15378141.4</v>
      </c>
      <c r="G331" s="25">
        <v>2605919.1</v>
      </c>
      <c r="H331" s="26">
        <v>0.16945605013099957</v>
      </c>
    </row>
    <row r="332" spans="1:8" ht="25.5" x14ac:dyDescent="0.2">
      <c r="A332" s="23">
        <f t="shared" ref="A332:A395" si="5">A331+1</f>
        <v>323</v>
      </c>
      <c r="B332" s="24" t="s">
        <v>399</v>
      </c>
      <c r="C332" s="30" t="s">
        <v>110</v>
      </c>
      <c r="D332" s="30" t="s">
        <v>275</v>
      </c>
      <c r="E332" s="30" t="s">
        <v>90</v>
      </c>
      <c r="F332" s="25">
        <v>14574341.4</v>
      </c>
      <c r="G332" s="25">
        <v>2522419.1</v>
      </c>
      <c r="H332" s="26">
        <v>0.17307259592532942</v>
      </c>
    </row>
    <row r="333" spans="1:8" ht="25.5" x14ac:dyDescent="0.2">
      <c r="A333" s="23">
        <f t="shared" si="5"/>
        <v>324</v>
      </c>
      <c r="B333" s="24" t="s">
        <v>400</v>
      </c>
      <c r="C333" s="30" t="s">
        <v>110</v>
      </c>
      <c r="D333" s="30" t="s">
        <v>244</v>
      </c>
      <c r="E333" s="30" t="s">
        <v>90</v>
      </c>
      <c r="F333" s="25">
        <v>913649.08</v>
      </c>
      <c r="G333" s="25">
        <v>54400</v>
      </c>
      <c r="H333" s="26">
        <v>5.9541459834885402E-2</v>
      </c>
    </row>
    <row r="334" spans="1:8" x14ac:dyDescent="0.2">
      <c r="A334" s="23">
        <f t="shared" si="5"/>
        <v>325</v>
      </c>
      <c r="B334" s="24" t="s">
        <v>342</v>
      </c>
      <c r="C334" s="30" t="s">
        <v>110</v>
      </c>
      <c r="D334" s="30" t="s">
        <v>244</v>
      </c>
      <c r="E334" s="30" t="s">
        <v>153</v>
      </c>
      <c r="F334" s="25">
        <v>434749.08</v>
      </c>
      <c r="G334" s="25">
        <v>0</v>
      </c>
      <c r="H334" s="26">
        <v>0</v>
      </c>
    </row>
    <row r="335" spans="1:8" ht="25.5" x14ac:dyDescent="0.2">
      <c r="A335" s="23">
        <f t="shared" si="5"/>
        <v>326</v>
      </c>
      <c r="B335" s="24" t="s">
        <v>335</v>
      </c>
      <c r="C335" s="30" t="s">
        <v>110</v>
      </c>
      <c r="D335" s="30" t="s">
        <v>244</v>
      </c>
      <c r="E335" s="30" t="s">
        <v>152</v>
      </c>
      <c r="F335" s="25">
        <v>478900</v>
      </c>
      <c r="G335" s="25">
        <v>54400</v>
      </c>
      <c r="H335" s="26">
        <v>0.11359365211944038</v>
      </c>
    </row>
    <row r="336" spans="1:8" ht="25.5" x14ac:dyDescent="0.2">
      <c r="A336" s="23">
        <f t="shared" si="5"/>
        <v>327</v>
      </c>
      <c r="B336" s="24" t="s">
        <v>521</v>
      </c>
      <c r="C336" s="30" t="s">
        <v>110</v>
      </c>
      <c r="D336" s="30" t="s">
        <v>522</v>
      </c>
      <c r="E336" s="30" t="s">
        <v>90</v>
      </c>
      <c r="F336" s="25">
        <v>62600</v>
      </c>
      <c r="G336" s="25">
        <v>0</v>
      </c>
      <c r="H336" s="26">
        <v>0</v>
      </c>
    </row>
    <row r="337" spans="1:8" ht="25.5" x14ac:dyDescent="0.2">
      <c r="A337" s="23">
        <f t="shared" si="5"/>
        <v>328</v>
      </c>
      <c r="B337" s="24" t="s">
        <v>335</v>
      </c>
      <c r="C337" s="30" t="s">
        <v>110</v>
      </c>
      <c r="D337" s="30" t="s">
        <v>522</v>
      </c>
      <c r="E337" s="30" t="s">
        <v>152</v>
      </c>
      <c r="F337" s="25">
        <v>62600</v>
      </c>
      <c r="G337" s="25">
        <v>0</v>
      </c>
      <c r="H337" s="26">
        <v>0</v>
      </c>
    </row>
    <row r="338" spans="1:8" ht="25.5" x14ac:dyDescent="0.2">
      <c r="A338" s="23">
        <f t="shared" si="5"/>
        <v>329</v>
      </c>
      <c r="B338" s="24" t="s">
        <v>523</v>
      </c>
      <c r="C338" s="30" t="s">
        <v>110</v>
      </c>
      <c r="D338" s="30" t="s">
        <v>524</v>
      </c>
      <c r="E338" s="30" t="s">
        <v>90</v>
      </c>
      <c r="F338" s="25">
        <v>135000</v>
      </c>
      <c r="G338" s="25">
        <v>0</v>
      </c>
      <c r="H338" s="26">
        <v>0</v>
      </c>
    </row>
    <row r="339" spans="1:8" x14ac:dyDescent="0.2">
      <c r="A339" s="23">
        <f t="shared" si="5"/>
        <v>330</v>
      </c>
      <c r="B339" s="24" t="s">
        <v>345</v>
      </c>
      <c r="C339" s="30" t="s">
        <v>110</v>
      </c>
      <c r="D339" s="30" t="s">
        <v>524</v>
      </c>
      <c r="E339" s="30" t="s">
        <v>187</v>
      </c>
      <c r="F339" s="25">
        <v>135000</v>
      </c>
      <c r="G339" s="25">
        <v>0</v>
      </c>
      <c r="H339" s="26">
        <v>0</v>
      </c>
    </row>
    <row r="340" spans="1:8" ht="25.5" x14ac:dyDescent="0.2">
      <c r="A340" s="23">
        <f t="shared" si="5"/>
        <v>331</v>
      </c>
      <c r="B340" s="24" t="s">
        <v>521</v>
      </c>
      <c r="C340" s="30" t="s">
        <v>110</v>
      </c>
      <c r="D340" s="30" t="s">
        <v>525</v>
      </c>
      <c r="E340" s="30" t="s">
        <v>90</v>
      </c>
      <c r="F340" s="25">
        <v>100000</v>
      </c>
      <c r="G340" s="25">
        <v>0</v>
      </c>
      <c r="H340" s="26">
        <v>0</v>
      </c>
    </row>
    <row r="341" spans="1:8" ht="25.5" x14ac:dyDescent="0.2">
      <c r="A341" s="23">
        <f t="shared" si="5"/>
        <v>332</v>
      </c>
      <c r="B341" s="24" t="s">
        <v>335</v>
      </c>
      <c r="C341" s="30" t="s">
        <v>110</v>
      </c>
      <c r="D341" s="30" t="s">
        <v>525</v>
      </c>
      <c r="E341" s="30" t="s">
        <v>152</v>
      </c>
      <c r="F341" s="25">
        <v>100000</v>
      </c>
      <c r="G341" s="25">
        <v>0</v>
      </c>
      <c r="H341" s="26">
        <v>0</v>
      </c>
    </row>
    <row r="342" spans="1:8" ht="25.5" x14ac:dyDescent="0.2">
      <c r="A342" s="23">
        <f t="shared" si="5"/>
        <v>333</v>
      </c>
      <c r="B342" s="24" t="s">
        <v>523</v>
      </c>
      <c r="C342" s="30" t="s">
        <v>110</v>
      </c>
      <c r="D342" s="30" t="s">
        <v>637</v>
      </c>
      <c r="E342" s="30" t="s">
        <v>90</v>
      </c>
      <c r="F342" s="25">
        <v>100000</v>
      </c>
      <c r="G342" s="25">
        <v>0</v>
      </c>
      <c r="H342" s="26">
        <v>0</v>
      </c>
    </row>
    <row r="343" spans="1:8" x14ac:dyDescent="0.2">
      <c r="A343" s="23">
        <f t="shared" si="5"/>
        <v>334</v>
      </c>
      <c r="B343" s="24" t="s">
        <v>345</v>
      </c>
      <c r="C343" s="30" t="s">
        <v>110</v>
      </c>
      <c r="D343" s="30" t="s">
        <v>637</v>
      </c>
      <c r="E343" s="30" t="s">
        <v>187</v>
      </c>
      <c r="F343" s="25">
        <v>100000</v>
      </c>
      <c r="G343" s="25">
        <v>0</v>
      </c>
      <c r="H343" s="26">
        <v>0</v>
      </c>
    </row>
    <row r="344" spans="1:8" x14ac:dyDescent="0.2">
      <c r="A344" s="23">
        <f t="shared" si="5"/>
        <v>335</v>
      </c>
      <c r="B344" s="24" t="s">
        <v>515</v>
      </c>
      <c r="C344" s="30" t="s">
        <v>110</v>
      </c>
      <c r="D344" s="30" t="s">
        <v>516</v>
      </c>
      <c r="E344" s="30" t="s">
        <v>90</v>
      </c>
      <c r="F344" s="25">
        <v>13263092.32</v>
      </c>
      <c r="G344" s="25">
        <v>2468019.1</v>
      </c>
      <c r="H344" s="26">
        <v>0.18608172517040883</v>
      </c>
    </row>
    <row r="345" spans="1:8" x14ac:dyDescent="0.2">
      <c r="A345" s="23">
        <f t="shared" si="5"/>
        <v>336</v>
      </c>
      <c r="B345" s="24" t="s">
        <v>342</v>
      </c>
      <c r="C345" s="30" t="s">
        <v>110</v>
      </c>
      <c r="D345" s="30" t="s">
        <v>516</v>
      </c>
      <c r="E345" s="30" t="s">
        <v>153</v>
      </c>
      <c r="F345" s="25">
        <v>11074266.15</v>
      </c>
      <c r="G345" s="25">
        <v>2181496.4900000002</v>
      </c>
      <c r="H345" s="26">
        <v>0.19698790515342635</v>
      </c>
    </row>
    <row r="346" spans="1:8" ht="25.5" x14ac:dyDescent="0.2">
      <c r="A346" s="23">
        <f t="shared" si="5"/>
        <v>337</v>
      </c>
      <c r="B346" s="24" t="s">
        <v>335</v>
      </c>
      <c r="C346" s="30" t="s">
        <v>110</v>
      </c>
      <c r="D346" s="30" t="s">
        <v>516</v>
      </c>
      <c r="E346" s="30" t="s">
        <v>152</v>
      </c>
      <c r="F346" s="25">
        <v>2188826.17</v>
      </c>
      <c r="G346" s="25">
        <v>286522.61</v>
      </c>
      <c r="H346" s="26">
        <v>0.13090240510053844</v>
      </c>
    </row>
    <row r="347" spans="1:8" x14ac:dyDescent="0.2">
      <c r="A347" s="23">
        <f t="shared" si="5"/>
        <v>338</v>
      </c>
      <c r="B347" s="24" t="s">
        <v>401</v>
      </c>
      <c r="C347" s="30" t="s">
        <v>110</v>
      </c>
      <c r="D347" s="30" t="s">
        <v>276</v>
      </c>
      <c r="E347" s="30" t="s">
        <v>90</v>
      </c>
      <c r="F347" s="25">
        <v>803800</v>
      </c>
      <c r="G347" s="25">
        <v>83500</v>
      </c>
      <c r="H347" s="26">
        <v>0.10388156257775566</v>
      </c>
    </row>
    <row r="348" spans="1:8" ht="25.5" x14ac:dyDescent="0.2">
      <c r="A348" s="23">
        <f t="shared" si="5"/>
        <v>339</v>
      </c>
      <c r="B348" s="24" t="s">
        <v>403</v>
      </c>
      <c r="C348" s="30" t="s">
        <v>110</v>
      </c>
      <c r="D348" s="30" t="s">
        <v>638</v>
      </c>
      <c r="E348" s="30" t="s">
        <v>90</v>
      </c>
      <c r="F348" s="25">
        <v>200000</v>
      </c>
      <c r="G348" s="25">
        <v>0</v>
      </c>
      <c r="H348" s="26">
        <v>0</v>
      </c>
    </row>
    <row r="349" spans="1:8" ht="38.25" x14ac:dyDescent="0.2">
      <c r="A349" s="23">
        <f t="shared" si="5"/>
        <v>340</v>
      </c>
      <c r="B349" s="24" t="s">
        <v>639</v>
      </c>
      <c r="C349" s="30" t="s">
        <v>110</v>
      </c>
      <c r="D349" s="30" t="s">
        <v>638</v>
      </c>
      <c r="E349" s="30" t="s">
        <v>161</v>
      </c>
      <c r="F349" s="25">
        <v>200000</v>
      </c>
      <c r="G349" s="25">
        <v>0</v>
      </c>
      <c r="H349" s="26">
        <v>0</v>
      </c>
    </row>
    <row r="350" spans="1:8" ht="38.25" x14ac:dyDescent="0.2">
      <c r="A350" s="23">
        <f t="shared" si="5"/>
        <v>341</v>
      </c>
      <c r="B350" s="24" t="s">
        <v>402</v>
      </c>
      <c r="C350" s="30" t="s">
        <v>110</v>
      </c>
      <c r="D350" s="30" t="s">
        <v>640</v>
      </c>
      <c r="E350" s="30" t="s">
        <v>90</v>
      </c>
      <c r="F350" s="25">
        <v>324800</v>
      </c>
      <c r="G350" s="25">
        <v>83500</v>
      </c>
      <c r="H350" s="26">
        <v>0.25708128078817732</v>
      </c>
    </row>
    <row r="351" spans="1:8" ht="25.5" x14ac:dyDescent="0.2">
      <c r="A351" s="23">
        <f t="shared" si="5"/>
        <v>342</v>
      </c>
      <c r="B351" s="24" t="s">
        <v>335</v>
      </c>
      <c r="C351" s="30" t="s">
        <v>110</v>
      </c>
      <c r="D351" s="30" t="s">
        <v>640</v>
      </c>
      <c r="E351" s="30" t="s">
        <v>152</v>
      </c>
      <c r="F351" s="25">
        <v>324800</v>
      </c>
      <c r="G351" s="25">
        <v>83500</v>
      </c>
      <c r="H351" s="26">
        <v>0.25708128078817732</v>
      </c>
    </row>
    <row r="352" spans="1:8" ht="25.5" x14ac:dyDescent="0.2">
      <c r="A352" s="23">
        <f t="shared" si="5"/>
        <v>343</v>
      </c>
      <c r="B352" s="24" t="s">
        <v>526</v>
      </c>
      <c r="C352" s="30" t="s">
        <v>110</v>
      </c>
      <c r="D352" s="30" t="s">
        <v>641</v>
      </c>
      <c r="E352" s="30" t="s">
        <v>90</v>
      </c>
      <c r="F352" s="25">
        <v>54000</v>
      </c>
      <c r="G352" s="25">
        <v>0</v>
      </c>
      <c r="H352" s="26">
        <v>0</v>
      </c>
    </row>
    <row r="353" spans="1:8" ht="25.5" x14ac:dyDescent="0.2">
      <c r="A353" s="23">
        <f t="shared" si="5"/>
        <v>344</v>
      </c>
      <c r="B353" s="24" t="s">
        <v>335</v>
      </c>
      <c r="C353" s="30" t="s">
        <v>110</v>
      </c>
      <c r="D353" s="30" t="s">
        <v>641</v>
      </c>
      <c r="E353" s="30" t="s">
        <v>152</v>
      </c>
      <c r="F353" s="25">
        <v>54000</v>
      </c>
      <c r="G353" s="25">
        <v>0</v>
      </c>
      <c r="H353" s="26">
        <v>0</v>
      </c>
    </row>
    <row r="354" spans="1:8" ht="25.5" x14ac:dyDescent="0.2">
      <c r="A354" s="23">
        <f t="shared" si="5"/>
        <v>345</v>
      </c>
      <c r="B354" s="24" t="s">
        <v>526</v>
      </c>
      <c r="C354" s="30" t="s">
        <v>110</v>
      </c>
      <c r="D354" s="30" t="s">
        <v>642</v>
      </c>
      <c r="E354" s="30" t="s">
        <v>90</v>
      </c>
      <c r="F354" s="25">
        <v>225000</v>
      </c>
      <c r="G354" s="25">
        <v>0</v>
      </c>
      <c r="H354" s="26">
        <v>0</v>
      </c>
    </row>
    <row r="355" spans="1:8" ht="25.5" x14ac:dyDescent="0.2">
      <c r="A355" s="23">
        <f t="shared" si="5"/>
        <v>346</v>
      </c>
      <c r="B355" s="24" t="s">
        <v>335</v>
      </c>
      <c r="C355" s="30" t="s">
        <v>110</v>
      </c>
      <c r="D355" s="30" t="s">
        <v>642</v>
      </c>
      <c r="E355" s="30" t="s">
        <v>152</v>
      </c>
      <c r="F355" s="25">
        <v>225000</v>
      </c>
      <c r="G355" s="25">
        <v>0</v>
      </c>
      <c r="H355" s="26">
        <v>0</v>
      </c>
    </row>
    <row r="356" spans="1:8" x14ac:dyDescent="0.2">
      <c r="A356" s="23">
        <f t="shared" si="5"/>
        <v>347</v>
      </c>
      <c r="B356" s="24" t="s">
        <v>54</v>
      </c>
      <c r="C356" s="30" t="s">
        <v>111</v>
      </c>
      <c r="D356" s="30" t="s">
        <v>189</v>
      </c>
      <c r="E356" s="30" t="s">
        <v>90</v>
      </c>
      <c r="F356" s="25">
        <v>20908452.760000002</v>
      </c>
      <c r="G356" s="25">
        <v>3000522.54</v>
      </c>
      <c r="H356" s="26">
        <v>0.14350763179092357</v>
      </c>
    </row>
    <row r="357" spans="1:8" ht="25.5" x14ac:dyDescent="0.2">
      <c r="A357" s="23">
        <f t="shared" si="5"/>
        <v>348</v>
      </c>
      <c r="B357" s="24" t="s">
        <v>619</v>
      </c>
      <c r="C357" s="30" t="s">
        <v>111</v>
      </c>
      <c r="D357" s="30" t="s">
        <v>218</v>
      </c>
      <c r="E357" s="30" t="s">
        <v>90</v>
      </c>
      <c r="F357" s="25">
        <v>20908452.760000002</v>
      </c>
      <c r="G357" s="25">
        <v>3000522.54</v>
      </c>
      <c r="H357" s="26">
        <v>0.14350763179092357</v>
      </c>
    </row>
    <row r="358" spans="1:8" ht="25.5" x14ac:dyDescent="0.2">
      <c r="A358" s="23">
        <f t="shared" si="5"/>
        <v>349</v>
      </c>
      <c r="B358" s="24" t="s">
        <v>624</v>
      </c>
      <c r="C358" s="30" t="s">
        <v>111</v>
      </c>
      <c r="D358" s="30" t="s">
        <v>271</v>
      </c>
      <c r="E358" s="30" t="s">
        <v>90</v>
      </c>
      <c r="F358" s="25">
        <v>4464800</v>
      </c>
      <c r="G358" s="25">
        <v>715980.3</v>
      </c>
      <c r="H358" s="26">
        <v>0.16036111359971331</v>
      </c>
    </row>
    <row r="359" spans="1:8" ht="63.75" x14ac:dyDescent="0.2">
      <c r="A359" s="23">
        <f t="shared" si="5"/>
        <v>350</v>
      </c>
      <c r="B359" s="24" t="s">
        <v>752</v>
      </c>
      <c r="C359" s="30" t="s">
        <v>111</v>
      </c>
      <c r="D359" s="30" t="s">
        <v>753</v>
      </c>
      <c r="E359" s="30" t="s">
        <v>90</v>
      </c>
      <c r="F359" s="25">
        <v>4464800</v>
      </c>
      <c r="G359" s="25">
        <v>715980.3</v>
      </c>
      <c r="H359" s="26">
        <v>0.16036111359971331</v>
      </c>
    </row>
    <row r="360" spans="1:8" x14ac:dyDescent="0.2">
      <c r="A360" s="23">
        <f t="shared" si="5"/>
        <v>351</v>
      </c>
      <c r="B360" s="24" t="s">
        <v>342</v>
      </c>
      <c r="C360" s="30" t="s">
        <v>111</v>
      </c>
      <c r="D360" s="30" t="s">
        <v>753</v>
      </c>
      <c r="E360" s="30" t="s">
        <v>153</v>
      </c>
      <c r="F360" s="25">
        <v>4464800</v>
      </c>
      <c r="G360" s="25">
        <v>715980.3</v>
      </c>
      <c r="H360" s="26">
        <v>0.16036111359971331</v>
      </c>
    </row>
    <row r="361" spans="1:8" ht="25.5" x14ac:dyDescent="0.2">
      <c r="A361" s="23">
        <f t="shared" si="5"/>
        <v>352</v>
      </c>
      <c r="B361" s="24" t="s">
        <v>634</v>
      </c>
      <c r="C361" s="30" t="s">
        <v>111</v>
      </c>
      <c r="D361" s="30" t="s">
        <v>274</v>
      </c>
      <c r="E361" s="30" t="s">
        <v>90</v>
      </c>
      <c r="F361" s="25">
        <v>1813000</v>
      </c>
      <c r="G361" s="25">
        <v>0</v>
      </c>
      <c r="H361" s="26">
        <v>0</v>
      </c>
    </row>
    <row r="362" spans="1:8" ht="38.25" x14ac:dyDescent="0.2">
      <c r="A362" s="23">
        <f t="shared" si="5"/>
        <v>353</v>
      </c>
      <c r="B362" s="24" t="s">
        <v>754</v>
      </c>
      <c r="C362" s="30" t="s">
        <v>111</v>
      </c>
      <c r="D362" s="30" t="s">
        <v>755</v>
      </c>
      <c r="E362" s="30" t="s">
        <v>90</v>
      </c>
      <c r="F362" s="25">
        <v>1813000</v>
      </c>
      <c r="G362" s="25">
        <v>0</v>
      </c>
      <c r="H362" s="26">
        <v>0</v>
      </c>
    </row>
    <row r="363" spans="1:8" ht="25.5" x14ac:dyDescent="0.2">
      <c r="A363" s="23">
        <f t="shared" si="5"/>
        <v>354</v>
      </c>
      <c r="B363" s="24" t="s">
        <v>335</v>
      </c>
      <c r="C363" s="30" t="s">
        <v>111</v>
      </c>
      <c r="D363" s="30" t="s">
        <v>755</v>
      </c>
      <c r="E363" s="30" t="s">
        <v>152</v>
      </c>
      <c r="F363" s="25">
        <v>1813000</v>
      </c>
      <c r="G363" s="25">
        <v>0</v>
      </c>
      <c r="H363" s="26">
        <v>0</v>
      </c>
    </row>
    <row r="364" spans="1:8" ht="38.25" x14ac:dyDescent="0.2">
      <c r="A364" s="23">
        <f t="shared" si="5"/>
        <v>355</v>
      </c>
      <c r="B364" s="24" t="s">
        <v>643</v>
      </c>
      <c r="C364" s="30" t="s">
        <v>111</v>
      </c>
      <c r="D364" s="30" t="s">
        <v>644</v>
      </c>
      <c r="E364" s="30" t="s">
        <v>90</v>
      </c>
      <c r="F364" s="25">
        <v>14630652.76</v>
      </c>
      <c r="G364" s="25">
        <v>2284542.2400000002</v>
      </c>
      <c r="H364" s="26">
        <v>0.15614766322975734</v>
      </c>
    </row>
    <row r="365" spans="1:8" ht="51" x14ac:dyDescent="0.2">
      <c r="A365" s="23">
        <f t="shared" si="5"/>
        <v>356</v>
      </c>
      <c r="B365" s="24" t="s">
        <v>404</v>
      </c>
      <c r="C365" s="30" t="s">
        <v>111</v>
      </c>
      <c r="D365" s="30" t="s">
        <v>645</v>
      </c>
      <c r="E365" s="30" t="s">
        <v>90</v>
      </c>
      <c r="F365" s="25">
        <v>14086801</v>
      </c>
      <c r="G365" s="25">
        <v>2284542.2400000002</v>
      </c>
      <c r="H365" s="26">
        <v>0.1621760852588178</v>
      </c>
    </row>
    <row r="366" spans="1:8" x14ac:dyDescent="0.2">
      <c r="A366" s="23">
        <f t="shared" si="5"/>
        <v>357</v>
      </c>
      <c r="B366" s="24" t="s">
        <v>342</v>
      </c>
      <c r="C366" s="30" t="s">
        <v>111</v>
      </c>
      <c r="D366" s="30" t="s">
        <v>645</v>
      </c>
      <c r="E366" s="30" t="s">
        <v>153</v>
      </c>
      <c r="F366" s="25">
        <v>12618225</v>
      </c>
      <c r="G366" s="25">
        <v>1964065.07</v>
      </c>
      <c r="H366" s="26">
        <v>0.15565303915566572</v>
      </c>
    </row>
    <row r="367" spans="1:8" ht="25.5" x14ac:dyDescent="0.2">
      <c r="A367" s="23">
        <f t="shared" si="5"/>
        <v>358</v>
      </c>
      <c r="B367" s="24" t="s">
        <v>335</v>
      </c>
      <c r="C367" s="30" t="s">
        <v>111</v>
      </c>
      <c r="D367" s="30" t="s">
        <v>645</v>
      </c>
      <c r="E367" s="30" t="s">
        <v>152</v>
      </c>
      <c r="F367" s="25">
        <v>1417076</v>
      </c>
      <c r="G367" s="25">
        <v>309443.17</v>
      </c>
      <c r="H367" s="26">
        <v>0.21836737761418584</v>
      </c>
    </row>
    <row r="368" spans="1:8" x14ac:dyDescent="0.2">
      <c r="A368" s="23">
        <f t="shared" si="5"/>
        <v>359</v>
      </c>
      <c r="B368" s="24" t="s">
        <v>517</v>
      </c>
      <c r="C368" s="30" t="s">
        <v>111</v>
      </c>
      <c r="D368" s="30" t="s">
        <v>645</v>
      </c>
      <c r="E368" s="30" t="s">
        <v>518</v>
      </c>
      <c r="F368" s="25">
        <v>50000</v>
      </c>
      <c r="G368" s="25">
        <v>10000</v>
      </c>
      <c r="H368" s="26">
        <v>0.2</v>
      </c>
    </row>
    <row r="369" spans="1:8" x14ac:dyDescent="0.2">
      <c r="A369" s="23">
        <f t="shared" si="5"/>
        <v>360</v>
      </c>
      <c r="B369" s="24" t="s">
        <v>338</v>
      </c>
      <c r="C369" s="30" t="s">
        <v>111</v>
      </c>
      <c r="D369" s="30" t="s">
        <v>645</v>
      </c>
      <c r="E369" s="30" t="s">
        <v>154</v>
      </c>
      <c r="F369" s="25">
        <v>1500</v>
      </c>
      <c r="G369" s="25">
        <v>1034</v>
      </c>
      <c r="H369" s="26">
        <v>0.68933333333333335</v>
      </c>
    </row>
    <row r="370" spans="1:8" ht="51" x14ac:dyDescent="0.2">
      <c r="A370" s="23">
        <f t="shared" si="5"/>
        <v>361</v>
      </c>
      <c r="B370" s="24" t="s">
        <v>646</v>
      </c>
      <c r="C370" s="30" t="s">
        <v>111</v>
      </c>
      <c r="D370" s="30" t="s">
        <v>647</v>
      </c>
      <c r="E370" s="30" t="s">
        <v>90</v>
      </c>
      <c r="F370" s="25">
        <v>543851.76</v>
      </c>
      <c r="G370" s="25">
        <v>0</v>
      </c>
      <c r="H370" s="26">
        <v>0</v>
      </c>
    </row>
    <row r="371" spans="1:8" ht="25.5" x14ac:dyDescent="0.2">
      <c r="A371" s="23">
        <f t="shared" si="5"/>
        <v>362</v>
      </c>
      <c r="B371" s="24" t="s">
        <v>335</v>
      </c>
      <c r="C371" s="30" t="s">
        <v>111</v>
      </c>
      <c r="D371" s="30" t="s">
        <v>647</v>
      </c>
      <c r="E371" s="30" t="s">
        <v>152</v>
      </c>
      <c r="F371" s="25">
        <v>473851.76</v>
      </c>
      <c r="G371" s="25">
        <v>0</v>
      </c>
      <c r="H371" s="26">
        <v>0</v>
      </c>
    </row>
    <row r="372" spans="1:8" x14ac:dyDescent="0.2">
      <c r="A372" s="23">
        <f t="shared" si="5"/>
        <v>363</v>
      </c>
      <c r="B372" s="24" t="s">
        <v>345</v>
      </c>
      <c r="C372" s="30" t="s">
        <v>111</v>
      </c>
      <c r="D372" s="30" t="s">
        <v>647</v>
      </c>
      <c r="E372" s="30" t="s">
        <v>187</v>
      </c>
      <c r="F372" s="25">
        <v>70000</v>
      </c>
      <c r="G372" s="25">
        <v>0</v>
      </c>
      <c r="H372" s="26">
        <v>0</v>
      </c>
    </row>
    <row r="373" spans="1:8" x14ac:dyDescent="0.2">
      <c r="A373" s="23">
        <f t="shared" si="5"/>
        <v>364</v>
      </c>
      <c r="B373" s="24" t="s">
        <v>55</v>
      </c>
      <c r="C373" s="30" t="s">
        <v>112</v>
      </c>
      <c r="D373" s="30" t="s">
        <v>189</v>
      </c>
      <c r="E373" s="30" t="s">
        <v>90</v>
      </c>
      <c r="F373" s="25">
        <v>25060285.370000001</v>
      </c>
      <c r="G373" s="25">
        <v>7684320.4699999997</v>
      </c>
      <c r="H373" s="26">
        <v>0.30663339848471965</v>
      </c>
    </row>
    <row r="374" spans="1:8" x14ac:dyDescent="0.2">
      <c r="A374" s="23">
        <f t="shared" si="5"/>
        <v>365</v>
      </c>
      <c r="B374" s="24" t="s">
        <v>56</v>
      </c>
      <c r="C374" s="30" t="s">
        <v>113</v>
      </c>
      <c r="D374" s="30" t="s">
        <v>189</v>
      </c>
      <c r="E374" s="30" t="s">
        <v>90</v>
      </c>
      <c r="F374" s="25">
        <v>21719260.07</v>
      </c>
      <c r="G374" s="25">
        <v>7019283.7699999996</v>
      </c>
      <c r="H374" s="26">
        <v>0.32318245406967033</v>
      </c>
    </row>
    <row r="375" spans="1:8" ht="38.25" x14ac:dyDescent="0.2">
      <c r="A375" s="23">
        <f t="shared" si="5"/>
        <v>366</v>
      </c>
      <c r="B375" s="24" t="s">
        <v>633</v>
      </c>
      <c r="C375" s="30" t="s">
        <v>113</v>
      </c>
      <c r="D375" s="30" t="s">
        <v>236</v>
      </c>
      <c r="E375" s="30" t="s">
        <v>90</v>
      </c>
      <c r="F375" s="25">
        <v>21719260.07</v>
      </c>
      <c r="G375" s="25">
        <v>7019283.7699999996</v>
      </c>
      <c r="H375" s="26">
        <v>0.32318245406967033</v>
      </c>
    </row>
    <row r="376" spans="1:8" x14ac:dyDescent="0.2">
      <c r="A376" s="23">
        <f t="shared" si="5"/>
        <v>367</v>
      </c>
      <c r="B376" s="24" t="s">
        <v>405</v>
      </c>
      <c r="C376" s="30" t="s">
        <v>113</v>
      </c>
      <c r="D376" s="30" t="s">
        <v>278</v>
      </c>
      <c r="E376" s="30" t="s">
        <v>90</v>
      </c>
      <c r="F376" s="25">
        <v>21719260.07</v>
      </c>
      <c r="G376" s="25">
        <v>7019283.7699999996</v>
      </c>
      <c r="H376" s="26">
        <v>0.32318245406967033</v>
      </c>
    </row>
    <row r="377" spans="1:8" x14ac:dyDescent="0.2">
      <c r="A377" s="23">
        <f t="shared" si="5"/>
        <v>368</v>
      </c>
      <c r="B377" s="24" t="s">
        <v>406</v>
      </c>
      <c r="C377" s="30" t="s">
        <v>113</v>
      </c>
      <c r="D377" s="30" t="s">
        <v>245</v>
      </c>
      <c r="E377" s="30" t="s">
        <v>90</v>
      </c>
      <c r="F377" s="25">
        <v>16065984.039999999</v>
      </c>
      <c r="G377" s="25">
        <v>3882994.78</v>
      </c>
      <c r="H377" s="26">
        <v>0.24169044176393942</v>
      </c>
    </row>
    <row r="378" spans="1:8" x14ac:dyDescent="0.2">
      <c r="A378" s="23">
        <f t="shared" si="5"/>
        <v>369</v>
      </c>
      <c r="B378" s="24" t="s">
        <v>342</v>
      </c>
      <c r="C378" s="30" t="s">
        <v>113</v>
      </c>
      <c r="D378" s="30" t="s">
        <v>245</v>
      </c>
      <c r="E378" s="30" t="s">
        <v>153</v>
      </c>
      <c r="F378" s="25">
        <v>14579022.890000001</v>
      </c>
      <c r="G378" s="25">
        <v>3595931.76</v>
      </c>
      <c r="H378" s="26">
        <v>0.24665108129204671</v>
      </c>
    </row>
    <row r="379" spans="1:8" ht="25.5" x14ac:dyDescent="0.2">
      <c r="A379" s="23">
        <f t="shared" si="5"/>
        <v>370</v>
      </c>
      <c r="B379" s="24" t="s">
        <v>335</v>
      </c>
      <c r="C379" s="30" t="s">
        <v>113</v>
      </c>
      <c r="D379" s="30" t="s">
        <v>245</v>
      </c>
      <c r="E379" s="30" t="s">
        <v>152</v>
      </c>
      <c r="F379" s="25">
        <v>1116961.1499999999</v>
      </c>
      <c r="G379" s="25">
        <v>196273.02</v>
      </c>
      <c r="H379" s="26">
        <v>0.17572054318988622</v>
      </c>
    </row>
    <row r="380" spans="1:8" x14ac:dyDescent="0.2">
      <c r="A380" s="23">
        <f t="shared" si="5"/>
        <v>371</v>
      </c>
      <c r="B380" s="24" t="s">
        <v>338</v>
      </c>
      <c r="C380" s="30" t="s">
        <v>113</v>
      </c>
      <c r="D380" s="30" t="s">
        <v>245</v>
      </c>
      <c r="E380" s="30" t="s">
        <v>154</v>
      </c>
      <c r="F380" s="25">
        <v>370000</v>
      </c>
      <c r="G380" s="25">
        <v>90790</v>
      </c>
      <c r="H380" s="26">
        <v>0.24537837837837836</v>
      </c>
    </row>
    <row r="381" spans="1:8" ht="38.25" x14ac:dyDescent="0.2">
      <c r="A381" s="23">
        <f t="shared" si="5"/>
        <v>372</v>
      </c>
      <c r="B381" s="24" t="s">
        <v>407</v>
      </c>
      <c r="C381" s="30" t="s">
        <v>113</v>
      </c>
      <c r="D381" s="30" t="s">
        <v>246</v>
      </c>
      <c r="E381" s="30" t="s">
        <v>90</v>
      </c>
      <c r="F381" s="25">
        <v>102261.31</v>
      </c>
      <c r="G381" s="25">
        <v>4858.47</v>
      </c>
      <c r="H381" s="26">
        <v>4.7510343843629621E-2</v>
      </c>
    </row>
    <row r="382" spans="1:8" ht="25.5" x14ac:dyDescent="0.2">
      <c r="A382" s="23">
        <f t="shared" si="5"/>
        <v>373</v>
      </c>
      <c r="B382" s="24" t="s">
        <v>335</v>
      </c>
      <c r="C382" s="30" t="s">
        <v>113</v>
      </c>
      <c r="D382" s="30" t="s">
        <v>246</v>
      </c>
      <c r="E382" s="30" t="s">
        <v>152</v>
      </c>
      <c r="F382" s="25">
        <v>102261.31</v>
      </c>
      <c r="G382" s="25">
        <v>4858.47</v>
      </c>
      <c r="H382" s="26">
        <v>4.7510343843629621E-2</v>
      </c>
    </row>
    <row r="383" spans="1:8" ht="25.5" x14ac:dyDescent="0.2">
      <c r="A383" s="23">
        <f t="shared" si="5"/>
        <v>374</v>
      </c>
      <c r="B383" s="24" t="s">
        <v>408</v>
      </c>
      <c r="C383" s="30" t="s">
        <v>113</v>
      </c>
      <c r="D383" s="30" t="s">
        <v>247</v>
      </c>
      <c r="E383" s="30" t="s">
        <v>90</v>
      </c>
      <c r="F383" s="25">
        <v>4884014.72</v>
      </c>
      <c r="G383" s="25">
        <v>2897030.52</v>
      </c>
      <c r="H383" s="26">
        <v>0.59316580438152322</v>
      </c>
    </row>
    <row r="384" spans="1:8" ht="25.5" x14ac:dyDescent="0.2">
      <c r="A384" s="23">
        <f t="shared" si="5"/>
        <v>375</v>
      </c>
      <c r="B384" s="24" t="s">
        <v>335</v>
      </c>
      <c r="C384" s="30" t="s">
        <v>113</v>
      </c>
      <c r="D384" s="30" t="s">
        <v>247</v>
      </c>
      <c r="E384" s="30" t="s">
        <v>152</v>
      </c>
      <c r="F384" s="25">
        <v>4884014.72</v>
      </c>
      <c r="G384" s="25">
        <v>2897030.52</v>
      </c>
      <c r="H384" s="26">
        <v>0.59316580438152322</v>
      </c>
    </row>
    <row r="385" spans="1:8" ht="25.5" x14ac:dyDescent="0.2">
      <c r="A385" s="23">
        <f t="shared" si="5"/>
        <v>376</v>
      </c>
      <c r="B385" s="24" t="s">
        <v>409</v>
      </c>
      <c r="C385" s="30" t="s">
        <v>113</v>
      </c>
      <c r="D385" s="30" t="s">
        <v>248</v>
      </c>
      <c r="E385" s="30" t="s">
        <v>90</v>
      </c>
      <c r="F385" s="25">
        <v>48000</v>
      </c>
      <c r="G385" s="25">
        <v>12000</v>
      </c>
      <c r="H385" s="26">
        <v>0.25</v>
      </c>
    </row>
    <row r="386" spans="1:8" ht="25.5" x14ac:dyDescent="0.2">
      <c r="A386" s="23">
        <f t="shared" si="5"/>
        <v>377</v>
      </c>
      <c r="B386" s="24" t="s">
        <v>335</v>
      </c>
      <c r="C386" s="30" t="s">
        <v>113</v>
      </c>
      <c r="D386" s="30" t="s">
        <v>248</v>
      </c>
      <c r="E386" s="30" t="s">
        <v>152</v>
      </c>
      <c r="F386" s="25">
        <v>48000</v>
      </c>
      <c r="G386" s="25">
        <v>12000</v>
      </c>
      <c r="H386" s="26">
        <v>0.25</v>
      </c>
    </row>
    <row r="387" spans="1:8" x14ac:dyDescent="0.2">
      <c r="A387" s="23">
        <f t="shared" si="5"/>
        <v>378</v>
      </c>
      <c r="B387" s="24" t="s">
        <v>410</v>
      </c>
      <c r="C387" s="30" t="s">
        <v>113</v>
      </c>
      <c r="D387" s="30" t="s">
        <v>249</v>
      </c>
      <c r="E387" s="30" t="s">
        <v>90</v>
      </c>
      <c r="F387" s="25">
        <v>393500</v>
      </c>
      <c r="G387" s="25">
        <v>46900</v>
      </c>
      <c r="H387" s="26">
        <v>0.11918678526048285</v>
      </c>
    </row>
    <row r="388" spans="1:8" ht="25.5" x14ac:dyDescent="0.2">
      <c r="A388" s="23">
        <f t="shared" si="5"/>
        <v>379</v>
      </c>
      <c r="B388" s="24" t="s">
        <v>335</v>
      </c>
      <c r="C388" s="30" t="s">
        <v>113</v>
      </c>
      <c r="D388" s="30" t="s">
        <v>249</v>
      </c>
      <c r="E388" s="30" t="s">
        <v>152</v>
      </c>
      <c r="F388" s="25">
        <v>393500</v>
      </c>
      <c r="G388" s="25">
        <v>46900</v>
      </c>
      <c r="H388" s="26">
        <v>0.11918678526048285</v>
      </c>
    </row>
    <row r="389" spans="1:8" ht="76.5" x14ac:dyDescent="0.2">
      <c r="A389" s="23">
        <f t="shared" si="5"/>
        <v>380</v>
      </c>
      <c r="B389" s="24" t="s">
        <v>459</v>
      </c>
      <c r="C389" s="30" t="s">
        <v>113</v>
      </c>
      <c r="D389" s="30" t="s">
        <v>460</v>
      </c>
      <c r="E389" s="30" t="s">
        <v>90</v>
      </c>
      <c r="F389" s="25">
        <v>131125</v>
      </c>
      <c r="G389" s="25">
        <v>81125</v>
      </c>
      <c r="H389" s="26">
        <v>0.61868446139180167</v>
      </c>
    </row>
    <row r="390" spans="1:8" ht="25.5" x14ac:dyDescent="0.2">
      <c r="A390" s="23">
        <f t="shared" si="5"/>
        <v>381</v>
      </c>
      <c r="B390" s="24" t="s">
        <v>335</v>
      </c>
      <c r="C390" s="30" t="s">
        <v>113</v>
      </c>
      <c r="D390" s="30" t="s">
        <v>460</v>
      </c>
      <c r="E390" s="30" t="s">
        <v>152</v>
      </c>
      <c r="F390" s="25">
        <v>131125</v>
      </c>
      <c r="G390" s="25">
        <v>81125</v>
      </c>
      <c r="H390" s="26">
        <v>0.61868446139180167</v>
      </c>
    </row>
    <row r="391" spans="1:8" ht="25.5" x14ac:dyDescent="0.2">
      <c r="A391" s="23">
        <f t="shared" si="5"/>
        <v>382</v>
      </c>
      <c r="B391" s="24" t="s">
        <v>756</v>
      </c>
      <c r="C391" s="30" t="s">
        <v>113</v>
      </c>
      <c r="D391" s="30" t="s">
        <v>757</v>
      </c>
      <c r="E391" s="30" t="s">
        <v>90</v>
      </c>
      <c r="F391" s="25">
        <v>94375</v>
      </c>
      <c r="G391" s="25">
        <v>94375</v>
      </c>
      <c r="H391" s="26">
        <v>1</v>
      </c>
    </row>
    <row r="392" spans="1:8" ht="25.5" x14ac:dyDescent="0.2">
      <c r="A392" s="23">
        <f t="shared" si="5"/>
        <v>383</v>
      </c>
      <c r="B392" s="24" t="s">
        <v>335</v>
      </c>
      <c r="C392" s="30" t="s">
        <v>113</v>
      </c>
      <c r="D392" s="30" t="s">
        <v>757</v>
      </c>
      <c r="E392" s="30" t="s">
        <v>152</v>
      </c>
      <c r="F392" s="25">
        <v>94375</v>
      </c>
      <c r="G392" s="25">
        <v>94375</v>
      </c>
      <c r="H392" s="26">
        <v>1</v>
      </c>
    </row>
    <row r="393" spans="1:8" ht="25.5" x14ac:dyDescent="0.2">
      <c r="A393" s="23">
        <f t="shared" si="5"/>
        <v>384</v>
      </c>
      <c r="B393" s="24" t="s">
        <v>756</v>
      </c>
      <c r="C393" s="30" t="s">
        <v>113</v>
      </c>
      <c r="D393" s="30" t="s">
        <v>758</v>
      </c>
      <c r="E393" s="30" t="s">
        <v>90</v>
      </c>
      <c r="F393" s="25">
        <v>0</v>
      </c>
      <c r="G393" s="25">
        <v>0</v>
      </c>
      <c r="H393" s="26">
        <v>0</v>
      </c>
    </row>
    <row r="394" spans="1:8" ht="25.5" x14ac:dyDescent="0.2">
      <c r="A394" s="23">
        <f t="shared" si="5"/>
        <v>385</v>
      </c>
      <c r="B394" s="24" t="s">
        <v>335</v>
      </c>
      <c r="C394" s="30" t="s">
        <v>113</v>
      </c>
      <c r="D394" s="30" t="s">
        <v>758</v>
      </c>
      <c r="E394" s="30" t="s">
        <v>152</v>
      </c>
      <c r="F394" s="25">
        <v>0</v>
      </c>
      <c r="G394" s="25">
        <v>0</v>
      </c>
      <c r="H394" s="26">
        <v>0</v>
      </c>
    </row>
    <row r="395" spans="1:8" x14ac:dyDescent="0.2">
      <c r="A395" s="23">
        <f t="shared" si="5"/>
        <v>386</v>
      </c>
      <c r="B395" s="24" t="s">
        <v>57</v>
      </c>
      <c r="C395" s="30" t="s">
        <v>114</v>
      </c>
      <c r="D395" s="30" t="s">
        <v>189</v>
      </c>
      <c r="E395" s="30" t="s">
        <v>90</v>
      </c>
      <c r="F395" s="25">
        <v>3341025.3</v>
      </c>
      <c r="G395" s="25">
        <v>665036.69999999995</v>
      </c>
      <c r="H395" s="26">
        <v>0.19905168033298043</v>
      </c>
    </row>
    <row r="396" spans="1:8" ht="38.25" x14ac:dyDescent="0.2">
      <c r="A396" s="23">
        <f t="shared" ref="A396:A459" si="6">A395+1</f>
        <v>387</v>
      </c>
      <c r="B396" s="24" t="s">
        <v>633</v>
      </c>
      <c r="C396" s="30" t="s">
        <v>114</v>
      </c>
      <c r="D396" s="30" t="s">
        <v>236</v>
      </c>
      <c r="E396" s="30" t="s">
        <v>90</v>
      </c>
      <c r="F396" s="25">
        <v>3341025.3</v>
      </c>
      <c r="G396" s="25">
        <v>665036.69999999995</v>
      </c>
      <c r="H396" s="26">
        <v>0.19905168033298043</v>
      </c>
    </row>
    <row r="397" spans="1:8" x14ac:dyDescent="0.2">
      <c r="A397" s="23">
        <f t="shared" si="6"/>
        <v>388</v>
      </c>
      <c r="B397" s="24" t="s">
        <v>648</v>
      </c>
      <c r="C397" s="30" t="s">
        <v>114</v>
      </c>
      <c r="D397" s="30" t="s">
        <v>281</v>
      </c>
      <c r="E397" s="30" t="s">
        <v>90</v>
      </c>
      <c r="F397" s="25">
        <v>3341025.3</v>
      </c>
      <c r="G397" s="25">
        <v>665036.69999999995</v>
      </c>
      <c r="H397" s="26">
        <v>0.19905168033298043</v>
      </c>
    </row>
    <row r="398" spans="1:8" ht="38.25" x14ac:dyDescent="0.2">
      <c r="A398" s="23">
        <f t="shared" si="6"/>
        <v>389</v>
      </c>
      <c r="B398" s="24" t="s">
        <v>411</v>
      </c>
      <c r="C398" s="30" t="s">
        <v>114</v>
      </c>
      <c r="D398" s="30" t="s">
        <v>323</v>
      </c>
      <c r="E398" s="30" t="s">
        <v>90</v>
      </c>
      <c r="F398" s="25">
        <v>3341025.3</v>
      </c>
      <c r="G398" s="25">
        <v>665036.69999999995</v>
      </c>
      <c r="H398" s="26">
        <v>0.19905168033298043</v>
      </c>
    </row>
    <row r="399" spans="1:8" x14ac:dyDescent="0.2">
      <c r="A399" s="23">
        <f t="shared" si="6"/>
        <v>390</v>
      </c>
      <c r="B399" s="24" t="s">
        <v>342</v>
      </c>
      <c r="C399" s="30" t="s">
        <v>114</v>
      </c>
      <c r="D399" s="30" t="s">
        <v>323</v>
      </c>
      <c r="E399" s="30" t="s">
        <v>153</v>
      </c>
      <c r="F399" s="25">
        <v>3111722.3</v>
      </c>
      <c r="G399" s="25">
        <v>628988.84</v>
      </c>
      <c r="H399" s="26">
        <v>0.20213527408920776</v>
      </c>
    </row>
    <row r="400" spans="1:8" ht="25.5" x14ac:dyDescent="0.2">
      <c r="A400" s="23">
        <f t="shared" si="6"/>
        <v>391</v>
      </c>
      <c r="B400" s="24" t="s">
        <v>335</v>
      </c>
      <c r="C400" s="30" t="s">
        <v>114</v>
      </c>
      <c r="D400" s="30" t="s">
        <v>323</v>
      </c>
      <c r="E400" s="30" t="s">
        <v>152</v>
      </c>
      <c r="F400" s="25">
        <v>229303</v>
      </c>
      <c r="G400" s="25">
        <v>36047.86</v>
      </c>
      <c r="H400" s="26">
        <v>0.15720622931230729</v>
      </c>
    </row>
    <row r="401" spans="1:8" x14ac:dyDescent="0.2">
      <c r="A401" s="23">
        <f t="shared" si="6"/>
        <v>392</v>
      </c>
      <c r="B401" s="24" t="s">
        <v>58</v>
      </c>
      <c r="C401" s="30" t="s">
        <v>115</v>
      </c>
      <c r="D401" s="30" t="s">
        <v>189</v>
      </c>
      <c r="E401" s="30" t="s">
        <v>90</v>
      </c>
      <c r="F401" s="25">
        <v>122488527.16</v>
      </c>
      <c r="G401" s="25">
        <v>50679031.149999999</v>
      </c>
      <c r="H401" s="26">
        <v>0.41374512638069999</v>
      </c>
    </row>
    <row r="402" spans="1:8" x14ac:dyDescent="0.2">
      <c r="A402" s="23">
        <f t="shared" si="6"/>
        <v>393</v>
      </c>
      <c r="B402" s="24" t="s">
        <v>59</v>
      </c>
      <c r="C402" s="30" t="s">
        <v>116</v>
      </c>
      <c r="D402" s="30" t="s">
        <v>189</v>
      </c>
      <c r="E402" s="30" t="s">
        <v>90</v>
      </c>
      <c r="F402" s="25">
        <v>6143092</v>
      </c>
      <c r="G402" s="25">
        <v>1514942.31</v>
      </c>
      <c r="H402" s="26">
        <v>0.24660908708513563</v>
      </c>
    </row>
    <row r="403" spans="1:8" ht="38.25" x14ac:dyDescent="0.2">
      <c r="A403" s="23">
        <f t="shared" si="6"/>
        <v>394</v>
      </c>
      <c r="B403" s="24" t="s">
        <v>541</v>
      </c>
      <c r="C403" s="30" t="s">
        <v>116</v>
      </c>
      <c r="D403" s="30" t="s">
        <v>192</v>
      </c>
      <c r="E403" s="30" t="s">
        <v>90</v>
      </c>
      <c r="F403" s="25">
        <v>6143092</v>
      </c>
      <c r="G403" s="25">
        <v>1514942.31</v>
      </c>
      <c r="H403" s="26">
        <v>0.24660908708513563</v>
      </c>
    </row>
    <row r="404" spans="1:8" x14ac:dyDescent="0.2">
      <c r="A404" s="23">
        <f t="shared" si="6"/>
        <v>395</v>
      </c>
      <c r="B404" s="24" t="s">
        <v>412</v>
      </c>
      <c r="C404" s="30" t="s">
        <v>116</v>
      </c>
      <c r="D404" s="30" t="s">
        <v>321</v>
      </c>
      <c r="E404" s="30" t="s">
        <v>90</v>
      </c>
      <c r="F404" s="25">
        <v>6143092</v>
      </c>
      <c r="G404" s="25">
        <v>1514942.31</v>
      </c>
      <c r="H404" s="26">
        <v>0.24660908708513563</v>
      </c>
    </row>
    <row r="405" spans="1:8" x14ac:dyDescent="0.2">
      <c r="A405" s="23">
        <f t="shared" si="6"/>
        <v>396</v>
      </c>
      <c r="B405" s="24" t="s">
        <v>413</v>
      </c>
      <c r="C405" s="30" t="s">
        <v>116</v>
      </c>
      <c r="D405" s="30" t="s">
        <v>321</v>
      </c>
      <c r="E405" s="30" t="s">
        <v>159</v>
      </c>
      <c r="F405" s="25">
        <v>6143092</v>
      </c>
      <c r="G405" s="25">
        <v>1514942.31</v>
      </c>
      <c r="H405" s="26">
        <v>0.24660908708513563</v>
      </c>
    </row>
    <row r="406" spans="1:8" x14ac:dyDescent="0.2">
      <c r="A406" s="23">
        <f t="shared" si="6"/>
        <v>397</v>
      </c>
      <c r="B406" s="24" t="s">
        <v>60</v>
      </c>
      <c r="C406" s="30" t="s">
        <v>117</v>
      </c>
      <c r="D406" s="30" t="s">
        <v>189</v>
      </c>
      <c r="E406" s="30" t="s">
        <v>90</v>
      </c>
      <c r="F406" s="25">
        <v>105339123</v>
      </c>
      <c r="G406" s="25">
        <v>45239683.619999997</v>
      </c>
      <c r="H406" s="26">
        <v>0.42946706153989911</v>
      </c>
    </row>
    <row r="407" spans="1:8" ht="38.25" x14ac:dyDescent="0.2">
      <c r="A407" s="23">
        <f t="shared" si="6"/>
        <v>398</v>
      </c>
      <c r="B407" s="24" t="s">
        <v>586</v>
      </c>
      <c r="C407" s="30" t="s">
        <v>117</v>
      </c>
      <c r="D407" s="30" t="s">
        <v>210</v>
      </c>
      <c r="E407" s="30" t="s">
        <v>90</v>
      </c>
      <c r="F407" s="25">
        <v>1953000</v>
      </c>
      <c r="G407" s="25">
        <v>1953000</v>
      </c>
      <c r="H407" s="26">
        <v>1</v>
      </c>
    </row>
    <row r="408" spans="1:8" x14ac:dyDescent="0.2">
      <c r="A408" s="23">
        <f t="shared" si="6"/>
        <v>399</v>
      </c>
      <c r="B408" s="24" t="s">
        <v>612</v>
      </c>
      <c r="C408" s="30" t="s">
        <v>117</v>
      </c>
      <c r="D408" s="30" t="s">
        <v>613</v>
      </c>
      <c r="E408" s="30" t="s">
        <v>90</v>
      </c>
      <c r="F408" s="25">
        <v>1953000</v>
      </c>
      <c r="G408" s="25">
        <v>1953000</v>
      </c>
      <c r="H408" s="26">
        <v>1</v>
      </c>
    </row>
    <row r="409" spans="1:8" ht="25.5" x14ac:dyDescent="0.2">
      <c r="A409" s="23">
        <f t="shared" si="6"/>
        <v>400</v>
      </c>
      <c r="B409" s="24" t="s">
        <v>759</v>
      </c>
      <c r="C409" s="30" t="s">
        <v>117</v>
      </c>
      <c r="D409" s="30" t="s">
        <v>649</v>
      </c>
      <c r="E409" s="30" t="s">
        <v>90</v>
      </c>
      <c r="F409" s="25">
        <v>876500</v>
      </c>
      <c r="G409" s="25">
        <v>876500</v>
      </c>
      <c r="H409" s="26">
        <v>1</v>
      </c>
    </row>
    <row r="410" spans="1:8" ht="25.5" x14ac:dyDescent="0.2">
      <c r="A410" s="23">
        <f t="shared" si="6"/>
        <v>401</v>
      </c>
      <c r="B410" s="24" t="s">
        <v>414</v>
      </c>
      <c r="C410" s="30" t="s">
        <v>117</v>
      </c>
      <c r="D410" s="30" t="s">
        <v>649</v>
      </c>
      <c r="E410" s="30" t="s">
        <v>160</v>
      </c>
      <c r="F410" s="25">
        <v>876500</v>
      </c>
      <c r="G410" s="25">
        <v>876500</v>
      </c>
      <c r="H410" s="26">
        <v>1</v>
      </c>
    </row>
    <row r="411" spans="1:8" ht="38.25" x14ac:dyDescent="0.2">
      <c r="A411" s="23">
        <f t="shared" si="6"/>
        <v>402</v>
      </c>
      <c r="B411" s="24" t="s">
        <v>760</v>
      </c>
      <c r="C411" s="30" t="s">
        <v>117</v>
      </c>
      <c r="D411" s="30" t="s">
        <v>650</v>
      </c>
      <c r="E411" s="30" t="s">
        <v>90</v>
      </c>
      <c r="F411" s="25">
        <v>976500</v>
      </c>
      <c r="G411" s="25">
        <v>976500</v>
      </c>
      <c r="H411" s="26">
        <v>1</v>
      </c>
    </row>
    <row r="412" spans="1:8" ht="25.5" x14ac:dyDescent="0.2">
      <c r="A412" s="23">
        <f t="shared" si="6"/>
        <v>403</v>
      </c>
      <c r="B412" s="24" t="s">
        <v>414</v>
      </c>
      <c r="C412" s="30" t="s">
        <v>117</v>
      </c>
      <c r="D412" s="30" t="s">
        <v>650</v>
      </c>
      <c r="E412" s="30" t="s">
        <v>160</v>
      </c>
      <c r="F412" s="25">
        <v>976500</v>
      </c>
      <c r="G412" s="25">
        <v>976500</v>
      </c>
      <c r="H412" s="26">
        <v>1</v>
      </c>
    </row>
    <row r="413" spans="1:8" ht="25.5" x14ac:dyDescent="0.2">
      <c r="A413" s="23">
        <f t="shared" si="6"/>
        <v>404</v>
      </c>
      <c r="B413" s="24" t="s">
        <v>761</v>
      </c>
      <c r="C413" s="30" t="s">
        <v>117</v>
      </c>
      <c r="D413" s="30" t="s">
        <v>651</v>
      </c>
      <c r="E413" s="30" t="s">
        <v>90</v>
      </c>
      <c r="F413" s="25">
        <v>100000</v>
      </c>
      <c r="G413" s="25">
        <v>100000</v>
      </c>
      <c r="H413" s="26">
        <v>1</v>
      </c>
    </row>
    <row r="414" spans="1:8" ht="25.5" x14ac:dyDescent="0.2">
      <c r="A414" s="23">
        <f t="shared" si="6"/>
        <v>405</v>
      </c>
      <c r="B414" s="24" t="s">
        <v>414</v>
      </c>
      <c r="C414" s="30" t="s">
        <v>117</v>
      </c>
      <c r="D414" s="30" t="s">
        <v>651</v>
      </c>
      <c r="E414" s="30" t="s">
        <v>160</v>
      </c>
      <c r="F414" s="25">
        <v>100000</v>
      </c>
      <c r="G414" s="25">
        <v>100000</v>
      </c>
      <c r="H414" s="26">
        <v>1</v>
      </c>
    </row>
    <row r="415" spans="1:8" ht="38.25" x14ac:dyDescent="0.2">
      <c r="A415" s="23">
        <f t="shared" si="6"/>
        <v>406</v>
      </c>
      <c r="B415" s="24" t="s">
        <v>566</v>
      </c>
      <c r="C415" s="30" t="s">
        <v>117</v>
      </c>
      <c r="D415" s="30" t="s">
        <v>250</v>
      </c>
      <c r="E415" s="30" t="s">
        <v>90</v>
      </c>
      <c r="F415" s="25">
        <v>103386123</v>
      </c>
      <c r="G415" s="25">
        <v>43286683.619999997</v>
      </c>
      <c r="H415" s="26">
        <v>0.41868949491412888</v>
      </c>
    </row>
    <row r="416" spans="1:8" ht="25.5" x14ac:dyDescent="0.2">
      <c r="A416" s="23">
        <f t="shared" si="6"/>
        <v>407</v>
      </c>
      <c r="B416" s="24" t="s">
        <v>415</v>
      </c>
      <c r="C416" s="30" t="s">
        <v>117</v>
      </c>
      <c r="D416" s="30" t="s">
        <v>251</v>
      </c>
      <c r="E416" s="30" t="s">
        <v>90</v>
      </c>
      <c r="F416" s="25">
        <v>2100000</v>
      </c>
      <c r="G416" s="25">
        <v>131944</v>
      </c>
      <c r="H416" s="26">
        <v>6.2830476190476187E-2</v>
      </c>
    </row>
    <row r="417" spans="1:8" x14ac:dyDescent="0.2">
      <c r="A417" s="23">
        <f t="shared" si="6"/>
        <v>408</v>
      </c>
      <c r="B417" s="24" t="s">
        <v>416</v>
      </c>
      <c r="C417" s="30" t="s">
        <v>117</v>
      </c>
      <c r="D417" s="30" t="s">
        <v>251</v>
      </c>
      <c r="E417" s="30" t="s">
        <v>156</v>
      </c>
      <c r="F417" s="25">
        <v>2100000</v>
      </c>
      <c r="G417" s="25">
        <v>131944</v>
      </c>
      <c r="H417" s="26">
        <v>6.2830476190476187E-2</v>
      </c>
    </row>
    <row r="418" spans="1:8" ht="25.5" x14ac:dyDescent="0.2">
      <c r="A418" s="23">
        <f t="shared" si="6"/>
        <v>409</v>
      </c>
      <c r="B418" s="24" t="s">
        <v>652</v>
      </c>
      <c r="C418" s="30" t="s">
        <v>117</v>
      </c>
      <c r="D418" s="30" t="s">
        <v>252</v>
      </c>
      <c r="E418" s="30" t="s">
        <v>90</v>
      </c>
      <c r="F418" s="25">
        <v>180000</v>
      </c>
      <c r="G418" s="25">
        <v>0</v>
      </c>
      <c r="H418" s="26">
        <v>0</v>
      </c>
    </row>
    <row r="419" spans="1:8" ht="38.25" x14ac:dyDescent="0.2">
      <c r="A419" s="23">
        <f t="shared" si="6"/>
        <v>410</v>
      </c>
      <c r="B419" s="24" t="s">
        <v>639</v>
      </c>
      <c r="C419" s="30" t="s">
        <v>117</v>
      </c>
      <c r="D419" s="30" t="s">
        <v>252</v>
      </c>
      <c r="E419" s="30" t="s">
        <v>161</v>
      </c>
      <c r="F419" s="25">
        <v>180000</v>
      </c>
      <c r="G419" s="25">
        <v>0</v>
      </c>
      <c r="H419" s="26">
        <v>0</v>
      </c>
    </row>
    <row r="420" spans="1:8" ht="51" x14ac:dyDescent="0.2">
      <c r="A420" s="23">
        <f t="shared" si="6"/>
        <v>411</v>
      </c>
      <c r="B420" s="24" t="s">
        <v>496</v>
      </c>
      <c r="C420" s="30" t="s">
        <v>117</v>
      </c>
      <c r="D420" s="30" t="s">
        <v>497</v>
      </c>
      <c r="E420" s="30" t="s">
        <v>90</v>
      </c>
      <c r="F420" s="25">
        <v>58000</v>
      </c>
      <c r="G420" s="25">
        <v>5632.47</v>
      </c>
      <c r="H420" s="26">
        <v>9.7111551724137934E-2</v>
      </c>
    </row>
    <row r="421" spans="1:8" ht="25.5" x14ac:dyDescent="0.2">
      <c r="A421" s="23">
        <f t="shared" si="6"/>
        <v>412</v>
      </c>
      <c r="B421" s="24" t="s">
        <v>335</v>
      </c>
      <c r="C421" s="30" t="s">
        <v>117</v>
      </c>
      <c r="D421" s="30" t="s">
        <v>497</v>
      </c>
      <c r="E421" s="30" t="s">
        <v>152</v>
      </c>
      <c r="F421" s="25">
        <v>58000</v>
      </c>
      <c r="G421" s="25">
        <v>5632.47</v>
      </c>
      <c r="H421" s="26">
        <v>9.7111551724137934E-2</v>
      </c>
    </row>
    <row r="422" spans="1:8" ht="51" x14ac:dyDescent="0.2">
      <c r="A422" s="23">
        <f t="shared" si="6"/>
        <v>413</v>
      </c>
      <c r="B422" s="24" t="s">
        <v>477</v>
      </c>
      <c r="C422" s="30" t="s">
        <v>117</v>
      </c>
      <c r="D422" s="30" t="s">
        <v>255</v>
      </c>
      <c r="E422" s="30" t="s">
        <v>90</v>
      </c>
      <c r="F422" s="25">
        <v>10841425</v>
      </c>
      <c r="G422" s="25">
        <v>2084797.92</v>
      </c>
      <c r="H422" s="26">
        <v>0.19229925217395313</v>
      </c>
    </row>
    <row r="423" spans="1:8" ht="25.5" x14ac:dyDescent="0.2">
      <c r="A423" s="23">
        <f t="shared" si="6"/>
        <v>414</v>
      </c>
      <c r="B423" s="24" t="s">
        <v>335</v>
      </c>
      <c r="C423" s="30" t="s">
        <v>117</v>
      </c>
      <c r="D423" s="30" t="s">
        <v>255</v>
      </c>
      <c r="E423" s="30" t="s">
        <v>152</v>
      </c>
      <c r="F423" s="25">
        <v>103225</v>
      </c>
      <c r="G423" s="25">
        <v>19729.91</v>
      </c>
      <c r="H423" s="26">
        <v>0.19113499636715911</v>
      </c>
    </row>
    <row r="424" spans="1:8" ht="25.5" x14ac:dyDescent="0.2">
      <c r="A424" s="23">
        <f t="shared" si="6"/>
        <v>415</v>
      </c>
      <c r="B424" s="24" t="s">
        <v>414</v>
      </c>
      <c r="C424" s="30" t="s">
        <v>117</v>
      </c>
      <c r="D424" s="30" t="s">
        <v>255</v>
      </c>
      <c r="E424" s="30" t="s">
        <v>160</v>
      </c>
      <c r="F424" s="25">
        <v>10738200</v>
      </c>
      <c r="G424" s="25">
        <v>2065068.01</v>
      </c>
      <c r="H424" s="26">
        <v>0.19231044402227562</v>
      </c>
    </row>
    <row r="425" spans="1:8" ht="63.75" x14ac:dyDescent="0.2">
      <c r="A425" s="23">
        <f t="shared" si="6"/>
        <v>416</v>
      </c>
      <c r="B425" s="24" t="s">
        <v>762</v>
      </c>
      <c r="C425" s="30" t="s">
        <v>117</v>
      </c>
      <c r="D425" s="30" t="s">
        <v>256</v>
      </c>
      <c r="E425" s="30" t="s">
        <v>90</v>
      </c>
      <c r="F425" s="25">
        <v>80413720</v>
      </c>
      <c r="G425" s="25">
        <v>38001257.719999999</v>
      </c>
      <c r="H425" s="26">
        <v>0.47257181635173701</v>
      </c>
    </row>
    <row r="426" spans="1:8" ht="25.5" x14ac:dyDescent="0.2">
      <c r="A426" s="23">
        <f t="shared" si="6"/>
        <v>417</v>
      </c>
      <c r="B426" s="24" t="s">
        <v>335</v>
      </c>
      <c r="C426" s="30" t="s">
        <v>117</v>
      </c>
      <c r="D426" s="30" t="s">
        <v>256</v>
      </c>
      <c r="E426" s="30" t="s">
        <v>152</v>
      </c>
      <c r="F426" s="25">
        <v>900000</v>
      </c>
      <c r="G426" s="25">
        <v>291257.71999999997</v>
      </c>
      <c r="H426" s="26">
        <v>0.32361968888888887</v>
      </c>
    </row>
    <row r="427" spans="1:8" ht="25.5" x14ac:dyDescent="0.2">
      <c r="A427" s="23">
        <f t="shared" si="6"/>
        <v>418</v>
      </c>
      <c r="B427" s="24" t="s">
        <v>414</v>
      </c>
      <c r="C427" s="30" t="s">
        <v>117</v>
      </c>
      <c r="D427" s="30" t="s">
        <v>256</v>
      </c>
      <c r="E427" s="30" t="s">
        <v>160</v>
      </c>
      <c r="F427" s="25">
        <v>79513720</v>
      </c>
      <c r="G427" s="25">
        <v>37710000</v>
      </c>
      <c r="H427" s="26">
        <v>0.47425777589075191</v>
      </c>
    </row>
    <row r="428" spans="1:8" ht="63.75" x14ac:dyDescent="0.2">
      <c r="A428" s="23">
        <f t="shared" si="6"/>
        <v>419</v>
      </c>
      <c r="B428" s="24" t="s">
        <v>763</v>
      </c>
      <c r="C428" s="30" t="s">
        <v>117</v>
      </c>
      <c r="D428" s="30" t="s">
        <v>257</v>
      </c>
      <c r="E428" s="30" t="s">
        <v>90</v>
      </c>
      <c r="F428" s="25">
        <v>9399100</v>
      </c>
      <c r="G428" s="25">
        <v>2948025.51</v>
      </c>
      <c r="H428" s="26">
        <v>0.31364976540307049</v>
      </c>
    </row>
    <row r="429" spans="1:8" ht="25.5" x14ac:dyDescent="0.2">
      <c r="A429" s="23">
        <f t="shared" si="6"/>
        <v>420</v>
      </c>
      <c r="B429" s="24" t="s">
        <v>335</v>
      </c>
      <c r="C429" s="30" t="s">
        <v>117</v>
      </c>
      <c r="D429" s="30" t="s">
        <v>257</v>
      </c>
      <c r="E429" s="30" t="s">
        <v>152</v>
      </c>
      <c r="F429" s="25">
        <v>135000</v>
      </c>
      <c r="G429" s="25">
        <v>29026.36</v>
      </c>
      <c r="H429" s="26">
        <v>0.21501007407407408</v>
      </c>
    </row>
    <row r="430" spans="1:8" ht="25.5" x14ac:dyDescent="0.2">
      <c r="A430" s="23">
        <f t="shared" si="6"/>
        <v>421</v>
      </c>
      <c r="B430" s="24" t="s">
        <v>414</v>
      </c>
      <c r="C430" s="30" t="s">
        <v>117</v>
      </c>
      <c r="D430" s="30" t="s">
        <v>257</v>
      </c>
      <c r="E430" s="30" t="s">
        <v>160</v>
      </c>
      <c r="F430" s="25">
        <v>9264100</v>
      </c>
      <c r="G430" s="25">
        <v>2918999.15</v>
      </c>
      <c r="H430" s="26">
        <v>0.31508718062197083</v>
      </c>
    </row>
    <row r="431" spans="1:8" ht="76.5" x14ac:dyDescent="0.2">
      <c r="A431" s="23">
        <f t="shared" si="6"/>
        <v>422</v>
      </c>
      <c r="B431" s="24" t="s">
        <v>478</v>
      </c>
      <c r="C431" s="30" t="s">
        <v>117</v>
      </c>
      <c r="D431" s="30" t="s">
        <v>327</v>
      </c>
      <c r="E431" s="30" t="s">
        <v>90</v>
      </c>
      <c r="F431" s="25">
        <v>2300</v>
      </c>
      <c r="G431" s="25">
        <v>2300</v>
      </c>
      <c r="H431" s="26">
        <v>1</v>
      </c>
    </row>
    <row r="432" spans="1:8" ht="25.5" x14ac:dyDescent="0.2">
      <c r="A432" s="23">
        <f t="shared" si="6"/>
        <v>423</v>
      </c>
      <c r="B432" s="24" t="s">
        <v>414</v>
      </c>
      <c r="C432" s="30" t="s">
        <v>117</v>
      </c>
      <c r="D432" s="30" t="s">
        <v>327</v>
      </c>
      <c r="E432" s="30" t="s">
        <v>160</v>
      </c>
      <c r="F432" s="25">
        <v>2300</v>
      </c>
      <c r="G432" s="25">
        <v>2300</v>
      </c>
      <c r="H432" s="26">
        <v>1</v>
      </c>
    </row>
    <row r="433" spans="1:8" ht="38.25" x14ac:dyDescent="0.2">
      <c r="A433" s="23">
        <f t="shared" si="6"/>
        <v>424</v>
      </c>
      <c r="B433" s="24" t="s">
        <v>653</v>
      </c>
      <c r="C433" s="30" t="s">
        <v>117</v>
      </c>
      <c r="D433" s="30" t="s">
        <v>654</v>
      </c>
      <c r="E433" s="30" t="s">
        <v>90</v>
      </c>
      <c r="F433" s="25">
        <v>391578</v>
      </c>
      <c r="G433" s="25">
        <v>112726</v>
      </c>
      <c r="H433" s="26">
        <v>0.28787623410916852</v>
      </c>
    </row>
    <row r="434" spans="1:8" ht="25.5" x14ac:dyDescent="0.2">
      <c r="A434" s="23">
        <f t="shared" si="6"/>
        <v>425</v>
      </c>
      <c r="B434" s="24" t="s">
        <v>418</v>
      </c>
      <c r="C434" s="30" t="s">
        <v>117</v>
      </c>
      <c r="D434" s="30" t="s">
        <v>654</v>
      </c>
      <c r="E434" s="30" t="s">
        <v>162</v>
      </c>
      <c r="F434" s="25">
        <v>342852</v>
      </c>
      <c r="G434" s="25">
        <v>64000</v>
      </c>
      <c r="H434" s="26">
        <v>0.1866694667086673</v>
      </c>
    </row>
    <row r="435" spans="1:8" x14ac:dyDescent="0.2">
      <c r="A435" s="23">
        <f t="shared" si="6"/>
        <v>426</v>
      </c>
      <c r="B435" s="24" t="s">
        <v>416</v>
      </c>
      <c r="C435" s="30" t="s">
        <v>117</v>
      </c>
      <c r="D435" s="30" t="s">
        <v>654</v>
      </c>
      <c r="E435" s="30" t="s">
        <v>156</v>
      </c>
      <c r="F435" s="25">
        <v>48726</v>
      </c>
      <c r="G435" s="25">
        <v>48726</v>
      </c>
      <c r="H435" s="26">
        <v>1</v>
      </c>
    </row>
    <row r="436" spans="1:8" x14ac:dyDescent="0.2">
      <c r="A436" s="23">
        <f t="shared" si="6"/>
        <v>427</v>
      </c>
      <c r="B436" s="24" t="s">
        <v>498</v>
      </c>
      <c r="C436" s="30" t="s">
        <v>499</v>
      </c>
      <c r="D436" s="30" t="s">
        <v>189</v>
      </c>
      <c r="E436" s="30" t="s">
        <v>90</v>
      </c>
      <c r="F436" s="25">
        <v>3281757.16</v>
      </c>
      <c r="G436" s="25">
        <v>2612107.2000000002</v>
      </c>
      <c r="H436" s="26">
        <v>0.79594774160559767</v>
      </c>
    </row>
    <row r="437" spans="1:8" ht="25.5" x14ac:dyDescent="0.2">
      <c r="A437" s="23">
        <f t="shared" si="6"/>
        <v>428</v>
      </c>
      <c r="B437" s="24" t="s">
        <v>619</v>
      </c>
      <c r="C437" s="30" t="s">
        <v>499</v>
      </c>
      <c r="D437" s="30" t="s">
        <v>218</v>
      </c>
      <c r="E437" s="30" t="s">
        <v>90</v>
      </c>
      <c r="F437" s="25">
        <v>377037.16</v>
      </c>
      <c r="G437" s="25">
        <v>41707.199999999997</v>
      </c>
      <c r="H437" s="26">
        <v>0.1106182743366728</v>
      </c>
    </row>
    <row r="438" spans="1:8" ht="25.5" x14ac:dyDescent="0.2">
      <c r="A438" s="23">
        <f t="shared" si="6"/>
        <v>429</v>
      </c>
      <c r="B438" s="24" t="s">
        <v>624</v>
      </c>
      <c r="C438" s="30" t="s">
        <v>499</v>
      </c>
      <c r="D438" s="30" t="s">
        <v>271</v>
      </c>
      <c r="E438" s="30" t="s">
        <v>90</v>
      </c>
      <c r="F438" s="25">
        <v>377037.16</v>
      </c>
      <c r="G438" s="25">
        <v>41707.199999999997</v>
      </c>
      <c r="H438" s="26">
        <v>0.1106182743366728</v>
      </c>
    </row>
    <row r="439" spans="1:8" ht="25.5" x14ac:dyDescent="0.2">
      <c r="A439" s="23">
        <f t="shared" si="6"/>
        <v>430</v>
      </c>
      <c r="B439" s="24" t="s">
        <v>474</v>
      </c>
      <c r="C439" s="30" t="s">
        <v>499</v>
      </c>
      <c r="D439" s="30" t="s">
        <v>234</v>
      </c>
      <c r="E439" s="30" t="s">
        <v>90</v>
      </c>
      <c r="F439" s="25">
        <v>377037.16</v>
      </c>
      <c r="G439" s="25">
        <v>41707.199999999997</v>
      </c>
      <c r="H439" s="26">
        <v>0.1106182743366728</v>
      </c>
    </row>
    <row r="440" spans="1:8" ht="25.5" x14ac:dyDescent="0.2">
      <c r="A440" s="23">
        <f t="shared" si="6"/>
        <v>431</v>
      </c>
      <c r="B440" s="24" t="s">
        <v>414</v>
      </c>
      <c r="C440" s="30" t="s">
        <v>499</v>
      </c>
      <c r="D440" s="30" t="s">
        <v>234</v>
      </c>
      <c r="E440" s="30" t="s">
        <v>160</v>
      </c>
      <c r="F440" s="25">
        <v>377037.16</v>
      </c>
      <c r="G440" s="25">
        <v>41707.199999999997</v>
      </c>
      <c r="H440" s="26">
        <v>0.1106182743366728</v>
      </c>
    </row>
    <row r="441" spans="1:8" ht="38.25" x14ac:dyDescent="0.2">
      <c r="A441" s="23">
        <f t="shared" si="6"/>
        <v>432</v>
      </c>
      <c r="B441" s="24" t="s">
        <v>633</v>
      </c>
      <c r="C441" s="30" t="s">
        <v>499</v>
      </c>
      <c r="D441" s="30" t="s">
        <v>236</v>
      </c>
      <c r="E441" s="30" t="s">
        <v>90</v>
      </c>
      <c r="F441" s="25">
        <v>2904720</v>
      </c>
      <c r="G441" s="25">
        <v>2570400</v>
      </c>
      <c r="H441" s="26">
        <v>0.88490456911509541</v>
      </c>
    </row>
    <row r="442" spans="1:8" ht="25.5" x14ac:dyDescent="0.2">
      <c r="A442" s="23">
        <f t="shared" si="6"/>
        <v>433</v>
      </c>
      <c r="B442" s="24" t="s">
        <v>655</v>
      </c>
      <c r="C442" s="30" t="s">
        <v>499</v>
      </c>
      <c r="D442" s="30" t="s">
        <v>280</v>
      </c>
      <c r="E442" s="30" t="s">
        <v>90</v>
      </c>
      <c r="F442" s="25">
        <v>2570400</v>
      </c>
      <c r="G442" s="25">
        <v>2570400</v>
      </c>
      <c r="H442" s="26">
        <v>1</v>
      </c>
    </row>
    <row r="443" spans="1:8" ht="25.5" x14ac:dyDescent="0.2">
      <c r="A443" s="23">
        <f t="shared" si="6"/>
        <v>434</v>
      </c>
      <c r="B443" s="24" t="s">
        <v>452</v>
      </c>
      <c r="C443" s="30" t="s">
        <v>499</v>
      </c>
      <c r="D443" s="30" t="s">
        <v>453</v>
      </c>
      <c r="E443" s="30" t="s">
        <v>90</v>
      </c>
      <c r="F443" s="25">
        <v>2570400</v>
      </c>
      <c r="G443" s="25">
        <v>2570400</v>
      </c>
      <c r="H443" s="26">
        <v>1</v>
      </c>
    </row>
    <row r="444" spans="1:8" ht="25.5" x14ac:dyDescent="0.2">
      <c r="A444" s="23">
        <f t="shared" si="6"/>
        <v>435</v>
      </c>
      <c r="B444" s="24" t="s">
        <v>414</v>
      </c>
      <c r="C444" s="30" t="s">
        <v>499</v>
      </c>
      <c r="D444" s="30" t="s">
        <v>453</v>
      </c>
      <c r="E444" s="30" t="s">
        <v>160</v>
      </c>
      <c r="F444" s="25">
        <v>2570400</v>
      </c>
      <c r="G444" s="25">
        <v>2570400</v>
      </c>
      <c r="H444" s="26">
        <v>1</v>
      </c>
    </row>
    <row r="445" spans="1:8" ht="38.25" x14ac:dyDescent="0.2">
      <c r="A445" s="23">
        <f t="shared" si="6"/>
        <v>436</v>
      </c>
      <c r="B445" s="24" t="s">
        <v>656</v>
      </c>
      <c r="C445" s="30" t="s">
        <v>499</v>
      </c>
      <c r="D445" s="30" t="s">
        <v>279</v>
      </c>
      <c r="E445" s="30" t="s">
        <v>90</v>
      </c>
      <c r="F445" s="25">
        <v>334320</v>
      </c>
      <c r="G445" s="25">
        <v>0</v>
      </c>
      <c r="H445" s="26">
        <v>0</v>
      </c>
    </row>
    <row r="446" spans="1:8" ht="25.5" x14ac:dyDescent="0.2">
      <c r="A446" s="23">
        <f t="shared" si="6"/>
        <v>437</v>
      </c>
      <c r="B446" s="24" t="s">
        <v>657</v>
      </c>
      <c r="C446" s="30" t="s">
        <v>499</v>
      </c>
      <c r="D446" s="30" t="s">
        <v>658</v>
      </c>
      <c r="E446" s="30" t="s">
        <v>90</v>
      </c>
      <c r="F446" s="25">
        <v>250740</v>
      </c>
      <c r="G446" s="25">
        <v>0</v>
      </c>
      <c r="H446" s="26">
        <v>0</v>
      </c>
    </row>
    <row r="447" spans="1:8" ht="25.5" x14ac:dyDescent="0.2">
      <c r="A447" s="23">
        <f t="shared" si="6"/>
        <v>438</v>
      </c>
      <c r="B447" s="24" t="s">
        <v>414</v>
      </c>
      <c r="C447" s="30" t="s">
        <v>499</v>
      </c>
      <c r="D447" s="30" t="s">
        <v>658</v>
      </c>
      <c r="E447" s="30" t="s">
        <v>160</v>
      </c>
      <c r="F447" s="25">
        <v>250740</v>
      </c>
      <c r="G447" s="25">
        <v>0</v>
      </c>
      <c r="H447" s="26">
        <v>0</v>
      </c>
    </row>
    <row r="448" spans="1:8" ht="25.5" x14ac:dyDescent="0.2">
      <c r="A448" s="23">
        <f t="shared" si="6"/>
        <v>439</v>
      </c>
      <c r="B448" s="24" t="s">
        <v>657</v>
      </c>
      <c r="C448" s="30" t="s">
        <v>499</v>
      </c>
      <c r="D448" s="30" t="s">
        <v>659</v>
      </c>
      <c r="E448" s="30" t="s">
        <v>90</v>
      </c>
      <c r="F448" s="25">
        <v>83580</v>
      </c>
      <c r="G448" s="25">
        <v>0</v>
      </c>
      <c r="H448" s="26">
        <v>0</v>
      </c>
    </row>
    <row r="449" spans="1:8" ht="25.5" x14ac:dyDescent="0.2">
      <c r="A449" s="23">
        <f t="shared" si="6"/>
        <v>440</v>
      </c>
      <c r="B449" s="24" t="s">
        <v>414</v>
      </c>
      <c r="C449" s="30" t="s">
        <v>499</v>
      </c>
      <c r="D449" s="30" t="s">
        <v>659</v>
      </c>
      <c r="E449" s="30" t="s">
        <v>160</v>
      </c>
      <c r="F449" s="25">
        <v>83580</v>
      </c>
      <c r="G449" s="25">
        <v>0</v>
      </c>
      <c r="H449" s="26">
        <v>0</v>
      </c>
    </row>
    <row r="450" spans="1:8" x14ac:dyDescent="0.2">
      <c r="A450" s="23">
        <f t="shared" si="6"/>
        <v>441</v>
      </c>
      <c r="B450" s="24" t="s">
        <v>61</v>
      </c>
      <c r="C450" s="30" t="s">
        <v>118</v>
      </c>
      <c r="D450" s="30" t="s">
        <v>189</v>
      </c>
      <c r="E450" s="30" t="s">
        <v>90</v>
      </c>
      <c r="F450" s="25">
        <v>7724555</v>
      </c>
      <c r="G450" s="25">
        <v>1312298.02</v>
      </c>
      <c r="H450" s="26">
        <v>0.16988655268814837</v>
      </c>
    </row>
    <row r="451" spans="1:8" ht="38.25" x14ac:dyDescent="0.2">
      <c r="A451" s="23">
        <f t="shared" si="6"/>
        <v>442</v>
      </c>
      <c r="B451" s="24" t="s">
        <v>566</v>
      </c>
      <c r="C451" s="30" t="s">
        <v>118</v>
      </c>
      <c r="D451" s="30" t="s">
        <v>250</v>
      </c>
      <c r="E451" s="30" t="s">
        <v>90</v>
      </c>
      <c r="F451" s="25">
        <v>7724555</v>
      </c>
      <c r="G451" s="25">
        <v>1312298.02</v>
      </c>
      <c r="H451" s="26">
        <v>0.16988655268814837</v>
      </c>
    </row>
    <row r="452" spans="1:8" ht="89.25" x14ac:dyDescent="0.2">
      <c r="A452" s="23">
        <f t="shared" si="6"/>
        <v>443</v>
      </c>
      <c r="B452" s="24" t="s">
        <v>476</v>
      </c>
      <c r="C452" s="30" t="s">
        <v>118</v>
      </c>
      <c r="D452" s="30" t="s">
        <v>253</v>
      </c>
      <c r="E452" s="30" t="s">
        <v>90</v>
      </c>
      <c r="F452" s="25">
        <v>110000</v>
      </c>
      <c r="G452" s="25">
        <v>49250</v>
      </c>
      <c r="H452" s="26">
        <v>0.44772727272727275</v>
      </c>
    </row>
    <row r="453" spans="1:8" ht="25.5" x14ac:dyDescent="0.2">
      <c r="A453" s="23">
        <f t="shared" si="6"/>
        <v>444</v>
      </c>
      <c r="B453" s="24" t="s">
        <v>335</v>
      </c>
      <c r="C453" s="30" t="s">
        <v>118</v>
      </c>
      <c r="D453" s="30" t="s">
        <v>253</v>
      </c>
      <c r="E453" s="30" t="s">
        <v>152</v>
      </c>
      <c r="F453" s="25">
        <v>110000</v>
      </c>
      <c r="G453" s="25">
        <v>49250</v>
      </c>
      <c r="H453" s="26">
        <v>0.44772727272727275</v>
      </c>
    </row>
    <row r="454" spans="1:8" ht="25.5" x14ac:dyDescent="0.2">
      <c r="A454" s="23">
        <f t="shared" si="6"/>
        <v>445</v>
      </c>
      <c r="B454" s="24" t="s">
        <v>417</v>
      </c>
      <c r="C454" s="30" t="s">
        <v>118</v>
      </c>
      <c r="D454" s="30" t="s">
        <v>254</v>
      </c>
      <c r="E454" s="30" t="s">
        <v>90</v>
      </c>
      <c r="F454" s="25">
        <v>10000</v>
      </c>
      <c r="G454" s="25">
        <v>0</v>
      </c>
      <c r="H454" s="26">
        <v>0</v>
      </c>
    </row>
    <row r="455" spans="1:8" ht="25.5" x14ac:dyDescent="0.2">
      <c r="A455" s="23">
        <f t="shared" si="6"/>
        <v>446</v>
      </c>
      <c r="B455" s="24" t="s">
        <v>335</v>
      </c>
      <c r="C455" s="30" t="s">
        <v>118</v>
      </c>
      <c r="D455" s="30" t="s">
        <v>254</v>
      </c>
      <c r="E455" s="30" t="s">
        <v>152</v>
      </c>
      <c r="F455" s="25">
        <v>10000</v>
      </c>
      <c r="G455" s="25">
        <v>0</v>
      </c>
      <c r="H455" s="26">
        <v>0</v>
      </c>
    </row>
    <row r="456" spans="1:8" ht="51" x14ac:dyDescent="0.2">
      <c r="A456" s="23">
        <f t="shared" si="6"/>
        <v>447</v>
      </c>
      <c r="B456" s="24" t="s">
        <v>477</v>
      </c>
      <c r="C456" s="30" t="s">
        <v>118</v>
      </c>
      <c r="D456" s="30" t="s">
        <v>255</v>
      </c>
      <c r="E456" s="30" t="s">
        <v>90</v>
      </c>
      <c r="F456" s="25">
        <v>690975</v>
      </c>
      <c r="G456" s="25">
        <v>131806.20000000001</v>
      </c>
      <c r="H456" s="26">
        <v>0.19075393465754911</v>
      </c>
    </row>
    <row r="457" spans="1:8" x14ac:dyDescent="0.2">
      <c r="A457" s="23">
        <f t="shared" si="6"/>
        <v>448</v>
      </c>
      <c r="B457" s="24" t="s">
        <v>342</v>
      </c>
      <c r="C457" s="30" t="s">
        <v>118</v>
      </c>
      <c r="D457" s="30" t="s">
        <v>255</v>
      </c>
      <c r="E457" s="30" t="s">
        <v>153</v>
      </c>
      <c r="F457" s="25">
        <v>620975</v>
      </c>
      <c r="G457" s="25">
        <v>131806.20000000001</v>
      </c>
      <c r="H457" s="26">
        <v>0.21225685414066589</v>
      </c>
    </row>
    <row r="458" spans="1:8" ht="25.5" x14ac:dyDescent="0.2">
      <c r="A458" s="23">
        <f t="shared" si="6"/>
        <v>449</v>
      </c>
      <c r="B458" s="24" t="s">
        <v>335</v>
      </c>
      <c r="C458" s="30" t="s">
        <v>118</v>
      </c>
      <c r="D458" s="30" t="s">
        <v>255</v>
      </c>
      <c r="E458" s="30" t="s">
        <v>152</v>
      </c>
      <c r="F458" s="25">
        <v>70000</v>
      </c>
      <c r="G458" s="25">
        <v>0</v>
      </c>
      <c r="H458" s="26">
        <v>0</v>
      </c>
    </row>
    <row r="459" spans="1:8" ht="63.75" x14ac:dyDescent="0.2">
      <c r="A459" s="23">
        <f t="shared" si="6"/>
        <v>450</v>
      </c>
      <c r="B459" s="24" t="s">
        <v>762</v>
      </c>
      <c r="C459" s="30" t="s">
        <v>118</v>
      </c>
      <c r="D459" s="30" t="s">
        <v>256</v>
      </c>
      <c r="E459" s="30" t="s">
        <v>90</v>
      </c>
      <c r="F459" s="25">
        <v>6913580</v>
      </c>
      <c r="G459" s="25">
        <v>1131241.82</v>
      </c>
      <c r="H459" s="26">
        <v>0.16362605480807338</v>
      </c>
    </row>
    <row r="460" spans="1:8" x14ac:dyDescent="0.2">
      <c r="A460" s="23">
        <f t="shared" ref="A460:A521" si="7">A459+1</f>
        <v>451</v>
      </c>
      <c r="B460" s="24" t="s">
        <v>342</v>
      </c>
      <c r="C460" s="30" t="s">
        <v>118</v>
      </c>
      <c r="D460" s="30" t="s">
        <v>256</v>
      </c>
      <c r="E460" s="30" t="s">
        <v>153</v>
      </c>
      <c r="F460" s="25">
        <v>6183580</v>
      </c>
      <c r="G460" s="25">
        <v>995759.44</v>
      </c>
      <c r="H460" s="26">
        <v>0.16103283858218054</v>
      </c>
    </row>
    <row r="461" spans="1:8" ht="25.5" x14ac:dyDescent="0.2">
      <c r="A461" s="23">
        <f t="shared" si="7"/>
        <v>452</v>
      </c>
      <c r="B461" s="24" t="s">
        <v>335</v>
      </c>
      <c r="C461" s="30" t="s">
        <v>118</v>
      </c>
      <c r="D461" s="30" t="s">
        <v>256</v>
      </c>
      <c r="E461" s="30" t="s">
        <v>152</v>
      </c>
      <c r="F461" s="25">
        <v>590000</v>
      </c>
      <c r="G461" s="25">
        <v>105220.38</v>
      </c>
      <c r="H461" s="26">
        <v>0.17833962711864407</v>
      </c>
    </row>
    <row r="462" spans="1:8" x14ac:dyDescent="0.2">
      <c r="A462" s="23">
        <f t="shared" si="7"/>
        <v>453</v>
      </c>
      <c r="B462" s="24" t="s">
        <v>338</v>
      </c>
      <c r="C462" s="30" t="s">
        <v>118</v>
      </c>
      <c r="D462" s="30" t="s">
        <v>256</v>
      </c>
      <c r="E462" s="30" t="s">
        <v>154</v>
      </c>
      <c r="F462" s="25">
        <v>140000</v>
      </c>
      <c r="G462" s="25">
        <v>30262</v>
      </c>
      <c r="H462" s="26">
        <v>0.21615714285714285</v>
      </c>
    </row>
    <row r="463" spans="1:8" x14ac:dyDescent="0.2">
      <c r="A463" s="23">
        <f t="shared" si="7"/>
        <v>454</v>
      </c>
      <c r="B463" s="24" t="s">
        <v>62</v>
      </c>
      <c r="C463" s="30" t="s">
        <v>119</v>
      </c>
      <c r="D463" s="30" t="s">
        <v>189</v>
      </c>
      <c r="E463" s="30" t="s">
        <v>90</v>
      </c>
      <c r="F463" s="25">
        <v>33909249.270000003</v>
      </c>
      <c r="G463" s="25">
        <v>8347240.4500000002</v>
      </c>
      <c r="H463" s="26">
        <v>0.24616411833643642</v>
      </c>
    </row>
    <row r="464" spans="1:8" x14ac:dyDescent="0.2">
      <c r="A464" s="23">
        <f t="shared" si="7"/>
        <v>455</v>
      </c>
      <c r="B464" s="24" t="s">
        <v>40</v>
      </c>
      <c r="C464" s="30" t="s">
        <v>41</v>
      </c>
      <c r="D464" s="30" t="s">
        <v>189</v>
      </c>
      <c r="E464" s="30" t="s">
        <v>90</v>
      </c>
      <c r="F464" s="25">
        <v>23979615.859999999</v>
      </c>
      <c r="G464" s="25">
        <v>5658219.5099999998</v>
      </c>
      <c r="H464" s="26">
        <v>0.23595955594261134</v>
      </c>
    </row>
    <row r="465" spans="1:8" ht="38.25" x14ac:dyDescent="0.2">
      <c r="A465" s="23">
        <f t="shared" si="7"/>
        <v>456</v>
      </c>
      <c r="B465" s="24" t="s">
        <v>633</v>
      </c>
      <c r="C465" s="30" t="s">
        <v>41</v>
      </c>
      <c r="D465" s="30" t="s">
        <v>236</v>
      </c>
      <c r="E465" s="30" t="s">
        <v>90</v>
      </c>
      <c r="F465" s="25">
        <v>23979615.859999999</v>
      </c>
      <c r="G465" s="25">
        <v>5658219.5099999998</v>
      </c>
      <c r="H465" s="26">
        <v>0.23595955594261134</v>
      </c>
    </row>
    <row r="466" spans="1:8" ht="25.5" x14ac:dyDescent="0.2">
      <c r="A466" s="23">
        <f t="shared" si="7"/>
        <v>457</v>
      </c>
      <c r="B466" s="24" t="s">
        <v>419</v>
      </c>
      <c r="C466" s="30" t="s">
        <v>41</v>
      </c>
      <c r="D466" s="30" t="s">
        <v>282</v>
      </c>
      <c r="E466" s="30" t="s">
        <v>90</v>
      </c>
      <c r="F466" s="25">
        <v>23979615.859999999</v>
      </c>
      <c r="G466" s="25">
        <v>5658219.5099999998</v>
      </c>
      <c r="H466" s="26">
        <v>0.23595955594261134</v>
      </c>
    </row>
    <row r="467" spans="1:8" ht="25.5" x14ac:dyDescent="0.2">
      <c r="A467" s="23">
        <f t="shared" si="7"/>
        <v>458</v>
      </c>
      <c r="B467" s="24" t="s">
        <v>420</v>
      </c>
      <c r="C467" s="30" t="s">
        <v>41</v>
      </c>
      <c r="D467" s="30" t="s">
        <v>258</v>
      </c>
      <c r="E467" s="30" t="s">
        <v>90</v>
      </c>
      <c r="F467" s="25">
        <v>23979615.859999999</v>
      </c>
      <c r="G467" s="25">
        <v>5658219.5099999998</v>
      </c>
      <c r="H467" s="26">
        <v>0.23595955594261134</v>
      </c>
    </row>
    <row r="468" spans="1:8" x14ac:dyDescent="0.2">
      <c r="A468" s="23">
        <f t="shared" si="7"/>
        <v>459</v>
      </c>
      <c r="B468" s="24" t="s">
        <v>342</v>
      </c>
      <c r="C468" s="30" t="s">
        <v>41</v>
      </c>
      <c r="D468" s="30" t="s">
        <v>258</v>
      </c>
      <c r="E468" s="30" t="s">
        <v>153</v>
      </c>
      <c r="F468" s="25">
        <v>21628432.41</v>
      </c>
      <c r="G468" s="25">
        <v>4923466.49</v>
      </c>
      <c r="H468" s="26">
        <v>0.22763861923361647</v>
      </c>
    </row>
    <row r="469" spans="1:8" ht="25.5" x14ac:dyDescent="0.2">
      <c r="A469" s="23">
        <f t="shared" si="7"/>
        <v>460</v>
      </c>
      <c r="B469" s="24" t="s">
        <v>335</v>
      </c>
      <c r="C469" s="30" t="s">
        <v>41</v>
      </c>
      <c r="D469" s="30" t="s">
        <v>258</v>
      </c>
      <c r="E469" s="30" t="s">
        <v>152</v>
      </c>
      <c r="F469" s="25">
        <v>2046357.45</v>
      </c>
      <c r="G469" s="25">
        <v>671049.02</v>
      </c>
      <c r="H469" s="26">
        <v>0.32792365771678844</v>
      </c>
    </row>
    <row r="470" spans="1:8" x14ac:dyDescent="0.2">
      <c r="A470" s="23">
        <f t="shared" si="7"/>
        <v>461</v>
      </c>
      <c r="B470" s="24" t="s">
        <v>338</v>
      </c>
      <c r="C470" s="30" t="s">
        <v>41</v>
      </c>
      <c r="D470" s="30" t="s">
        <v>258</v>
      </c>
      <c r="E470" s="30" t="s">
        <v>154</v>
      </c>
      <c r="F470" s="25">
        <v>304826</v>
      </c>
      <c r="G470" s="25">
        <v>63704</v>
      </c>
      <c r="H470" s="26">
        <v>0.20898479788469487</v>
      </c>
    </row>
    <row r="471" spans="1:8" x14ac:dyDescent="0.2">
      <c r="A471" s="23">
        <f t="shared" si="7"/>
        <v>462</v>
      </c>
      <c r="B471" s="24" t="s">
        <v>63</v>
      </c>
      <c r="C471" s="30" t="s">
        <v>120</v>
      </c>
      <c r="D471" s="30" t="s">
        <v>189</v>
      </c>
      <c r="E471" s="30" t="s">
        <v>90</v>
      </c>
      <c r="F471" s="25">
        <v>3462920</v>
      </c>
      <c r="G471" s="25">
        <v>1067180</v>
      </c>
      <c r="H471" s="26">
        <v>0.30817344899680038</v>
      </c>
    </row>
    <row r="472" spans="1:8" ht="38.25" x14ac:dyDescent="0.2">
      <c r="A472" s="23">
        <f t="shared" si="7"/>
        <v>463</v>
      </c>
      <c r="B472" s="24" t="s">
        <v>633</v>
      </c>
      <c r="C472" s="30" t="s">
        <v>120</v>
      </c>
      <c r="D472" s="30" t="s">
        <v>236</v>
      </c>
      <c r="E472" s="30" t="s">
        <v>90</v>
      </c>
      <c r="F472" s="25">
        <v>3462920</v>
      </c>
      <c r="G472" s="25">
        <v>1067180</v>
      </c>
      <c r="H472" s="26">
        <v>0.30817344899680038</v>
      </c>
    </row>
    <row r="473" spans="1:8" ht="25.5" x14ac:dyDescent="0.2">
      <c r="A473" s="23">
        <f t="shared" si="7"/>
        <v>464</v>
      </c>
      <c r="B473" s="24" t="s">
        <v>419</v>
      </c>
      <c r="C473" s="30" t="s">
        <v>120</v>
      </c>
      <c r="D473" s="30" t="s">
        <v>282</v>
      </c>
      <c r="E473" s="30" t="s">
        <v>90</v>
      </c>
      <c r="F473" s="25">
        <v>3462920</v>
      </c>
      <c r="G473" s="25">
        <v>1067180</v>
      </c>
      <c r="H473" s="26">
        <v>0.30817344899680038</v>
      </c>
    </row>
    <row r="474" spans="1:8" x14ac:dyDescent="0.2">
      <c r="A474" s="23">
        <f t="shared" si="7"/>
        <v>465</v>
      </c>
      <c r="B474" s="24" t="s">
        <v>421</v>
      </c>
      <c r="C474" s="30" t="s">
        <v>120</v>
      </c>
      <c r="D474" s="30" t="s">
        <v>259</v>
      </c>
      <c r="E474" s="30" t="s">
        <v>90</v>
      </c>
      <c r="F474" s="25">
        <v>2310619</v>
      </c>
      <c r="G474" s="25">
        <v>627880</v>
      </c>
      <c r="H474" s="26">
        <v>0.27173670778263315</v>
      </c>
    </row>
    <row r="475" spans="1:8" x14ac:dyDescent="0.2">
      <c r="A475" s="23">
        <f t="shared" si="7"/>
        <v>466</v>
      </c>
      <c r="B475" s="24" t="s">
        <v>342</v>
      </c>
      <c r="C475" s="30" t="s">
        <v>120</v>
      </c>
      <c r="D475" s="30" t="s">
        <v>259</v>
      </c>
      <c r="E475" s="30" t="s">
        <v>153</v>
      </c>
      <c r="F475" s="25">
        <v>7000</v>
      </c>
      <c r="G475" s="25">
        <v>500</v>
      </c>
      <c r="H475" s="26">
        <v>7.1428571428571425E-2</v>
      </c>
    </row>
    <row r="476" spans="1:8" ht="25.5" x14ac:dyDescent="0.2">
      <c r="A476" s="23">
        <f t="shared" si="7"/>
        <v>467</v>
      </c>
      <c r="B476" s="24" t="s">
        <v>335</v>
      </c>
      <c r="C476" s="30" t="s">
        <v>120</v>
      </c>
      <c r="D476" s="30" t="s">
        <v>259</v>
      </c>
      <c r="E476" s="30" t="s">
        <v>152</v>
      </c>
      <c r="F476" s="25">
        <v>2303619</v>
      </c>
      <c r="G476" s="25">
        <v>627380</v>
      </c>
      <c r="H476" s="26">
        <v>0.27234538350308796</v>
      </c>
    </row>
    <row r="477" spans="1:8" ht="25.5" x14ac:dyDescent="0.2">
      <c r="A477" s="23">
        <f t="shared" si="7"/>
        <v>468</v>
      </c>
      <c r="B477" s="24" t="s">
        <v>422</v>
      </c>
      <c r="C477" s="30" t="s">
        <v>120</v>
      </c>
      <c r="D477" s="30" t="s">
        <v>328</v>
      </c>
      <c r="E477" s="30" t="s">
        <v>90</v>
      </c>
      <c r="F477" s="25">
        <v>285000</v>
      </c>
      <c r="G477" s="25">
        <v>79500</v>
      </c>
      <c r="H477" s="26">
        <v>0.27894736842105261</v>
      </c>
    </row>
    <row r="478" spans="1:8" x14ac:dyDescent="0.2">
      <c r="A478" s="23">
        <f t="shared" si="7"/>
        <v>469</v>
      </c>
      <c r="B478" s="24" t="s">
        <v>352</v>
      </c>
      <c r="C478" s="30" t="s">
        <v>120</v>
      </c>
      <c r="D478" s="30" t="s">
        <v>328</v>
      </c>
      <c r="E478" s="30" t="s">
        <v>155</v>
      </c>
      <c r="F478" s="25">
        <v>285000</v>
      </c>
      <c r="G478" s="25">
        <v>79500</v>
      </c>
      <c r="H478" s="26">
        <v>0.27894736842105261</v>
      </c>
    </row>
    <row r="479" spans="1:8" ht="25.5" x14ac:dyDescent="0.2">
      <c r="A479" s="23">
        <f t="shared" si="7"/>
        <v>470</v>
      </c>
      <c r="B479" s="24" t="s">
        <v>660</v>
      </c>
      <c r="C479" s="30" t="s">
        <v>120</v>
      </c>
      <c r="D479" s="30" t="s">
        <v>661</v>
      </c>
      <c r="E479" s="30" t="s">
        <v>90</v>
      </c>
      <c r="F479" s="25">
        <v>435500</v>
      </c>
      <c r="G479" s="25">
        <v>135000</v>
      </c>
      <c r="H479" s="26">
        <v>0.3099885189437428</v>
      </c>
    </row>
    <row r="480" spans="1:8" ht="25.5" x14ac:dyDescent="0.2">
      <c r="A480" s="23">
        <f t="shared" si="7"/>
        <v>471</v>
      </c>
      <c r="B480" s="24" t="s">
        <v>335</v>
      </c>
      <c r="C480" s="30" t="s">
        <v>120</v>
      </c>
      <c r="D480" s="30" t="s">
        <v>661</v>
      </c>
      <c r="E480" s="30" t="s">
        <v>152</v>
      </c>
      <c r="F480" s="25">
        <v>435500</v>
      </c>
      <c r="G480" s="25">
        <v>135000</v>
      </c>
      <c r="H480" s="26">
        <v>0.3099885189437428</v>
      </c>
    </row>
    <row r="481" spans="1:8" ht="38.25" x14ac:dyDescent="0.2">
      <c r="A481" s="23">
        <f t="shared" si="7"/>
        <v>472</v>
      </c>
      <c r="B481" s="24" t="s">
        <v>662</v>
      </c>
      <c r="C481" s="30" t="s">
        <v>120</v>
      </c>
      <c r="D481" s="30" t="s">
        <v>663</v>
      </c>
      <c r="E481" s="30" t="s">
        <v>90</v>
      </c>
      <c r="F481" s="25">
        <v>256901</v>
      </c>
      <c r="G481" s="25">
        <v>49900</v>
      </c>
      <c r="H481" s="26">
        <v>0.19423824741826617</v>
      </c>
    </row>
    <row r="482" spans="1:8" ht="25.5" x14ac:dyDescent="0.2">
      <c r="A482" s="23">
        <f t="shared" si="7"/>
        <v>473</v>
      </c>
      <c r="B482" s="24" t="s">
        <v>335</v>
      </c>
      <c r="C482" s="30" t="s">
        <v>120</v>
      </c>
      <c r="D482" s="30" t="s">
        <v>663</v>
      </c>
      <c r="E482" s="30" t="s">
        <v>152</v>
      </c>
      <c r="F482" s="25">
        <v>256901</v>
      </c>
      <c r="G482" s="25">
        <v>49900</v>
      </c>
      <c r="H482" s="26">
        <v>0.19423824741826617</v>
      </c>
    </row>
    <row r="483" spans="1:8" ht="38.25" x14ac:dyDescent="0.2">
      <c r="A483" s="23">
        <f t="shared" si="7"/>
        <v>474</v>
      </c>
      <c r="B483" s="24" t="s">
        <v>527</v>
      </c>
      <c r="C483" s="30" t="s">
        <v>120</v>
      </c>
      <c r="D483" s="30" t="s">
        <v>528</v>
      </c>
      <c r="E483" s="30" t="s">
        <v>90</v>
      </c>
      <c r="F483" s="25">
        <v>122400</v>
      </c>
      <c r="G483" s="25">
        <v>122400</v>
      </c>
      <c r="H483" s="26">
        <v>1</v>
      </c>
    </row>
    <row r="484" spans="1:8" ht="25.5" x14ac:dyDescent="0.2">
      <c r="A484" s="23">
        <f t="shared" si="7"/>
        <v>475</v>
      </c>
      <c r="B484" s="24" t="s">
        <v>335</v>
      </c>
      <c r="C484" s="30" t="s">
        <v>120</v>
      </c>
      <c r="D484" s="30" t="s">
        <v>528</v>
      </c>
      <c r="E484" s="30" t="s">
        <v>152</v>
      </c>
      <c r="F484" s="25">
        <v>122400</v>
      </c>
      <c r="G484" s="25">
        <v>122400</v>
      </c>
      <c r="H484" s="26">
        <v>1</v>
      </c>
    </row>
    <row r="485" spans="1:8" ht="38.25" x14ac:dyDescent="0.2">
      <c r="A485" s="23">
        <f t="shared" si="7"/>
        <v>476</v>
      </c>
      <c r="B485" s="24" t="s">
        <v>527</v>
      </c>
      <c r="C485" s="30" t="s">
        <v>120</v>
      </c>
      <c r="D485" s="30" t="s">
        <v>479</v>
      </c>
      <c r="E485" s="30" t="s">
        <v>90</v>
      </c>
      <c r="F485" s="25">
        <v>52500</v>
      </c>
      <c r="G485" s="25">
        <v>52500</v>
      </c>
      <c r="H485" s="26">
        <v>1</v>
      </c>
    </row>
    <row r="486" spans="1:8" ht="25.5" x14ac:dyDescent="0.2">
      <c r="A486" s="23">
        <f t="shared" si="7"/>
        <v>477</v>
      </c>
      <c r="B486" s="24" t="s">
        <v>335</v>
      </c>
      <c r="C486" s="30" t="s">
        <v>120</v>
      </c>
      <c r="D486" s="30" t="s">
        <v>479</v>
      </c>
      <c r="E486" s="30" t="s">
        <v>152</v>
      </c>
      <c r="F486" s="25">
        <v>52500</v>
      </c>
      <c r="G486" s="25">
        <v>52500</v>
      </c>
      <c r="H486" s="26">
        <v>1</v>
      </c>
    </row>
    <row r="487" spans="1:8" x14ac:dyDescent="0.2">
      <c r="A487" s="23">
        <f t="shared" si="7"/>
        <v>478</v>
      </c>
      <c r="B487" s="24" t="s">
        <v>764</v>
      </c>
      <c r="C487" s="30" t="s">
        <v>765</v>
      </c>
      <c r="D487" s="30" t="s">
        <v>189</v>
      </c>
      <c r="E487" s="30" t="s">
        <v>90</v>
      </c>
      <c r="F487" s="25">
        <v>6466713.4100000001</v>
      </c>
      <c r="G487" s="25">
        <v>1621840.94</v>
      </c>
      <c r="H487" s="26">
        <v>0.25079833250256872</v>
      </c>
    </row>
    <row r="488" spans="1:8" ht="38.25" x14ac:dyDescent="0.2">
      <c r="A488" s="23">
        <f t="shared" si="7"/>
        <v>479</v>
      </c>
      <c r="B488" s="24" t="s">
        <v>633</v>
      </c>
      <c r="C488" s="30" t="s">
        <v>765</v>
      </c>
      <c r="D488" s="30" t="s">
        <v>236</v>
      </c>
      <c r="E488" s="30" t="s">
        <v>90</v>
      </c>
      <c r="F488" s="25">
        <v>6466713.4100000001</v>
      </c>
      <c r="G488" s="25">
        <v>1621840.94</v>
      </c>
      <c r="H488" s="26">
        <v>0.25079833250256872</v>
      </c>
    </row>
    <row r="489" spans="1:8" ht="25.5" x14ac:dyDescent="0.2">
      <c r="A489" s="23">
        <f t="shared" si="7"/>
        <v>480</v>
      </c>
      <c r="B489" s="24" t="s">
        <v>419</v>
      </c>
      <c r="C489" s="30" t="s">
        <v>765</v>
      </c>
      <c r="D489" s="30" t="s">
        <v>282</v>
      </c>
      <c r="E489" s="30" t="s">
        <v>90</v>
      </c>
      <c r="F489" s="25">
        <v>6466713.4100000001</v>
      </c>
      <c r="G489" s="25">
        <v>1621840.94</v>
      </c>
      <c r="H489" s="26">
        <v>0.25079833250256872</v>
      </c>
    </row>
    <row r="490" spans="1:8" x14ac:dyDescent="0.2">
      <c r="A490" s="23">
        <f t="shared" si="7"/>
        <v>481</v>
      </c>
      <c r="B490" s="24" t="s">
        <v>766</v>
      </c>
      <c r="C490" s="30" t="s">
        <v>765</v>
      </c>
      <c r="D490" s="30" t="s">
        <v>767</v>
      </c>
      <c r="E490" s="30" t="s">
        <v>90</v>
      </c>
      <c r="F490" s="25">
        <v>6466713.4100000001</v>
      </c>
      <c r="G490" s="25">
        <v>1621840.94</v>
      </c>
      <c r="H490" s="26">
        <v>0.25079833250256872</v>
      </c>
    </row>
    <row r="491" spans="1:8" x14ac:dyDescent="0.2">
      <c r="A491" s="23">
        <f t="shared" si="7"/>
        <v>482</v>
      </c>
      <c r="B491" s="24" t="s">
        <v>342</v>
      </c>
      <c r="C491" s="30" t="s">
        <v>765</v>
      </c>
      <c r="D491" s="30" t="s">
        <v>767</v>
      </c>
      <c r="E491" s="30" t="s">
        <v>153</v>
      </c>
      <c r="F491" s="25">
        <v>6147313.4100000001</v>
      </c>
      <c r="G491" s="25">
        <v>1467450.34</v>
      </c>
      <c r="H491" s="26">
        <v>0.23871409217770792</v>
      </c>
    </row>
    <row r="492" spans="1:8" ht="25.5" x14ac:dyDescent="0.2">
      <c r="A492" s="23">
        <f t="shared" si="7"/>
        <v>483</v>
      </c>
      <c r="B492" s="24" t="s">
        <v>335</v>
      </c>
      <c r="C492" s="30" t="s">
        <v>765</v>
      </c>
      <c r="D492" s="30" t="s">
        <v>767</v>
      </c>
      <c r="E492" s="30" t="s">
        <v>152</v>
      </c>
      <c r="F492" s="25">
        <v>319400</v>
      </c>
      <c r="G492" s="25">
        <v>154390.6</v>
      </c>
      <c r="H492" s="26">
        <v>0.48337695679398873</v>
      </c>
    </row>
    <row r="493" spans="1:8" x14ac:dyDescent="0.2">
      <c r="A493" s="23">
        <f t="shared" si="7"/>
        <v>484</v>
      </c>
      <c r="B493" s="24" t="s">
        <v>306</v>
      </c>
      <c r="C493" s="30" t="s">
        <v>307</v>
      </c>
      <c r="D493" s="30" t="s">
        <v>189</v>
      </c>
      <c r="E493" s="30" t="s">
        <v>90</v>
      </c>
      <c r="F493" s="25">
        <v>1262000</v>
      </c>
      <c r="G493" s="25">
        <v>0</v>
      </c>
      <c r="H493" s="26">
        <v>0</v>
      </c>
    </row>
    <row r="494" spans="1:8" x14ac:dyDescent="0.2">
      <c r="A494" s="23">
        <f t="shared" si="7"/>
        <v>485</v>
      </c>
      <c r="B494" s="24" t="s">
        <v>308</v>
      </c>
      <c r="C494" s="30" t="s">
        <v>309</v>
      </c>
      <c r="D494" s="30" t="s">
        <v>189</v>
      </c>
      <c r="E494" s="30" t="s">
        <v>90</v>
      </c>
      <c r="F494" s="25">
        <v>250000</v>
      </c>
      <c r="G494" s="25">
        <v>0</v>
      </c>
      <c r="H494" s="26">
        <v>0</v>
      </c>
    </row>
    <row r="495" spans="1:8" ht="38.25" x14ac:dyDescent="0.2">
      <c r="A495" s="23">
        <f t="shared" si="7"/>
        <v>486</v>
      </c>
      <c r="B495" s="24" t="s">
        <v>541</v>
      </c>
      <c r="C495" s="30" t="s">
        <v>309</v>
      </c>
      <c r="D495" s="30" t="s">
        <v>192</v>
      </c>
      <c r="E495" s="30" t="s">
        <v>90</v>
      </c>
      <c r="F495" s="25">
        <v>250000</v>
      </c>
      <c r="G495" s="25">
        <v>0</v>
      </c>
      <c r="H495" s="26">
        <v>0</v>
      </c>
    </row>
    <row r="496" spans="1:8" ht="25.5" x14ac:dyDescent="0.2">
      <c r="A496" s="23">
        <f t="shared" si="7"/>
        <v>487</v>
      </c>
      <c r="B496" s="24" t="s">
        <v>423</v>
      </c>
      <c r="C496" s="30" t="s">
        <v>309</v>
      </c>
      <c r="D496" s="30" t="s">
        <v>197</v>
      </c>
      <c r="E496" s="30" t="s">
        <v>90</v>
      </c>
      <c r="F496" s="25">
        <v>250000</v>
      </c>
      <c r="G496" s="25">
        <v>0</v>
      </c>
      <c r="H496" s="26">
        <v>0</v>
      </c>
    </row>
    <row r="497" spans="1:8" ht="25.5" x14ac:dyDescent="0.2">
      <c r="A497" s="23">
        <f t="shared" si="7"/>
        <v>488</v>
      </c>
      <c r="B497" s="24" t="s">
        <v>335</v>
      </c>
      <c r="C497" s="30" t="s">
        <v>309</v>
      </c>
      <c r="D497" s="30" t="s">
        <v>197</v>
      </c>
      <c r="E497" s="30" t="s">
        <v>152</v>
      </c>
      <c r="F497" s="25">
        <v>250000</v>
      </c>
      <c r="G497" s="25">
        <v>0</v>
      </c>
      <c r="H497" s="26">
        <v>0</v>
      </c>
    </row>
    <row r="498" spans="1:8" x14ac:dyDescent="0.2">
      <c r="A498" s="23">
        <f t="shared" si="7"/>
        <v>489</v>
      </c>
      <c r="B498" s="24" t="s">
        <v>310</v>
      </c>
      <c r="C498" s="30" t="s">
        <v>311</v>
      </c>
      <c r="D498" s="30" t="s">
        <v>189</v>
      </c>
      <c r="E498" s="30" t="s">
        <v>90</v>
      </c>
      <c r="F498" s="25">
        <v>1012000</v>
      </c>
      <c r="G498" s="25">
        <v>0</v>
      </c>
      <c r="H498" s="26">
        <v>0</v>
      </c>
    </row>
    <row r="499" spans="1:8" ht="38.25" x14ac:dyDescent="0.2">
      <c r="A499" s="23">
        <f t="shared" si="7"/>
        <v>490</v>
      </c>
      <c r="B499" s="24" t="s">
        <v>541</v>
      </c>
      <c r="C499" s="30" t="s">
        <v>311</v>
      </c>
      <c r="D499" s="30" t="s">
        <v>192</v>
      </c>
      <c r="E499" s="30" t="s">
        <v>90</v>
      </c>
      <c r="F499" s="25">
        <v>1012000</v>
      </c>
      <c r="G499" s="25">
        <v>0</v>
      </c>
      <c r="H499" s="26">
        <v>0</v>
      </c>
    </row>
    <row r="500" spans="1:8" ht="25.5" x14ac:dyDescent="0.2">
      <c r="A500" s="23">
        <f t="shared" si="7"/>
        <v>491</v>
      </c>
      <c r="B500" s="24" t="s">
        <v>423</v>
      </c>
      <c r="C500" s="30" t="s">
        <v>311</v>
      </c>
      <c r="D500" s="30" t="s">
        <v>197</v>
      </c>
      <c r="E500" s="30" t="s">
        <v>90</v>
      </c>
      <c r="F500" s="25">
        <v>1012000</v>
      </c>
      <c r="G500" s="25">
        <v>0</v>
      </c>
      <c r="H500" s="26">
        <v>0</v>
      </c>
    </row>
    <row r="501" spans="1:8" ht="38.25" x14ac:dyDescent="0.2">
      <c r="A501" s="23">
        <f t="shared" si="7"/>
        <v>492</v>
      </c>
      <c r="B501" s="24" t="s">
        <v>639</v>
      </c>
      <c r="C501" s="30" t="s">
        <v>311</v>
      </c>
      <c r="D501" s="30" t="s">
        <v>197</v>
      </c>
      <c r="E501" s="30" t="s">
        <v>161</v>
      </c>
      <c r="F501" s="25">
        <v>1012000</v>
      </c>
      <c r="G501" s="25">
        <v>0</v>
      </c>
      <c r="H501" s="26">
        <v>0</v>
      </c>
    </row>
    <row r="502" spans="1:8" ht="25.5" x14ac:dyDescent="0.2">
      <c r="A502" s="23">
        <f t="shared" si="7"/>
        <v>493</v>
      </c>
      <c r="B502" s="24" t="s">
        <v>692</v>
      </c>
      <c r="C502" s="30" t="s">
        <v>693</v>
      </c>
      <c r="D502" s="30" t="s">
        <v>189</v>
      </c>
      <c r="E502" s="30" t="s">
        <v>90</v>
      </c>
      <c r="F502" s="25">
        <v>17800</v>
      </c>
      <c r="G502" s="25">
        <v>7849.32</v>
      </c>
      <c r="H502" s="26">
        <v>0.44097303370786517</v>
      </c>
    </row>
    <row r="503" spans="1:8" ht="25.5" x14ac:dyDescent="0.2">
      <c r="A503" s="23">
        <f t="shared" si="7"/>
        <v>494</v>
      </c>
      <c r="B503" s="24" t="s">
        <v>694</v>
      </c>
      <c r="C503" s="30" t="s">
        <v>695</v>
      </c>
      <c r="D503" s="30" t="s">
        <v>189</v>
      </c>
      <c r="E503" s="30" t="s">
        <v>90</v>
      </c>
      <c r="F503" s="25">
        <v>17800</v>
      </c>
      <c r="G503" s="25">
        <v>7849.32</v>
      </c>
      <c r="H503" s="26">
        <v>0.44097303370786517</v>
      </c>
    </row>
    <row r="504" spans="1:8" ht="38.25" x14ac:dyDescent="0.2">
      <c r="A504" s="23">
        <f t="shared" si="7"/>
        <v>495</v>
      </c>
      <c r="B504" s="24" t="s">
        <v>665</v>
      </c>
      <c r="C504" s="30" t="s">
        <v>695</v>
      </c>
      <c r="D504" s="30" t="s">
        <v>260</v>
      </c>
      <c r="E504" s="30" t="s">
        <v>90</v>
      </c>
      <c r="F504" s="25">
        <v>17800</v>
      </c>
      <c r="G504" s="25">
        <v>7849.32</v>
      </c>
      <c r="H504" s="26">
        <v>0.44097303370786517</v>
      </c>
    </row>
    <row r="505" spans="1:8" x14ac:dyDescent="0.2">
      <c r="A505" s="23">
        <f t="shared" si="7"/>
        <v>496</v>
      </c>
      <c r="B505" s="24" t="s">
        <v>696</v>
      </c>
      <c r="C505" s="30" t="s">
        <v>695</v>
      </c>
      <c r="D505" s="30" t="s">
        <v>697</v>
      </c>
      <c r="E505" s="30" t="s">
        <v>90</v>
      </c>
      <c r="F505" s="25">
        <v>17800</v>
      </c>
      <c r="G505" s="25">
        <v>7849.32</v>
      </c>
      <c r="H505" s="26">
        <v>0.44097303370786517</v>
      </c>
    </row>
    <row r="506" spans="1:8" ht="63.75" x14ac:dyDescent="0.2">
      <c r="A506" s="23">
        <f t="shared" si="7"/>
        <v>497</v>
      </c>
      <c r="B506" s="24" t="s">
        <v>698</v>
      </c>
      <c r="C506" s="30" t="s">
        <v>695</v>
      </c>
      <c r="D506" s="30" t="s">
        <v>699</v>
      </c>
      <c r="E506" s="30" t="s">
        <v>90</v>
      </c>
      <c r="F506" s="25">
        <v>17800</v>
      </c>
      <c r="G506" s="25">
        <v>7849.32</v>
      </c>
      <c r="H506" s="26">
        <v>0.44097303370786517</v>
      </c>
    </row>
    <row r="507" spans="1:8" x14ac:dyDescent="0.2">
      <c r="A507" s="23">
        <f t="shared" si="7"/>
        <v>498</v>
      </c>
      <c r="B507" s="24" t="s">
        <v>700</v>
      </c>
      <c r="C507" s="30" t="s">
        <v>695</v>
      </c>
      <c r="D507" s="30" t="s">
        <v>699</v>
      </c>
      <c r="E507" s="30" t="s">
        <v>701</v>
      </c>
      <c r="F507" s="25">
        <v>17800</v>
      </c>
      <c r="G507" s="25">
        <v>7849.32</v>
      </c>
      <c r="H507" s="26">
        <v>0.44097303370786517</v>
      </c>
    </row>
    <row r="508" spans="1:8" ht="38.25" x14ac:dyDescent="0.2">
      <c r="A508" s="23">
        <f t="shared" si="7"/>
        <v>499</v>
      </c>
      <c r="B508" s="24" t="s">
        <v>664</v>
      </c>
      <c r="C508" s="30" t="s">
        <v>121</v>
      </c>
      <c r="D508" s="30" t="s">
        <v>189</v>
      </c>
      <c r="E508" s="30" t="s">
        <v>90</v>
      </c>
      <c r="F508" s="25">
        <v>342500620</v>
      </c>
      <c r="G508" s="25">
        <v>85624254.989999995</v>
      </c>
      <c r="H508" s="26">
        <v>0.24999737223833346</v>
      </c>
    </row>
    <row r="509" spans="1:8" ht="25.5" x14ac:dyDescent="0.2">
      <c r="A509" s="23">
        <f t="shared" si="7"/>
        <v>500</v>
      </c>
      <c r="B509" s="24" t="s">
        <v>64</v>
      </c>
      <c r="C509" s="30" t="s">
        <v>122</v>
      </c>
      <c r="D509" s="30" t="s">
        <v>189</v>
      </c>
      <c r="E509" s="30" t="s">
        <v>90</v>
      </c>
      <c r="F509" s="25">
        <v>20475900</v>
      </c>
      <c r="G509" s="25">
        <v>5118974.97</v>
      </c>
      <c r="H509" s="26">
        <v>0.24999999853486293</v>
      </c>
    </row>
    <row r="510" spans="1:8" ht="38.25" x14ac:dyDescent="0.2">
      <c r="A510" s="23">
        <f t="shared" si="7"/>
        <v>501</v>
      </c>
      <c r="B510" s="24" t="s">
        <v>665</v>
      </c>
      <c r="C510" s="30" t="s">
        <v>122</v>
      </c>
      <c r="D510" s="30" t="s">
        <v>260</v>
      </c>
      <c r="E510" s="30" t="s">
        <v>90</v>
      </c>
      <c r="F510" s="25">
        <v>20475900</v>
      </c>
      <c r="G510" s="25">
        <v>5118974.97</v>
      </c>
      <c r="H510" s="26">
        <v>0.24999999853486293</v>
      </c>
    </row>
    <row r="511" spans="1:8" ht="25.5" x14ac:dyDescent="0.2">
      <c r="A511" s="23">
        <f t="shared" si="7"/>
        <v>502</v>
      </c>
      <c r="B511" s="24" t="s">
        <v>424</v>
      </c>
      <c r="C511" s="30" t="s">
        <v>122</v>
      </c>
      <c r="D511" s="30" t="s">
        <v>283</v>
      </c>
      <c r="E511" s="30" t="s">
        <v>90</v>
      </c>
      <c r="F511" s="25">
        <v>20475900</v>
      </c>
      <c r="G511" s="25">
        <v>5118974.97</v>
      </c>
      <c r="H511" s="26">
        <v>0.24999999853486293</v>
      </c>
    </row>
    <row r="512" spans="1:8" ht="25.5" x14ac:dyDescent="0.2">
      <c r="A512" s="23">
        <f t="shared" si="7"/>
        <v>503</v>
      </c>
      <c r="B512" s="24" t="s">
        <v>425</v>
      </c>
      <c r="C512" s="30" t="s">
        <v>122</v>
      </c>
      <c r="D512" s="30" t="s">
        <v>261</v>
      </c>
      <c r="E512" s="30" t="s">
        <v>90</v>
      </c>
      <c r="F512" s="25">
        <v>8895900</v>
      </c>
      <c r="G512" s="25">
        <v>2223975</v>
      </c>
      <c r="H512" s="26">
        <v>0.25</v>
      </c>
    </row>
    <row r="513" spans="1:8" x14ac:dyDescent="0.2">
      <c r="A513" s="23">
        <f t="shared" si="7"/>
        <v>504</v>
      </c>
      <c r="B513" s="24" t="s">
        <v>426</v>
      </c>
      <c r="C513" s="30" t="s">
        <v>122</v>
      </c>
      <c r="D513" s="30" t="s">
        <v>261</v>
      </c>
      <c r="E513" s="30" t="s">
        <v>163</v>
      </c>
      <c r="F513" s="25">
        <v>8895900</v>
      </c>
      <c r="G513" s="25">
        <v>2223975</v>
      </c>
      <c r="H513" s="26">
        <v>0.25</v>
      </c>
    </row>
    <row r="514" spans="1:8" ht="51" x14ac:dyDescent="0.2">
      <c r="A514" s="23">
        <f t="shared" si="7"/>
        <v>505</v>
      </c>
      <c r="B514" s="24" t="s">
        <v>480</v>
      </c>
      <c r="C514" s="30" t="s">
        <v>122</v>
      </c>
      <c r="D514" s="30" t="s">
        <v>262</v>
      </c>
      <c r="E514" s="30" t="s">
        <v>90</v>
      </c>
      <c r="F514" s="25">
        <v>11580000</v>
      </c>
      <c r="G514" s="25">
        <v>2894999.97</v>
      </c>
      <c r="H514" s="26">
        <v>0.24999999740932644</v>
      </c>
    </row>
    <row r="515" spans="1:8" x14ac:dyDescent="0.2">
      <c r="A515" s="23">
        <f t="shared" si="7"/>
        <v>506</v>
      </c>
      <c r="B515" s="24" t="s">
        <v>426</v>
      </c>
      <c r="C515" s="30" t="s">
        <v>122</v>
      </c>
      <c r="D515" s="30" t="s">
        <v>262</v>
      </c>
      <c r="E515" s="30" t="s">
        <v>163</v>
      </c>
      <c r="F515" s="25">
        <v>11580000</v>
      </c>
      <c r="G515" s="25">
        <v>2894999.97</v>
      </c>
      <c r="H515" s="26">
        <v>0.24999999740932644</v>
      </c>
    </row>
    <row r="516" spans="1:8" s="27" customFormat="1" x14ac:dyDescent="0.2">
      <c r="A516" s="23">
        <f t="shared" si="7"/>
        <v>507</v>
      </c>
      <c r="B516" s="24" t="s">
        <v>65</v>
      </c>
      <c r="C516" s="30" t="s">
        <v>123</v>
      </c>
      <c r="D516" s="30" t="s">
        <v>189</v>
      </c>
      <c r="E516" s="30" t="s">
        <v>90</v>
      </c>
      <c r="F516" s="25">
        <v>322024720</v>
      </c>
      <c r="G516" s="25">
        <v>80505280.019999996</v>
      </c>
      <c r="H516" s="26">
        <v>0.24999720524560973</v>
      </c>
    </row>
    <row r="517" spans="1:8" ht="38.25" x14ac:dyDescent="0.2">
      <c r="A517" s="23">
        <f t="shared" si="7"/>
        <v>508</v>
      </c>
      <c r="B517" s="24" t="s">
        <v>665</v>
      </c>
      <c r="C517" s="30" t="s">
        <v>123</v>
      </c>
      <c r="D517" s="30" t="s">
        <v>260</v>
      </c>
      <c r="E517" s="30" t="s">
        <v>90</v>
      </c>
      <c r="F517" s="25">
        <v>322024720</v>
      </c>
      <c r="G517" s="25">
        <v>80505280.019999996</v>
      </c>
      <c r="H517" s="26">
        <v>0.24999720524560973</v>
      </c>
    </row>
    <row r="518" spans="1:8" ht="25.5" x14ac:dyDescent="0.2">
      <c r="A518" s="23">
        <f t="shared" si="7"/>
        <v>509</v>
      </c>
      <c r="B518" s="24" t="s">
        <v>424</v>
      </c>
      <c r="C518" s="30" t="s">
        <v>123</v>
      </c>
      <c r="D518" s="30" t="s">
        <v>283</v>
      </c>
      <c r="E518" s="30" t="s">
        <v>90</v>
      </c>
      <c r="F518" s="25">
        <v>322024720</v>
      </c>
      <c r="G518" s="25">
        <v>80505280.019999996</v>
      </c>
      <c r="H518" s="26">
        <v>0.24999720524560973</v>
      </c>
    </row>
    <row r="519" spans="1:8" ht="25.5" x14ac:dyDescent="0.2">
      <c r="A519" s="23">
        <f t="shared" si="7"/>
        <v>510</v>
      </c>
      <c r="B519" s="24" t="s">
        <v>427</v>
      </c>
      <c r="C519" s="30" t="s">
        <v>123</v>
      </c>
      <c r="D519" s="30" t="s">
        <v>263</v>
      </c>
      <c r="E519" s="30" t="s">
        <v>90</v>
      </c>
      <c r="F519" s="25">
        <v>322024720</v>
      </c>
      <c r="G519" s="25">
        <v>80505280.019999996</v>
      </c>
      <c r="H519" s="26">
        <v>0.24999720524560973</v>
      </c>
    </row>
    <row r="520" spans="1:8" x14ac:dyDescent="0.2">
      <c r="A520" s="23">
        <f t="shared" si="7"/>
        <v>511</v>
      </c>
      <c r="B520" s="24" t="s">
        <v>354</v>
      </c>
      <c r="C520" s="30" t="s">
        <v>123</v>
      </c>
      <c r="D520" s="30" t="s">
        <v>263</v>
      </c>
      <c r="E520" s="30" t="s">
        <v>158</v>
      </c>
      <c r="F520" s="25">
        <v>322024720</v>
      </c>
      <c r="G520" s="25">
        <v>80505280.019999996</v>
      </c>
      <c r="H520" s="26">
        <v>0.24999720524560973</v>
      </c>
    </row>
    <row r="521" spans="1:8" x14ac:dyDescent="0.2">
      <c r="A521" s="23">
        <f t="shared" si="7"/>
        <v>512</v>
      </c>
      <c r="B521" s="63" t="s">
        <v>164</v>
      </c>
      <c r="C521" s="64"/>
      <c r="D521" s="64"/>
      <c r="E521" s="64"/>
      <c r="F521" s="28">
        <v>1710318446.45</v>
      </c>
      <c r="G521" s="28">
        <v>389990356.75</v>
      </c>
      <c r="H521" s="29">
        <v>0.22802207247397605</v>
      </c>
    </row>
  </sheetData>
  <autoFilter ref="A9:H521"/>
  <mergeCells count="9">
    <mergeCell ref="B521:E521"/>
    <mergeCell ref="F3:H3"/>
    <mergeCell ref="A5:H5"/>
    <mergeCell ref="A7:A8"/>
    <mergeCell ref="B7:B8"/>
    <mergeCell ref="C7:C8"/>
    <mergeCell ref="D7:D8"/>
    <mergeCell ref="E7:E8"/>
    <mergeCell ref="F7:F8"/>
  </mergeCells>
  <pageMargins left="0.98425196850393704" right="0.98425196850393704" top="0.74803149606299213" bottom="0.74803149606299213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H36"/>
  <sheetViews>
    <sheetView workbookViewId="0">
      <selection activeCell="D7" sqref="D7"/>
    </sheetView>
  </sheetViews>
  <sheetFormatPr defaultRowHeight="12.75" x14ac:dyDescent="0.2"/>
  <cols>
    <col min="1" max="1" width="6.140625" style="1" customWidth="1"/>
    <col min="2" max="2" width="51.5703125" style="2" customWidth="1"/>
    <col min="3" max="3" width="22.140625" style="2" customWidth="1"/>
    <col min="4" max="5" width="16.5703125" style="2" customWidth="1"/>
    <col min="6" max="6" width="20" style="2" customWidth="1"/>
    <col min="7" max="7" width="11.85546875" style="2" customWidth="1"/>
    <col min="8" max="8" width="9.7109375" style="2" customWidth="1"/>
    <col min="9" max="9" width="11.140625" style="2" customWidth="1"/>
    <col min="10" max="16384" width="9.140625" style="2"/>
  </cols>
  <sheetData>
    <row r="1" spans="1:8" s="3" customFormat="1" ht="25.5" customHeight="1" x14ac:dyDescent="0.2">
      <c r="A1" s="14"/>
      <c r="B1" s="15"/>
      <c r="C1" s="16"/>
      <c r="D1" s="48"/>
      <c r="E1" s="32" t="s">
        <v>540</v>
      </c>
      <c r="F1" s="13"/>
      <c r="H1" s="2"/>
    </row>
    <row r="2" spans="1:8" x14ac:dyDescent="0.2">
      <c r="A2" s="14"/>
      <c r="B2" s="16"/>
      <c r="C2" s="16"/>
      <c r="D2" s="16"/>
      <c r="E2" s="32" t="s">
        <v>775</v>
      </c>
      <c r="F2" s="13"/>
    </row>
    <row r="3" spans="1:8" x14ac:dyDescent="0.2">
      <c r="A3" s="14"/>
      <c r="B3" s="16"/>
      <c r="C3" s="16"/>
      <c r="D3" s="16"/>
      <c r="E3" s="32" t="s">
        <v>538</v>
      </c>
      <c r="F3" s="13"/>
      <c r="G3" s="13"/>
    </row>
    <row r="4" spans="1:8" x14ac:dyDescent="0.2">
      <c r="A4" s="14"/>
      <c r="B4" s="16"/>
      <c r="C4" s="16"/>
      <c r="D4" s="15" t="s">
        <v>780</v>
      </c>
      <c r="E4" s="15" t="s">
        <v>781</v>
      </c>
    </row>
    <row r="5" spans="1:8" x14ac:dyDescent="0.2">
      <c r="A5" s="14"/>
      <c r="B5" s="16"/>
      <c r="C5" s="16"/>
      <c r="D5" s="16"/>
      <c r="E5" s="16"/>
    </row>
    <row r="6" spans="1:8" x14ac:dyDescent="0.2">
      <c r="A6" s="14"/>
      <c r="B6" s="16"/>
      <c r="C6" s="16"/>
      <c r="D6" s="16"/>
      <c r="E6" s="16"/>
    </row>
    <row r="7" spans="1:8" x14ac:dyDescent="0.2">
      <c r="A7" s="14"/>
      <c r="B7" s="16"/>
      <c r="C7" s="16"/>
      <c r="D7" s="16"/>
      <c r="E7" s="16"/>
    </row>
    <row r="8" spans="1:8" x14ac:dyDescent="0.2">
      <c r="A8" s="14"/>
      <c r="B8" s="16"/>
      <c r="C8" s="16"/>
      <c r="D8" s="16"/>
      <c r="E8" s="16"/>
    </row>
    <row r="9" spans="1:8" ht="65.25" customHeight="1" x14ac:dyDescent="0.2">
      <c r="A9" s="69" t="s">
        <v>769</v>
      </c>
      <c r="B9" s="70"/>
      <c r="C9" s="70"/>
      <c r="D9" s="70"/>
      <c r="E9" s="70"/>
    </row>
    <row r="10" spans="1:8" x14ac:dyDescent="0.2">
      <c r="A10" s="4"/>
      <c r="B10" s="5"/>
      <c r="C10" s="4"/>
      <c r="D10" s="4"/>
    </row>
    <row r="11" spans="1:8" x14ac:dyDescent="0.2">
      <c r="A11" s="68" t="s">
        <v>67</v>
      </c>
      <c r="B11" s="68" t="s">
        <v>79</v>
      </c>
      <c r="C11" s="68" t="s">
        <v>80</v>
      </c>
      <c r="D11" s="68" t="s">
        <v>771</v>
      </c>
      <c r="E11" s="68" t="s">
        <v>770</v>
      </c>
    </row>
    <row r="12" spans="1:8" ht="58.5" customHeight="1" x14ac:dyDescent="0.2">
      <c r="A12" s="68"/>
      <c r="B12" s="68"/>
      <c r="C12" s="68"/>
      <c r="D12" s="68"/>
      <c r="E12" s="68"/>
    </row>
    <row r="13" spans="1:8" ht="46.5" customHeight="1" x14ac:dyDescent="0.2">
      <c r="A13" s="68"/>
      <c r="B13" s="68"/>
      <c r="C13" s="68"/>
      <c r="D13" s="68"/>
      <c r="E13" s="68"/>
    </row>
    <row r="14" spans="1:8" x14ac:dyDescent="0.2">
      <c r="A14" s="23">
        <v>1</v>
      </c>
      <c r="B14" s="23">
        <v>2</v>
      </c>
      <c r="C14" s="23">
        <v>3</v>
      </c>
      <c r="D14" s="23">
        <v>4</v>
      </c>
      <c r="E14" s="23">
        <v>5</v>
      </c>
    </row>
    <row r="15" spans="1:8" x14ac:dyDescent="0.2">
      <c r="A15" s="23">
        <v>1</v>
      </c>
      <c r="B15" s="39" t="s">
        <v>75</v>
      </c>
      <c r="C15" s="23"/>
      <c r="D15" s="50">
        <f>D17</f>
        <v>37734506.450000048</v>
      </c>
      <c r="E15" s="50">
        <f>E17</f>
        <v>2702904.9300000072</v>
      </c>
      <c r="F15" s="6"/>
      <c r="G15" s="6"/>
    </row>
    <row r="16" spans="1:8" x14ac:dyDescent="0.2">
      <c r="A16" s="23">
        <f>1+A15</f>
        <v>2</v>
      </c>
      <c r="B16" s="39" t="s">
        <v>73</v>
      </c>
      <c r="C16" s="23"/>
      <c r="D16" s="51"/>
      <c r="E16" s="51"/>
    </row>
    <row r="17" spans="1:7" ht="25.5" x14ac:dyDescent="0.2">
      <c r="A17" s="23">
        <f>1+A16</f>
        <v>3</v>
      </c>
      <c r="B17" s="39" t="s">
        <v>74</v>
      </c>
      <c r="C17" s="23"/>
      <c r="D17" s="50">
        <f>D18</f>
        <v>37734506.450000048</v>
      </c>
      <c r="E17" s="50">
        <f>E18</f>
        <v>2702904.9300000072</v>
      </c>
    </row>
    <row r="18" spans="1:7" x14ac:dyDescent="0.2">
      <c r="A18" s="23">
        <f>1+A17</f>
        <v>4</v>
      </c>
      <c r="B18" s="39" t="s">
        <v>77</v>
      </c>
      <c r="C18" s="33" t="s">
        <v>76</v>
      </c>
      <c r="D18" s="50">
        <f>D22+D21+D20</f>
        <v>37734506.450000048</v>
      </c>
      <c r="E18" s="50">
        <f>E22+E21-E23</f>
        <v>2702904.9300000072</v>
      </c>
    </row>
    <row r="19" spans="1:7" ht="38.25" x14ac:dyDescent="0.2">
      <c r="A19" s="23"/>
      <c r="B19" s="39" t="s">
        <v>88</v>
      </c>
      <c r="C19" s="33" t="s">
        <v>702</v>
      </c>
      <c r="D19" s="50">
        <v>0</v>
      </c>
      <c r="E19" s="50">
        <v>0</v>
      </c>
    </row>
    <row r="20" spans="1:7" ht="38.25" x14ac:dyDescent="0.2">
      <c r="A20" s="23"/>
      <c r="B20" s="39" t="s">
        <v>89</v>
      </c>
      <c r="C20" s="33" t="s">
        <v>703</v>
      </c>
      <c r="D20" s="50">
        <v>-3000000</v>
      </c>
      <c r="E20" s="50">
        <v>0</v>
      </c>
    </row>
    <row r="21" spans="1:7" ht="25.5" x14ac:dyDescent="0.2">
      <c r="A21" s="23">
        <f>1+A18</f>
        <v>5</v>
      </c>
      <c r="B21" s="39" t="s">
        <v>81</v>
      </c>
      <c r="C21" s="33" t="s">
        <v>82</v>
      </c>
      <c r="D21" s="49">
        <v>-1672583940</v>
      </c>
      <c r="E21" s="49">
        <v>-401979742.02999997</v>
      </c>
      <c r="G21" s="6"/>
    </row>
    <row r="22" spans="1:7" ht="25.5" x14ac:dyDescent="0.2">
      <c r="A22" s="23">
        <f>1+A21</f>
        <v>6</v>
      </c>
      <c r="B22" s="39" t="s">
        <v>83</v>
      </c>
      <c r="C22" s="33" t="s">
        <v>84</v>
      </c>
      <c r="D22" s="49">
        <v>1713318446.45</v>
      </c>
      <c r="E22" s="49">
        <v>404682646.95999998</v>
      </c>
      <c r="F22" s="6"/>
      <c r="G22" s="6"/>
    </row>
    <row r="23" spans="1:7" ht="63.75" x14ac:dyDescent="0.2">
      <c r="A23" s="23">
        <f>1+A22</f>
        <v>7</v>
      </c>
      <c r="B23" s="39" t="s">
        <v>72</v>
      </c>
      <c r="C23" s="33" t="s">
        <v>17</v>
      </c>
      <c r="D23" s="49">
        <v>0</v>
      </c>
      <c r="E23" s="49">
        <v>0</v>
      </c>
      <c r="F23" s="6"/>
      <c r="G23" s="6"/>
    </row>
    <row r="24" spans="1:7" ht="38.25" x14ac:dyDescent="0.2">
      <c r="A24" s="23">
        <f>1+A23</f>
        <v>8</v>
      </c>
      <c r="B24" s="39" t="s">
        <v>85</v>
      </c>
      <c r="C24" s="33" t="s">
        <v>86</v>
      </c>
      <c r="D24" s="49">
        <v>0</v>
      </c>
      <c r="E24" s="49">
        <v>0</v>
      </c>
    </row>
    <row r="25" spans="1:7" x14ac:dyDescent="0.2">
      <c r="A25" s="4"/>
      <c r="B25" s="5"/>
      <c r="C25" s="4"/>
      <c r="D25" s="4"/>
      <c r="F25" s="6"/>
    </row>
    <row r="26" spans="1:7" x14ac:dyDescent="0.2">
      <c r="A26" s="4"/>
      <c r="B26" s="5"/>
      <c r="C26" s="4"/>
      <c r="D26" s="7"/>
      <c r="F26" s="6"/>
    </row>
    <row r="27" spans="1:7" x14ac:dyDescent="0.2">
      <c r="A27" s="4"/>
      <c r="B27" s="5"/>
      <c r="C27" s="4"/>
      <c r="D27" s="4"/>
    </row>
    <row r="28" spans="1:7" x14ac:dyDescent="0.2">
      <c r="A28" s="4"/>
      <c r="B28" s="5"/>
      <c r="C28" s="4"/>
      <c r="D28" s="4"/>
    </row>
    <row r="29" spans="1:7" x14ac:dyDescent="0.2">
      <c r="A29" s="4"/>
      <c r="B29" s="5"/>
      <c r="C29" s="4"/>
      <c r="D29" s="4"/>
    </row>
    <row r="30" spans="1:7" x14ac:dyDescent="0.2">
      <c r="A30" s="4"/>
      <c r="B30" s="5"/>
      <c r="C30" s="4"/>
      <c r="D30" s="4"/>
    </row>
    <row r="31" spans="1:7" x14ac:dyDescent="0.2">
      <c r="A31" s="4"/>
      <c r="B31" s="5"/>
      <c r="C31" s="4"/>
      <c r="D31" s="4"/>
    </row>
    <row r="32" spans="1:7" x14ac:dyDescent="0.2">
      <c r="A32" s="4"/>
      <c r="B32" s="5"/>
      <c r="C32" s="4"/>
      <c r="D32" s="4"/>
    </row>
    <row r="33" spans="1:4" x14ac:dyDescent="0.2">
      <c r="A33" s="4"/>
      <c r="B33" s="5"/>
      <c r="C33" s="4"/>
      <c r="D33" s="4"/>
    </row>
    <row r="34" spans="1:4" x14ac:dyDescent="0.2">
      <c r="A34" s="4"/>
      <c r="B34" s="5"/>
      <c r="C34" s="4"/>
      <c r="D34" s="4"/>
    </row>
    <row r="35" spans="1:4" x14ac:dyDescent="0.2">
      <c r="A35" s="4"/>
      <c r="B35" s="5"/>
      <c r="C35" s="4"/>
      <c r="D35" s="4"/>
    </row>
    <row r="36" spans="1:4" x14ac:dyDescent="0.2">
      <c r="A36" s="4"/>
      <c r="B36" s="5"/>
      <c r="C36" s="4"/>
      <c r="D36" s="4"/>
    </row>
  </sheetData>
  <mergeCells count="6">
    <mergeCell ref="A9:E9"/>
    <mergeCell ref="E11:E13"/>
    <mergeCell ref="A11:A13"/>
    <mergeCell ref="B11:B13"/>
    <mergeCell ref="C11:C13"/>
    <mergeCell ref="D11:D13"/>
  </mergeCells>
  <phoneticPr fontId="0" type="noConversion"/>
  <pageMargins left="0.9055118110236221" right="0.9055118110236221" top="0.74803149606299213" bottom="0.74803149606299213" header="0.31496062992125984" footer="0.31496062992125984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="90" zoomScaleNormal="90" workbookViewId="0">
      <selection activeCell="B1" sqref="B1:C1"/>
    </sheetView>
  </sheetViews>
  <sheetFormatPr defaultRowHeight="12.75" x14ac:dyDescent="0.2"/>
  <cols>
    <col min="1" max="1" width="43.28515625" style="5" customWidth="1"/>
    <col min="2" max="2" width="21.42578125" style="5" customWidth="1"/>
    <col min="3" max="3" width="24.28515625" style="5" customWidth="1"/>
    <col min="4" max="16384" width="9.140625" style="5"/>
  </cols>
  <sheetData>
    <row r="1" spans="1:8" s="3" customFormat="1" ht="63.75" customHeight="1" x14ac:dyDescent="0.2">
      <c r="A1" s="14"/>
      <c r="B1" s="73" t="s">
        <v>782</v>
      </c>
      <c r="C1" s="73"/>
      <c r="D1" s="5"/>
      <c r="E1" s="12"/>
      <c r="F1" s="2"/>
      <c r="G1" s="2"/>
      <c r="H1" s="2"/>
    </row>
    <row r="2" spans="1:8" x14ac:dyDescent="0.2">
      <c r="A2" s="52"/>
      <c r="B2" s="52"/>
      <c r="C2" s="52"/>
    </row>
    <row r="3" spans="1:8" ht="142.5" customHeight="1" x14ac:dyDescent="0.2">
      <c r="A3" s="71" t="s">
        <v>704</v>
      </c>
      <c r="B3" s="72"/>
      <c r="C3" s="72"/>
    </row>
    <row r="4" spans="1:8" ht="150" x14ac:dyDescent="0.2">
      <c r="A4" s="53" t="s">
        <v>175</v>
      </c>
      <c r="B4" s="53" t="s">
        <v>705</v>
      </c>
      <c r="C4" s="53" t="s">
        <v>706</v>
      </c>
    </row>
    <row r="5" spans="1:8" ht="15" x14ac:dyDescent="0.2">
      <c r="A5" s="53">
        <v>1</v>
      </c>
      <c r="B5" s="53">
        <v>2</v>
      </c>
      <c r="C5" s="53">
        <v>3</v>
      </c>
    </row>
    <row r="6" spans="1:8" ht="111" customHeight="1" x14ac:dyDescent="0.2">
      <c r="A6" s="54" t="s">
        <v>537</v>
      </c>
      <c r="B6" s="55">
        <v>49.9</v>
      </c>
      <c r="C6" s="55">
        <v>9669.73</v>
      </c>
    </row>
    <row r="7" spans="1:8" ht="108" customHeight="1" x14ac:dyDescent="0.2">
      <c r="A7" s="54" t="s">
        <v>535</v>
      </c>
      <c r="B7" s="55">
        <v>26.7</v>
      </c>
      <c r="C7" s="55">
        <v>2890.25</v>
      </c>
    </row>
    <row r="8" spans="1:8" ht="123.75" customHeight="1" x14ac:dyDescent="0.2">
      <c r="A8" s="54" t="s">
        <v>536</v>
      </c>
      <c r="B8" s="56">
        <v>1356.35</v>
      </c>
      <c r="C8" s="56">
        <v>142730.89000000001</v>
      </c>
    </row>
  </sheetData>
  <mergeCells count="2">
    <mergeCell ref="A3:C3"/>
    <mergeCell ref="B1:C1"/>
  </mergeCells>
  <pageMargins left="0.9055118110236221" right="0.9055118110236221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Мария Гроголец</cp:lastModifiedBy>
  <cp:lastPrinted>2023-04-27T10:51:50Z</cp:lastPrinted>
  <dcterms:created xsi:type="dcterms:W3CDTF">1996-10-08T23:32:33Z</dcterms:created>
  <dcterms:modified xsi:type="dcterms:W3CDTF">2023-04-27T10:52:41Z</dcterms:modified>
</cp:coreProperties>
</file>