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5480" windowHeight="93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(2)'!$A$12:$O$491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(2)'!$13:$14</definedName>
    <definedName name="_xlnm.Print_Area" localSheetId="0">'ФОРМА  МП (2)'!$P$10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Оксана Полуяхтова</author>
    <author>пк</author>
  </authors>
  <commentList>
    <comment ref="C20" authorId="0">
      <text>
        <r>
          <rPr>
            <b/>
            <sz val="8"/>
            <rFont val="Tahoma"/>
            <family val="2"/>
          </rPr>
          <t>Оксана Полуяхтова:</t>
        </r>
        <r>
          <rPr>
            <sz val="8"/>
            <rFont val="Tahoma"/>
            <family val="2"/>
          </rPr>
          <t xml:space="preserve">
справочно (средства молодых семей и банковские)
</t>
        </r>
      </text>
    </comment>
    <comment ref="D20" authorId="0">
      <text>
        <r>
          <rPr>
            <b/>
            <sz val="8"/>
            <rFont val="Tahoma"/>
            <family val="2"/>
          </rPr>
          <t>Оксана Полуяхтова:</t>
        </r>
        <r>
          <rPr>
            <sz val="8"/>
            <rFont val="Tahoma"/>
            <family val="2"/>
          </rPr>
          <t xml:space="preserve">
справочно (банковские средства и средства молодых семей)
</t>
        </r>
      </text>
    </comment>
    <comment ref="E20" authorId="0">
      <text>
        <r>
          <rPr>
            <b/>
            <sz val="8"/>
            <rFont val="Tahoma"/>
            <family val="2"/>
          </rPr>
          <t>Оксана Полуяхтова:</t>
        </r>
        <r>
          <rPr>
            <sz val="8"/>
            <rFont val="Tahoma"/>
            <family val="2"/>
          </rPr>
          <t xml:space="preserve">
справочно (средства банков и молодых семей)
</t>
        </r>
      </text>
    </comment>
    <comment ref="J20" authorId="0">
      <text>
        <r>
          <rPr>
            <b/>
            <sz val="8"/>
            <rFont val="Tahoma"/>
            <family val="2"/>
          </rPr>
          <t>Оксана Полуяхтова:</t>
        </r>
        <r>
          <rPr>
            <sz val="8"/>
            <rFont val="Tahoma"/>
            <family val="2"/>
          </rPr>
          <t xml:space="preserve">
справочно (банковские средства и средства молодых семей)</t>
        </r>
      </text>
    </comment>
    <comment ref="O174" authorId="0">
      <text>
        <r>
          <rPr>
            <b/>
            <sz val="8"/>
            <rFont val="Tahoma"/>
            <family val="2"/>
          </rPr>
          <t>целевая статьява:</t>
        </r>
        <r>
          <rPr>
            <sz val="8"/>
            <rFont val="Tahoma"/>
            <family val="2"/>
          </rPr>
          <t xml:space="preserve">
0421009</t>
        </r>
      </text>
    </comment>
    <comment ref="O191" authorId="0">
      <text>
        <r>
          <rPr>
            <b/>
            <sz val="8"/>
            <rFont val="Tahoma"/>
            <family val="2"/>
          </rPr>
          <t>целевая статья 0421010</t>
        </r>
        <r>
          <rPr>
            <sz val="8"/>
            <rFont val="Tahoma"/>
            <family val="2"/>
          </rPr>
          <t xml:space="preserve">
</t>
        </r>
      </text>
    </comment>
    <comment ref="O196" authorId="0">
      <text>
        <r>
          <rPr>
            <b/>
            <sz val="8"/>
            <rFont val="Tahoma"/>
            <family val="2"/>
          </rPr>
          <t>0421011</t>
        </r>
        <r>
          <rPr>
            <sz val="8"/>
            <rFont val="Tahoma"/>
            <family val="2"/>
          </rPr>
          <t xml:space="preserve">
</t>
        </r>
      </text>
    </comment>
    <comment ref="O224" authorId="0">
      <text>
        <r>
          <rPr>
            <b/>
            <sz val="8"/>
            <rFont val="Tahoma"/>
            <family val="2"/>
          </rPr>
          <t>0431012</t>
        </r>
        <r>
          <rPr>
            <sz val="8"/>
            <rFont val="Tahoma"/>
            <family val="2"/>
          </rPr>
          <t xml:space="preserve">
</t>
        </r>
      </text>
    </comment>
    <comment ref="O235" authorId="0">
      <text>
        <r>
          <rPr>
            <b/>
            <sz val="8"/>
            <rFont val="Tahoma"/>
            <family val="2"/>
          </rPr>
          <t>0431013</t>
        </r>
        <r>
          <rPr>
            <sz val="8"/>
            <rFont val="Tahoma"/>
            <family val="2"/>
          </rPr>
          <t xml:space="preserve">
</t>
        </r>
      </text>
    </comment>
    <comment ref="O246" authorId="0">
      <text>
        <r>
          <rPr>
            <sz val="8"/>
            <rFont val="Tahoma"/>
            <family val="2"/>
          </rPr>
          <t xml:space="preserve">
0431014</t>
        </r>
      </text>
    </comment>
    <comment ref="O251" authorId="0">
      <text>
        <r>
          <rPr>
            <b/>
            <sz val="8"/>
            <rFont val="Tahoma"/>
            <family val="2"/>
          </rPr>
          <t>0431015</t>
        </r>
        <r>
          <rPr>
            <sz val="8"/>
            <rFont val="Tahoma"/>
            <family val="2"/>
          </rPr>
          <t xml:space="preserve">
</t>
        </r>
      </text>
    </comment>
    <comment ref="O285" authorId="0">
      <text>
        <r>
          <rPr>
            <b/>
            <sz val="8"/>
            <rFont val="Tahoma"/>
            <family val="2"/>
          </rPr>
          <t>0441016</t>
        </r>
        <r>
          <rPr>
            <sz val="8"/>
            <rFont val="Tahoma"/>
            <family val="2"/>
          </rPr>
          <t xml:space="preserve">
</t>
        </r>
      </text>
    </comment>
    <comment ref="O290" authorId="0">
      <text>
        <r>
          <rPr>
            <b/>
            <sz val="8"/>
            <rFont val="Tahoma"/>
            <family val="2"/>
          </rPr>
          <t>0441017</t>
        </r>
        <r>
          <rPr>
            <sz val="8"/>
            <rFont val="Tahoma"/>
            <family val="2"/>
          </rPr>
          <t xml:space="preserve">
</t>
        </r>
      </text>
    </comment>
    <comment ref="O307" authorId="0">
      <text>
        <r>
          <rPr>
            <b/>
            <sz val="8"/>
            <rFont val="Tahoma"/>
            <family val="2"/>
          </rPr>
          <t>0441018</t>
        </r>
        <r>
          <rPr>
            <sz val="8"/>
            <rFont val="Tahoma"/>
            <family val="2"/>
          </rPr>
          <t xml:space="preserve">
</t>
        </r>
      </text>
    </comment>
    <comment ref="O317" authorId="0">
      <text>
        <r>
          <rPr>
            <b/>
            <sz val="8"/>
            <rFont val="Tahoma"/>
            <family val="2"/>
          </rPr>
          <t>0441020</t>
        </r>
        <r>
          <rPr>
            <sz val="8"/>
            <rFont val="Tahoma"/>
            <family val="2"/>
          </rPr>
          <t xml:space="preserve">
</t>
        </r>
      </text>
    </comment>
    <comment ref="O312" authorId="0">
      <text>
        <r>
          <rPr>
            <b/>
            <sz val="8"/>
            <rFont val="Tahoma"/>
            <family val="2"/>
          </rPr>
          <t>0441019</t>
        </r>
        <r>
          <rPr>
            <sz val="8"/>
            <rFont val="Tahoma"/>
            <family val="2"/>
          </rPr>
          <t xml:space="preserve">
</t>
        </r>
      </text>
    </comment>
    <comment ref="O351" authorId="0">
      <text>
        <r>
          <rPr>
            <b/>
            <sz val="8"/>
            <rFont val="Tahoma"/>
            <family val="2"/>
          </rPr>
          <t>0451021</t>
        </r>
        <r>
          <rPr>
            <sz val="8"/>
            <rFont val="Tahoma"/>
            <family val="2"/>
          </rPr>
          <t xml:space="preserve">
</t>
        </r>
      </text>
    </comment>
    <comment ref="O357" authorId="0">
      <text>
        <r>
          <rPr>
            <sz val="8"/>
            <rFont val="Tahoma"/>
            <family val="2"/>
          </rPr>
          <t xml:space="preserve">
</t>
        </r>
      </text>
    </comment>
    <comment ref="D357" authorId="0">
      <text>
        <r>
          <rPr>
            <b/>
            <sz val="8"/>
            <rFont val="Tahoma"/>
            <family val="2"/>
          </rPr>
          <t>Оксана Полуяхтова:</t>
        </r>
        <r>
          <rPr>
            <sz val="8"/>
            <rFont val="Tahoma"/>
            <family val="2"/>
          </rPr>
          <t xml:space="preserve">
</t>
        </r>
      </text>
    </comment>
    <comment ref="D362" authorId="0">
      <text>
        <r>
          <rPr>
            <b/>
            <sz val="8"/>
            <rFont val="Tahoma"/>
            <family val="2"/>
          </rPr>
          <t>0451021</t>
        </r>
        <r>
          <rPr>
            <sz val="8"/>
            <rFont val="Tahoma"/>
            <family val="2"/>
          </rPr>
          <t xml:space="preserve">
</t>
        </r>
      </text>
    </comment>
    <comment ref="D367" authorId="0">
      <text>
        <r>
          <rPr>
            <b/>
            <sz val="8"/>
            <rFont val="Tahoma"/>
            <family val="2"/>
          </rPr>
          <t>0451022</t>
        </r>
        <r>
          <rPr>
            <sz val="8"/>
            <rFont val="Tahoma"/>
            <family val="2"/>
          </rPr>
          <t xml:space="preserve">
</t>
        </r>
      </text>
    </comment>
    <comment ref="D379" authorId="0">
      <text>
        <r>
          <rPr>
            <sz val="8"/>
            <rFont val="Tahoma"/>
            <family val="2"/>
          </rPr>
          <t xml:space="preserve">
</t>
        </r>
      </text>
    </comment>
    <comment ref="D384" authorId="0">
      <text>
        <r>
          <rPr>
            <b/>
            <sz val="8"/>
            <rFont val="Tahoma"/>
            <family val="2"/>
          </rPr>
          <t>0451023</t>
        </r>
        <r>
          <rPr>
            <sz val="8"/>
            <rFont val="Tahoma"/>
            <family val="2"/>
          </rPr>
          <t xml:space="preserve">
</t>
        </r>
      </text>
    </comment>
    <comment ref="D389" authorId="0">
      <text>
        <r>
          <rPr>
            <b/>
            <sz val="8"/>
            <rFont val="Tahoma"/>
            <family val="2"/>
          </rPr>
          <t>0451024</t>
        </r>
        <r>
          <rPr>
            <sz val="8"/>
            <rFont val="Tahoma"/>
            <family val="2"/>
          </rPr>
          <t xml:space="preserve">
</t>
        </r>
      </text>
    </comment>
    <comment ref="D394" authorId="0">
      <text>
        <r>
          <rPr>
            <b/>
            <sz val="8"/>
            <rFont val="Tahoma"/>
            <family val="2"/>
          </rPr>
          <t>0451025
ОКМС - 30,0
ФОК - 55,0
МКИЦ -30,0
ДЮСШ - 10,0</t>
        </r>
        <r>
          <rPr>
            <sz val="8"/>
            <rFont val="Tahoma"/>
            <family val="2"/>
          </rPr>
          <t xml:space="preserve">
</t>
        </r>
      </text>
    </comment>
    <comment ref="D399" authorId="0">
      <text>
        <r>
          <rPr>
            <b/>
            <sz val="8"/>
            <rFont val="Tahoma"/>
            <family val="2"/>
          </rPr>
          <t>0451026</t>
        </r>
        <r>
          <rPr>
            <sz val="8"/>
            <rFont val="Tahoma"/>
            <family val="2"/>
          </rPr>
          <t xml:space="preserve">
ФОК</t>
        </r>
      </text>
    </comment>
    <comment ref="D404" authorId="0">
      <text>
        <r>
          <rPr>
            <b/>
            <sz val="8"/>
            <rFont val="Tahoma"/>
            <family val="2"/>
          </rPr>
          <t>0451027</t>
        </r>
        <r>
          <rPr>
            <sz val="8"/>
            <rFont val="Tahoma"/>
            <family val="2"/>
          </rPr>
          <t xml:space="preserve">
ФОК</t>
        </r>
      </text>
    </comment>
    <comment ref="D435" authorId="0">
      <text>
        <r>
          <rPr>
            <sz val="8"/>
            <rFont val="Tahoma"/>
            <family val="2"/>
          </rPr>
          <t xml:space="preserve">
</t>
        </r>
      </text>
    </comment>
    <comment ref="D453" authorId="0">
      <text>
        <r>
          <rPr>
            <b/>
            <sz val="8"/>
            <rFont val="Tahoma"/>
            <family val="2"/>
          </rPr>
          <t>0461028</t>
        </r>
        <r>
          <rPr>
            <sz val="8"/>
            <rFont val="Tahoma"/>
            <family val="2"/>
          </rPr>
          <t xml:space="preserve">
</t>
        </r>
      </text>
    </comment>
    <comment ref="D403" authorId="0">
      <text>
        <r>
          <rPr>
            <b/>
            <sz val="8"/>
            <rFont val="Tahoma"/>
            <family val="2"/>
          </rPr>
          <t>0454840</t>
        </r>
        <r>
          <rPr>
            <sz val="8"/>
            <rFont val="Tahoma"/>
            <family val="2"/>
          </rPr>
          <t xml:space="preserve">
ФОК</t>
        </r>
      </text>
    </comment>
    <comment ref="D398" authorId="0">
      <text>
        <r>
          <rPr>
            <b/>
            <sz val="8"/>
            <rFont val="Tahoma"/>
            <family val="2"/>
          </rPr>
          <t>0454840
ФОК</t>
        </r>
        <r>
          <rPr>
            <sz val="8"/>
            <rFont val="Tahoma"/>
            <family val="2"/>
          </rPr>
          <t xml:space="preserve">
</t>
        </r>
      </text>
    </comment>
    <comment ref="O49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0411001
</t>
        </r>
      </text>
    </comment>
    <comment ref="O54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0411002
</t>
        </r>
      </text>
    </comment>
    <comment ref="O96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0411003</t>
        </r>
      </text>
    </comment>
    <comment ref="O101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0411004</t>
        </r>
      </text>
    </comment>
    <comment ref="O106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0411005</t>
        </r>
      </text>
    </comment>
    <comment ref="O111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0411006</t>
        </r>
      </text>
    </comment>
    <comment ref="O116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0411007</t>
        </r>
      </text>
    </comment>
    <comment ref="O121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0411008</t>
        </r>
      </text>
    </comment>
    <comment ref="O279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0441021</t>
        </r>
      </text>
    </comment>
    <comment ref="O359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0451021</t>
        </r>
      </text>
    </comment>
    <comment ref="O364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0451022</t>
        </r>
      </text>
    </comment>
    <comment ref="O381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0451023</t>
        </r>
      </text>
    </comment>
    <comment ref="O386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0451024</t>
        </r>
      </text>
    </comment>
    <comment ref="O391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0451025</t>
        </r>
      </text>
    </comment>
    <comment ref="O396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0451026</t>
        </r>
      </text>
    </comment>
    <comment ref="O401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0451027</t>
        </r>
      </text>
    </comment>
    <comment ref="O455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0461028</t>
        </r>
      </text>
    </comment>
    <comment ref="O477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0471029</t>
        </r>
      </text>
    </comment>
    <comment ref="O487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0471030</t>
        </r>
      </text>
    </comment>
    <comment ref="O59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0411002
</t>
        </r>
      </text>
    </comment>
    <comment ref="D496" authorId="0">
      <text>
        <r>
          <rPr>
            <sz val="8"/>
            <rFont val="Tahoma"/>
            <family val="2"/>
          </rPr>
          <t xml:space="preserve">
</t>
        </r>
      </text>
    </comment>
    <comment ref="D514" authorId="0">
      <text>
        <r>
          <rPr>
            <b/>
            <sz val="8"/>
            <rFont val="Tahoma"/>
            <family val="2"/>
          </rPr>
          <t>0461028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<sst xmlns="http://schemas.openxmlformats.org/spreadsheetml/2006/main" count="578" uniqueCount="145">
  <si>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</si>
  <si>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</si>
  <si>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</si>
  <si>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</si>
  <si>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</si>
  <si>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</si>
  <si>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</si>
  <si>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</si>
  <si>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</si>
  <si>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</si>
  <si>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</si>
  <si>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</si>
  <si>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1.1. Иные капитальные вложения</t>
  </si>
  <si>
    <t>Всего по направлению
"Прочие нужды", в том числе</t>
  </si>
  <si>
    <t>1. Прочие нужды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</si>
  <si>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</si>
  <si>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</si>
  <si>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</si>
  <si>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</si>
  <si>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</si>
  <si>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</si>
  <si>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</si>
  <si>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</si>
  <si>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</si>
  <si>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</si>
  <si>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</si>
  <si>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</si>
  <si>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</si>
  <si>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ПОДПРОГРАММА 6 "ОБЕСПЕЧЕНИЕ ЖИЛЬЕМ МОЛОДЫХ СЕМЕЙ МО КАМЫШЛОВСКИЙ МУНИЦИПАЛЬНЫЙ РАЙОН"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</si>
  <si>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</si>
  <si>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</si>
  <si>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</si>
  <si>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</si>
  <si>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</si>
  <si>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</si>
  <si>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ОБЕСПЕЧИВАЮЩАЯ ПОДПРОГРАММА №7</t>
  </si>
  <si>
    <t>1.1.4, 1.1.5</t>
  </si>
  <si>
    <t>2.2.1</t>
  </si>
  <si>
    <t>3.2.1, 3.4.1, 3.5.1</t>
  </si>
  <si>
    <t>4.1.1, 4.1.2</t>
  </si>
  <si>
    <t>5.1.1</t>
  </si>
  <si>
    <t>6.1.1, 6.1.2</t>
  </si>
  <si>
    <t>Мероприятие 4. Организация деятельности  МКИЦ, всего, из них:</t>
  </si>
  <si>
    <t>Мероприятие 6. Укрепление и развитие материально - технической базы "МКИЦ", всего, из них:</t>
  </si>
  <si>
    <t>Мероприятие 7. Мероприятия по информированию населения, издательской деятельности, всего, из них:</t>
  </si>
  <si>
    <t>Мероприятие 8. Мероприятия в сфере культуры и искусства, всего, из них:</t>
  </si>
  <si>
    <t>Мероприятие 9.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</si>
  <si>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10.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</si>
  <si>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11. Организация деятельности учреждений дополнительного образования, всего, из них:</t>
  </si>
  <si>
    <t>Мероприятие 13. Приобретение оборудования для муниципальных учреждений и их структурных подразделений по работе с молодежью, всего, из них:</t>
  </si>
  <si>
    <t>Мероприятие 14. Проведение социологического научного исследования для разработки эффективных моделей реализации молодежной политики, всего, из них:</t>
  </si>
  <si>
    <t>Мероприятие 15. Осуществление мероприятий по приоритетным направлениям работы с молодежью</t>
  </si>
  <si>
    <t>Мероприятие 16. Обеспечение деятельности структурных подразделений муниципальных учреждений по работе с молодежью (подростково-молодежный клуб)</t>
  </si>
  <si>
    <t>Мероприятие 17. Строительство (размещение) типовых спортивных сооружений (площадок), всего, из них:</t>
  </si>
  <si>
    <t>Мероприятие 18.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</si>
  <si>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19. Приобретение оборудования и иных материальных ценностей для деятельности ДЮСШ, всего, из них:</t>
  </si>
  <si>
    <t xml:space="preserve">Мероприятие 20. Мероприятия в сфере физической культуры и спорта </t>
  </si>
  <si>
    <t>Мероприятие 21. Организация деятельности учреждений физической культуры и их филиалов спортивной  направленности (ФОК) , всего, из них:</t>
  </si>
  <si>
    <t>Мероприятие 22.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</si>
  <si>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23.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ОКМС, всего, из них:</t>
  </si>
  <si>
    <t>Мероприятие 24. Приобретение оборудования и материалов для клубов авиамодельного направления,  всего, из них:</t>
  </si>
  <si>
    <t>Мероприятие 25.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клубах,  всего, из них:</t>
  </si>
  <si>
    <t>Мероприятие 27.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</si>
  <si>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28. Организация и проведение 5-дневных учебных сборов по начальной военной подготовке для доприывной молодежи всего, из них:</t>
  </si>
  <si>
    <t xml:space="preserve">Мероприятие 30. Предоставление социальных выплат молодым семьям </t>
  </si>
  <si>
    <t>Мероприятие 31. Обеспечение деятельности структурных подразделений органа местного самоуправлеиия в сфере культуры, молодежной политики и спорта(ОКМС), всего, из них:</t>
  </si>
  <si>
    <t>Мероприятие 32. Осуществление ведомственного контроля в установленной сфере, всего, из них:</t>
  </si>
  <si>
    <t>Мероприятие 33. Создание материально - технических условий для обеспечения деятельности  органа муниципальной власти в сфере культуры, молодежной политики и спорта, всего, из них:</t>
  </si>
  <si>
    <t>ПОДПРОГРАММА 8 "ПРЕДОСТАВЛЕНИЕ РЕГИОНАЛЬНОЙ ПОДДЕРЖКИ МОЛОДЫМ СЕМЬЯМ  КАМЫШЛОВСКОГО МУНИЦИПАЛЬНОГО РАЙОНА НА УЛУЧШЕНИЕ ЖИЛИЩНЫХ УСЛОВИЙ"</t>
  </si>
  <si>
    <t>Мероприятие 3. Предоставление межбюджетных трансфертов бюджетам сельских поселений, входящих в состав МО Камышловский муниципальный район, для устройства наружного освещения воинских захоронений и мемориальных комплексов, памятников и обелисков, увековечивающих память защитников Отечества</t>
  </si>
  <si>
    <t>8.1.1</t>
  </si>
  <si>
    <t>Мероприятие 36. Поддержка на конкурсной основе лучших учреждений культуры</t>
  </si>
  <si>
    <t>Мероприятие 38. Поддержка на конкурсной основе лучших учреждений дополнительного образования</t>
  </si>
  <si>
    <t>1.1.9</t>
  </si>
  <si>
    <t>1.2.1</t>
  </si>
  <si>
    <t xml:space="preserve">Мероприятие 40. Реализация мер по поэтапному повышению средней заработной платы работников муниципальных учреждений культуры </t>
  </si>
  <si>
    <t xml:space="preserve">Мероприятие 39. Межбюджетные трансферты на реализацию мер по поэтапному повышению средней заработной платы работников муниципальных учреждений  культуры </t>
  </si>
  <si>
    <t>7.1.2, 7.2.1</t>
  </si>
  <si>
    <t>7.1.1, 7.1.2</t>
  </si>
  <si>
    <t>7.1.2</t>
  </si>
  <si>
    <t>1.1.5, 1.1.6</t>
  </si>
  <si>
    <t>1.1.1, 1.1.2, 1.1.3, 1.1.4</t>
  </si>
  <si>
    <r>
      <t>1.1.1-</t>
    </r>
    <r>
      <rPr>
        <sz val="10"/>
        <color indexed="10"/>
        <rFont val="Times New Roman"/>
        <family val="1"/>
      </rPr>
      <t xml:space="preserve">1.1.7 </t>
    </r>
    <r>
      <rPr>
        <sz val="10"/>
        <rFont val="Times New Roman"/>
        <family val="1"/>
      </rPr>
      <t>, 1.1.9, 1.4.1</t>
    </r>
  </si>
  <si>
    <t>1.1.1, 1.1.2, 1.1.3, 1.1.4, 1.2.1, 1.3.1, 1.4.1</t>
  </si>
  <si>
    <t>1.3.1. - 1.3.6</t>
  </si>
  <si>
    <t>1.4.1</t>
  </si>
  <si>
    <t>1.1.1, 1.1.2, 1.1.3, 1.1.4, 1.4.1</t>
  </si>
  <si>
    <t>1.3.3, 1.3.5, 1.3.6,  1.4.1</t>
  </si>
  <si>
    <t>1.1.8</t>
  </si>
  <si>
    <t>2.1.1 - 2.1.2, 2.2.2, 2.3.1</t>
  </si>
  <si>
    <t>2.1.1 - 2.1.2, 2.2.1</t>
  </si>
  <si>
    <t>2.2.2</t>
  </si>
  <si>
    <t>3.1.1, 3.1.2, 3.1.4. 3.2.1, 3.3.1, 3.4.1, 3.4.2</t>
  </si>
  <si>
    <t>4.1.1, 4.5.2</t>
  </si>
  <si>
    <t>4.1.1, 4.1.2, 4.1.3, 4.1.4</t>
  </si>
  <si>
    <t>4.1.1, 4.4.1</t>
  </si>
  <si>
    <t>4.1.2, 4.2.1,</t>
  </si>
  <si>
    <t>4.3.1</t>
  </si>
  <si>
    <t>5.1.1., 5.2.2</t>
  </si>
  <si>
    <t>5.1.1, 5.2.2</t>
  </si>
  <si>
    <t>5.2.2</t>
  </si>
  <si>
    <t>5.1.1, 5.2.1</t>
  </si>
  <si>
    <t>Мероприятие 41. Поэтапное внедрение Всероссийского физкультурно-спортивного комплекса "Готов к труду и обороне" (ГТО) на территории Камышловского района</t>
  </si>
  <si>
    <t>Мероприятие 43. Предоставление субсидий некоммерческим организациям в сфере патриотического воспитания граждан.</t>
  </si>
  <si>
    <t>5.1.2.</t>
  </si>
  <si>
    <t>Мероприятие 29. Организация и проведение военно-спортивных игр, военно-спортивных мероприятий</t>
  </si>
  <si>
    <t>Мероприятие 37.  Межбюджетные трансферты на строительство типовых культурных сооружений (Центр культурного развития)</t>
  </si>
  <si>
    <t>Мероприятие 44.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бюджета.</t>
  </si>
  <si>
    <t>Мероприятие 45.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бюджета.</t>
  </si>
  <si>
    <t>Мероприятие 47.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работников.</t>
  </si>
  <si>
    <t>Мероприятие 48.  Перевод котельных на газ в муниципальных учреждениях Камышловского района.</t>
  </si>
  <si>
    <t>Мероприятие 49.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бюджета.</t>
  </si>
  <si>
    <t>Мероприятие 50.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бюджета.</t>
  </si>
  <si>
    <t>Мероприятие 51.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службе.</t>
  </si>
  <si>
    <t>Мероприятие 52. Организация и проведение военно-спортивных игр, военно-спортивных мероприятий.</t>
  </si>
  <si>
    <t>Мероприятие 53.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области.</t>
  </si>
  <si>
    <t>Мероприятие 54. Предоставление социальных выплат молодым семьям на приобретение (строительство) жилья на условиях софинансирования.</t>
  </si>
  <si>
    <t>Мероприятие 55. Предоставление социальных выплат молодым семьям на приобретение (строительство) жилья за счет средств местного бюджета.</t>
  </si>
  <si>
    <t>Мероприятие 56. Предоставление региональных социальных выплат молодым семьям на улучшение жилищных условий за счет областного бюджета.</t>
  </si>
  <si>
    <t>8.1.1.</t>
  </si>
  <si>
    <t>5.1.1, 5.2.1.</t>
  </si>
  <si>
    <t>4.3.1.</t>
  </si>
  <si>
    <t>1.3.5.</t>
  </si>
  <si>
    <t>2.3.1.</t>
  </si>
  <si>
    <t>1.2.1.</t>
  </si>
  <si>
    <t>Мероприятие 57.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</si>
  <si>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12.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</si>
  <si>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26. Оснащение муниципальных библиотек книгами,  учебными фильмами, плакатами, патриотической направленности,  всего, из них:</t>
  </si>
  <si>
    <t xml:space="preserve">Мероприятие 34. Предоставление социальных выплат региональной поддержки молодым семьям </t>
  </si>
  <si>
    <t xml:space="preserve">Мероприятие 35. Предоставление иных межбюджетных трансфертов бюджету МО "Обуховское сельское поселение" для приобретения и монтажа быстровозводимого здания библиотеки в с.Обуховское на земельном участке по адресу ул.Мира, 114г </t>
  </si>
  <si>
    <t>Мероприятие 5.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</si>
  <si>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46.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</si>
  <si>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42.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</si>
  <si>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4.5.1</t>
  </si>
  <si>
    <t>Мероприятие 59. Реализация проектов по приоритетным направлениям работы с молодежью на территории Свердловской области</t>
  </si>
  <si>
    <t>Мероприятие 58. Межбюджетные трансферты муниципальным образованиям сельских поселений на приобретение искусственного газона для футбольного поля.</t>
  </si>
  <si>
    <t>Мероприятие 61. Реализация мероприятий по поэтапному внедрению Всероссийского физкультурно-спортивного комплекса "Готов к труду и обороне" (ГТО)</t>
  </si>
  <si>
    <t>Мероприятие 62. Организация военно-патриотического воспитания и допризывной подготовки молодых граждан</t>
  </si>
  <si>
    <t>5.1.1. 5.2.2.</t>
  </si>
  <si>
    <t>Мероприятие 60. Реализация проектов по приоритетным направлениям работы с молодежью на территории Свердловской области за счет средств местного бюджета</t>
  </si>
  <si>
    <t>3.1.1.</t>
  </si>
  <si>
    <t>1.1.6.</t>
  </si>
  <si>
    <t xml:space="preserve">Приложение № 2 
к постановлению главы
муниципального образования
Камышловский муниципальный район
от 09.07.2020г. № 88-ПГ
</t>
  </si>
  <si>
    <t>Приложение № 2 к муниципальной программе "Развитие культуры, молодежной политики и спорта на территории муниципального образования Камышловский муниципальный район" на 2014-2024 годы"</t>
  </si>
  <si>
    <t>ПЛАН МЕРОПРИЯТИЙ 
по выполнению муниципальной программы
"Развитие культуры, молодежной политики и спорта на территории муниципального образования Камышловский муниципальный район" на 2014-2024 годы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</si>
</sst>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#,##0.00_ ;\-#,##0.00\ "/>
    <numFmt numFmtId="177" formatCode="0.0"/>
    <numFmt numFmtId="178" formatCode="#,##0.0_ ;\-#,##0.0\ "/>
    <numFmt numFmtId="179" formatCode="0.00;[Red]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73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justify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75" fontId="10" fillId="0" borderId="0" xfId="0" applyNumberFormat="1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justify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 vertical="center"/>
    </xf>
    <xf numFmtId="172" fontId="10" fillId="33" borderId="0" xfId="0" applyNumberFormat="1" applyFont="1" applyFill="1" applyAlignment="1">
      <alignment horizontal="left" vertical="justify"/>
    </xf>
    <xf numFmtId="0" fontId="4" fillId="0" borderId="0" xfId="0" applyNumberFormat="1" applyFont="1" applyFill="1" applyAlignment="1">
      <alignment horizontal="center"/>
    </xf>
    <xf numFmtId="172" fontId="10" fillId="0" borderId="10" xfId="0" applyNumberFormat="1" applyFont="1" applyFill="1" applyBorder="1" applyAlignment="1">
      <alignment horizontal="left" vertical="justify"/>
    </xf>
    <xf numFmtId="173" fontId="10" fillId="0" borderId="10" xfId="0" applyNumberFormat="1" applyFont="1" applyFill="1" applyBorder="1" applyAlignment="1">
      <alignment horizontal="left" vertical="justify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justify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10" xfId="58" applyNumberFormat="1" applyFont="1" applyFill="1" applyBorder="1" applyAlignment="1">
      <alignment wrapText="1"/>
      <protection/>
    </xf>
    <xf numFmtId="0" fontId="10" fillId="0" borderId="10" xfId="58" applyNumberFormat="1" applyFont="1" applyFill="1" applyBorder="1" applyAlignment="1">
      <alignment horizontal="left" vertical="top" wrapText="1"/>
      <protection/>
    </xf>
    <xf numFmtId="49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wrapText="1"/>
    </xf>
    <xf numFmtId="49" fontId="10" fillId="0" borderId="10" xfId="58" applyNumberFormat="1" applyFont="1" applyFill="1" applyBorder="1" applyAlignment="1">
      <alignment wrapText="1"/>
      <protection/>
    </xf>
    <xf numFmtId="49" fontId="10" fillId="0" borderId="10" xfId="58" applyNumberFormat="1" applyFont="1" applyFill="1" applyBorder="1" applyAlignment="1">
      <alignment vertical="top" wrapText="1"/>
      <protection/>
    </xf>
    <xf numFmtId="0" fontId="10" fillId="0" borderId="10" xfId="58" applyFont="1" applyFill="1" applyBorder="1" applyAlignment="1">
      <alignment vertical="top" wrapText="1"/>
      <protection/>
    </xf>
    <xf numFmtId="49" fontId="10" fillId="0" borderId="15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58" applyNumberFormat="1" applyFont="1" applyFill="1" applyBorder="1" applyAlignment="1">
      <alignment vertical="top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justify"/>
    </xf>
    <xf numFmtId="172" fontId="10" fillId="0" borderId="13" xfId="0" applyNumberFormat="1" applyFont="1" applyFill="1" applyBorder="1" applyAlignment="1">
      <alignment horizontal="center" vertical="justify"/>
    </xf>
    <xf numFmtId="172" fontId="10" fillId="0" borderId="11" xfId="0" applyNumberFormat="1" applyFont="1" applyFill="1" applyBorder="1" applyAlignment="1">
      <alignment horizontal="center" vertical="justify"/>
    </xf>
    <xf numFmtId="173" fontId="10" fillId="0" borderId="15" xfId="0" applyNumberFormat="1" applyFont="1" applyFill="1" applyBorder="1" applyAlignment="1">
      <alignment horizontal="center"/>
    </xf>
    <xf numFmtId="173" fontId="10" fillId="0" borderId="16" xfId="0" applyNumberFormat="1" applyFont="1" applyFill="1" applyBorder="1" applyAlignment="1">
      <alignment horizontal="center"/>
    </xf>
    <xf numFmtId="173" fontId="10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173" fontId="10" fillId="0" borderId="1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justify" wrapText="1"/>
    </xf>
    <xf numFmtId="0" fontId="10" fillId="0" borderId="11" xfId="0" applyFont="1" applyFill="1" applyBorder="1" applyAlignment="1">
      <alignment horizontal="center" vertical="justify" wrapText="1"/>
    </xf>
    <xf numFmtId="49" fontId="10" fillId="0" borderId="10" xfId="0" applyNumberFormat="1" applyFont="1" applyFill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5"/>
  <sheetViews>
    <sheetView tabSelected="1" zoomScaleSheetLayoutView="100" zoomScalePageLayoutView="29" workbookViewId="0" topLeftCell="A4">
      <pane ySplit="12" topLeftCell="A524" activePane="bottomLeft" state="frozen"/>
      <selection pane="topLeft" activeCell="A4" sqref="A4"/>
      <selection pane="bottomLeft" activeCell="A5" sqref="A4:O525"/>
    </sheetView>
  </sheetViews>
  <sheetFormatPr defaultColWidth="8.8515625" defaultRowHeight="15"/>
  <cols>
    <col min="1" max="1" width="4.7109375" style="4" customWidth="1"/>
    <col min="2" max="2" width="40.8515625" style="5" customWidth="1"/>
    <col min="3" max="4" width="10.421875" style="6" customWidth="1"/>
    <col min="5" max="6" width="9.7109375" style="6" customWidth="1"/>
    <col min="7" max="7" width="10.7109375" style="6" customWidth="1"/>
    <col min="8" max="8" width="9.57421875" style="22" customWidth="1"/>
    <col min="9" max="9" width="10.00390625" style="22" customWidth="1"/>
    <col min="10" max="10" width="13.57421875" style="22" customWidth="1"/>
    <col min="11" max="11" width="10.57421875" style="22" customWidth="1"/>
    <col min="12" max="12" width="10.421875" style="22" customWidth="1"/>
    <col min="13" max="13" width="10.140625" style="6" customWidth="1"/>
    <col min="14" max="14" width="9.7109375" style="6" customWidth="1"/>
    <col min="15" max="15" width="14.140625" style="25" customWidth="1"/>
    <col min="16" max="17" width="11.421875" style="1" customWidth="1"/>
    <col min="18" max="18" width="12.140625" style="1" customWidth="1"/>
    <col min="19" max="16384" width="8.8515625" style="1" customWidth="1"/>
  </cols>
  <sheetData>
    <row r="1" spans="4:10" ht="39" customHeight="1" hidden="1">
      <c r="D1" s="6">
        <f aca="true" t="shared" si="0" ref="D1:J1">D2-D39</f>
        <v>2644346.9</v>
      </c>
      <c r="E1" s="6">
        <f t="shared" si="0"/>
        <v>3154522.395</v>
      </c>
      <c r="F1" s="6">
        <f t="shared" si="0"/>
        <v>3634003.16975</v>
      </c>
      <c r="G1" s="6">
        <f t="shared" si="0"/>
        <v>3632430.9697499997</v>
      </c>
      <c r="H1" s="22">
        <f t="shared" si="0"/>
        <v>3629499.06975</v>
      </c>
      <c r="I1" s="22">
        <f t="shared" si="0"/>
        <v>3633043.05975</v>
      </c>
      <c r="J1" s="22">
        <f t="shared" si="0"/>
        <v>3631683.36975</v>
      </c>
    </row>
    <row r="2" spans="4:10" ht="15" hidden="1">
      <c r="D2" s="6">
        <v>2645246.9</v>
      </c>
      <c r="E2" s="6">
        <v>3154522.395</v>
      </c>
      <c r="F2" s="6">
        <v>3634003.16975</v>
      </c>
      <c r="G2" s="6">
        <v>3634003.16975</v>
      </c>
      <c r="H2" s="22">
        <v>3634003.16975</v>
      </c>
      <c r="I2" s="22">
        <v>3634003.16975</v>
      </c>
      <c r="J2" s="22">
        <v>3634003.16975</v>
      </c>
    </row>
    <row r="3" ht="15" hidden="1">
      <c r="D3" s="7"/>
    </row>
    <row r="4" spans="4:15" ht="33" customHeight="1">
      <c r="D4" s="7"/>
      <c r="I4" s="83" t="s">
        <v>142</v>
      </c>
      <c r="J4" s="84"/>
      <c r="K4" s="84"/>
      <c r="L4" s="84"/>
      <c r="M4" s="84"/>
      <c r="N4" s="84"/>
      <c r="O4" s="84"/>
    </row>
    <row r="5" spans="4:15" ht="15">
      <c r="D5" s="7"/>
      <c r="I5" s="84"/>
      <c r="J5" s="84"/>
      <c r="K5" s="84"/>
      <c r="L5" s="84"/>
      <c r="M5" s="84"/>
      <c r="N5" s="84"/>
      <c r="O5" s="84"/>
    </row>
    <row r="6" spans="4:15" ht="15">
      <c r="D6" s="7"/>
      <c r="I6" s="84"/>
      <c r="J6" s="84"/>
      <c r="K6" s="84"/>
      <c r="L6" s="84"/>
      <c r="M6" s="84"/>
      <c r="N6" s="84"/>
      <c r="O6" s="84"/>
    </row>
    <row r="7" spans="4:15" ht="15">
      <c r="D7" s="7"/>
      <c r="I7" s="84"/>
      <c r="J7" s="84"/>
      <c r="K7" s="84"/>
      <c r="L7" s="84"/>
      <c r="M7" s="84"/>
      <c r="N7" s="84"/>
      <c r="O7" s="84"/>
    </row>
    <row r="8" spans="4:15" ht="15.75" customHeight="1">
      <c r="D8" s="7"/>
      <c r="I8" s="84"/>
      <c r="J8" s="84"/>
      <c r="K8" s="84"/>
      <c r="L8" s="84"/>
      <c r="M8" s="84"/>
      <c r="N8" s="84"/>
      <c r="O8" s="84"/>
    </row>
    <row r="9" spans="1:15" ht="32.25" customHeight="1">
      <c r="A9" s="82" t="s">
        <v>143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ht="57" customHeight="1">
      <c r="A10" s="82" t="s">
        <v>144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ht="17.25" customHeight="1"/>
    <row r="12" ht="16.5" customHeight="1"/>
    <row r="13" spans="1:15" s="2" customFormat="1" ht="31.5" customHeight="1">
      <c r="A13" s="86" t="s">
        <v>0</v>
      </c>
      <c r="B13" s="88" t="s">
        <v>18</v>
      </c>
      <c r="C13" s="62" t="s">
        <v>16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88" t="s">
        <v>1</v>
      </c>
    </row>
    <row r="14" spans="1:15" s="2" customFormat="1" ht="63.75" customHeight="1">
      <c r="A14" s="87"/>
      <c r="B14" s="88"/>
      <c r="C14" s="10" t="s">
        <v>2</v>
      </c>
      <c r="D14" s="11">
        <v>2014</v>
      </c>
      <c r="E14" s="11">
        <v>2015</v>
      </c>
      <c r="F14" s="11">
        <v>2016</v>
      </c>
      <c r="G14" s="11">
        <v>2017</v>
      </c>
      <c r="H14" s="11">
        <v>2018</v>
      </c>
      <c r="I14" s="11">
        <v>2019</v>
      </c>
      <c r="J14" s="11">
        <v>2020</v>
      </c>
      <c r="K14" s="11">
        <v>2021</v>
      </c>
      <c r="L14" s="11">
        <v>2022</v>
      </c>
      <c r="M14" s="11">
        <v>2023</v>
      </c>
      <c r="N14" s="11">
        <v>2024</v>
      </c>
      <c r="O14" s="88"/>
    </row>
    <row r="15" spans="1:15" s="2" customFormat="1" ht="13.5" customHeight="1">
      <c r="A15" s="9">
        <v>1</v>
      </c>
      <c r="B15" s="8" t="s">
        <v>17</v>
      </c>
      <c r="C15" s="10">
        <v>3</v>
      </c>
      <c r="D15" s="11">
        <v>4</v>
      </c>
      <c r="E15" s="11">
        <v>5</v>
      </c>
      <c r="F15" s="11">
        <f>E15+1</f>
        <v>6</v>
      </c>
      <c r="G15" s="11">
        <f>F15+1</f>
        <v>7</v>
      </c>
      <c r="H15" s="11">
        <f>G15+1</f>
        <v>8</v>
      </c>
      <c r="I15" s="11">
        <f>H15+1</f>
        <v>9</v>
      </c>
      <c r="J15" s="11">
        <f>I15+1</f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</row>
    <row r="16" spans="1:15" ht="25.5">
      <c r="A16" s="12">
        <v>1</v>
      </c>
      <c r="B16" s="35" t="s">
        <v>30</v>
      </c>
      <c r="C16" s="13">
        <f aca="true" t="shared" si="1" ref="C16:C24">D16+E16+F16+G16+H16+I16+J16+K16+L16+M16+N16</f>
        <v>1139732.944</v>
      </c>
      <c r="D16" s="14">
        <f>SUM(D20+D19+D18+D17)</f>
        <v>106703.18000000002</v>
      </c>
      <c r="E16" s="14">
        <f aca="true" t="shared" si="2" ref="E16:J16">SUM(E17+E18+E19)</f>
        <v>84316.87</v>
      </c>
      <c r="F16" s="14">
        <f t="shared" si="2"/>
        <v>91493.23000000001</v>
      </c>
      <c r="G16" s="14">
        <f t="shared" si="2"/>
        <v>115641.65</v>
      </c>
      <c r="H16" s="14">
        <f t="shared" si="2"/>
        <v>144272.08999999997</v>
      </c>
      <c r="I16" s="14">
        <f t="shared" si="2"/>
        <v>139687.31000000003</v>
      </c>
      <c r="J16" s="14">
        <f t="shared" si="2"/>
        <v>126871.15400000001</v>
      </c>
      <c r="K16" s="14">
        <f>SUM(K17+K18+K19+K20)</f>
        <v>89767.96</v>
      </c>
      <c r="L16" s="14">
        <f>SUM(L17+L18+L19+L20)</f>
        <v>84767.96</v>
      </c>
      <c r="M16" s="14">
        <f>SUM(M17+M18+M19+M20)</f>
        <v>78105.76999999999</v>
      </c>
      <c r="N16" s="14">
        <f>SUM(N17+N18+N19+N20)</f>
        <v>78105.76999999999</v>
      </c>
      <c r="O16" s="27"/>
    </row>
    <row r="17" spans="1:15" ht="15">
      <c r="A17" s="12">
        <f>1+A16</f>
        <v>2</v>
      </c>
      <c r="B17" s="15" t="s">
        <v>3</v>
      </c>
      <c r="C17" s="13">
        <f t="shared" si="1"/>
        <v>10629.04</v>
      </c>
      <c r="D17" s="13">
        <f aca="true" t="shared" si="3" ref="D17:J18">D22+D32</f>
        <v>1481.5</v>
      </c>
      <c r="E17" s="13">
        <f t="shared" si="3"/>
        <v>1297.3000000000002</v>
      </c>
      <c r="F17" s="13">
        <f t="shared" si="3"/>
        <v>1509.91</v>
      </c>
      <c r="G17" s="13">
        <f t="shared" si="3"/>
        <v>0</v>
      </c>
      <c r="H17" s="13">
        <f t="shared" si="3"/>
        <v>857.8</v>
      </c>
      <c r="I17" s="13">
        <f t="shared" si="3"/>
        <v>631.23</v>
      </c>
      <c r="J17" s="13">
        <f t="shared" si="3"/>
        <v>4851.3</v>
      </c>
      <c r="K17" s="13">
        <f aca="true" t="shared" si="4" ref="K17:N18">K22+K32+K27</f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27"/>
    </row>
    <row r="18" spans="1:15" ht="15">
      <c r="A18" s="12">
        <f aca="true" t="shared" si="5" ref="A18:A101">1+A17</f>
        <v>3</v>
      </c>
      <c r="B18" s="15" t="s">
        <v>4</v>
      </c>
      <c r="C18" s="13">
        <f t="shared" si="1"/>
        <v>83161.58</v>
      </c>
      <c r="D18" s="13">
        <f t="shared" si="3"/>
        <v>10767.6</v>
      </c>
      <c r="E18" s="13">
        <f t="shared" si="3"/>
        <v>3173.79</v>
      </c>
      <c r="F18" s="13">
        <f t="shared" si="3"/>
        <v>16746</v>
      </c>
      <c r="G18" s="13">
        <f t="shared" si="3"/>
        <v>27085.46</v>
      </c>
      <c r="H18" s="13">
        <f t="shared" si="3"/>
        <v>19717.940000000002</v>
      </c>
      <c r="I18" s="13">
        <f t="shared" si="3"/>
        <v>2480.3700000000003</v>
      </c>
      <c r="J18" s="13">
        <f t="shared" si="3"/>
        <v>3190.42</v>
      </c>
      <c r="K18" s="13">
        <f t="shared" si="4"/>
        <v>0</v>
      </c>
      <c r="L18" s="13">
        <f t="shared" si="4"/>
        <v>0</v>
      </c>
      <c r="M18" s="13">
        <f t="shared" si="4"/>
        <v>0</v>
      </c>
      <c r="N18" s="13">
        <f t="shared" si="4"/>
        <v>0</v>
      </c>
      <c r="O18" s="27"/>
    </row>
    <row r="19" spans="1:15" ht="15">
      <c r="A19" s="12">
        <f t="shared" si="5"/>
        <v>4</v>
      </c>
      <c r="B19" s="15" t="s">
        <v>5</v>
      </c>
      <c r="C19" s="13">
        <f t="shared" si="1"/>
        <v>1045942.3239999999</v>
      </c>
      <c r="D19" s="13">
        <f>SUM(D34+D29+D24)</f>
        <v>94454.08000000002</v>
      </c>
      <c r="E19" s="13">
        <f aca="true" t="shared" si="6" ref="E19:N20">SUM(E24+E29+E34)</f>
        <v>79845.78</v>
      </c>
      <c r="F19" s="13">
        <f t="shared" si="6"/>
        <v>73237.32</v>
      </c>
      <c r="G19" s="13">
        <f t="shared" si="6"/>
        <v>88556.18999999999</v>
      </c>
      <c r="H19" s="13">
        <f t="shared" si="6"/>
        <v>123696.34999999998</v>
      </c>
      <c r="I19" s="13">
        <f t="shared" si="6"/>
        <v>136575.71000000002</v>
      </c>
      <c r="J19" s="13">
        <f>SUM(J24+J29+J34)</f>
        <v>118829.43400000001</v>
      </c>
      <c r="K19" s="13">
        <f t="shared" si="6"/>
        <v>89767.96</v>
      </c>
      <c r="L19" s="13">
        <f t="shared" si="6"/>
        <v>84767.96</v>
      </c>
      <c r="M19" s="13">
        <f t="shared" si="6"/>
        <v>78105.76999999999</v>
      </c>
      <c r="N19" s="13">
        <f t="shared" si="6"/>
        <v>78105.76999999999</v>
      </c>
      <c r="O19" s="27"/>
    </row>
    <row r="20" spans="1:15" ht="15">
      <c r="A20" s="12">
        <f t="shared" si="5"/>
        <v>5</v>
      </c>
      <c r="B20" s="15" t="s">
        <v>6</v>
      </c>
      <c r="C20" s="13">
        <f t="shared" si="1"/>
        <v>0</v>
      </c>
      <c r="D20" s="13">
        <f>SUM(D25+D30+D35)</f>
        <v>0</v>
      </c>
      <c r="E20" s="13">
        <f t="shared" si="6"/>
        <v>0</v>
      </c>
      <c r="F20" s="13">
        <f t="shared" si="6"/>
        <v>0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>SUM(J25+J30+J35)</f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>SUM(N25+N30+N35)</f>
        <v>0</v>
      </c>
      <c r="O20" s="27"/>
    </row>
    <row r="21" spans="1:15" ht="15">
      <c r="A21" s="12">
        <f t="shared" si="5"/>
        <v>6</v>
      </c>
      <c r="B21" s="35" t="s">
        <v>7</v>
      </c>
      <c r="C21" s="13">
        <f t="shared" si="1"/>
        <v>242193.1</v>
      </c>
      <c r="D21" s="13">
        <f aca="true" t="shared" si="7" ref="D21:N21">SUM(D22+D23+D24+D25)</f>
        <v>40556.83</v>
      </c>
      <c r="E21" s="13">
        <f t="shared" si="7"/>
        <v>14774.52</v>
      </c>
      <c r="F21" s="13">
        <f t="shared" si="7"/>
        <v>26242.07</v>
      </c>
      <c r="G21" s="13">
        <f t="shared" si="7"/>
        <v>33922.03</v>
      </c>
      <c r="H21" s="13">
        <f t="shared" si="7"/>
        <v>57586.22</v>
      </c>
      <c r="I21" s="13">
        <f t="shared" si="7"/>
        <v>43195.28</v>
      </c>
      <c r="J21" s="13">
        <f t="shared" si="7"/>
        <v>20605.09</v>
      </c>
      <c r="K21" s="13">
        <f t="shared" si="7"/>
        <v>0</v>
      </c>
      <c r="L21" s="13">
        <f t="shared" si="7"/>
        <v>0</v>
      </c>
      <c r="M21" s="13">
        <f t="shared" si="7"/>
        <v>2655.53</v>
      </c>
      <c r="N21" s="13">
        <f t="shared" si="7"/>
        <v>2655.53</v>
      </c>
      <c r="O21" s="27"/>
    </row>
    <row r="22" spans="1:15" ht="15">
      <c r="A22" s="12">
        <f t="shared" si="5"/>
        <v>7</v>
      </c>
      <c r="B22" s="15" t="s">
        <v>3</v>
      </c>
      <c r="C22" s="13">
        <f t="shared" si="1"/>
        <v>5260.2</v>
      </c>
      <c r="D22" s="13">
        <f>D169</f>
        <v>100</v>
      </c>
      <c r="E22" s="13">
        <v>0</v>
      </c>
      <c r="F22" s="13">
        <v>0</v>
      </c>
      <c r="G22" s="13">
        <v>0</v>
      </c>
      <c r="H22" s="13">
        <f aca="true" t="shared" si="8" ref="H22:N22">H44+H169+H219+H274+H355+H439+H473+H500</f>
        <v>400.2</v>
      </c>
      <c r="I22" s="13">
        <f t="shared" si="8"/>
        <v>50</v>
      </c>
      <c r="J22" s="13">
        <f t="shared" si="8"/>
        <v>4710</v>
      </c>
      <c r="K22" s="13">
        <f t="shared" si="8"/>
        <v>0</v>
      </c>
      <c r="L22" s="13">
        <f t="shared" si="8"/>
        <v>0</v>
      </c>
      <c r="M22" s="13">
        <f t="shared" si="8"/>
        <v>0</v>
      </c>
      <c r="N22" s="13">
        <f t="shared" si="8"/>
        <v>0</v>
      </c>
      <c r="O22" s="27"/>
    </row>
    <row r="23" spans="1:15" ht="15">
      <c r="A23" s="12">
        <f t="shared" si="5"/>
        <v>8</v>
      </c>
      <c r="B23" s="15" t="s">
        <v>4</v>
      </c>
      <c r="C23" s="13">
        <f t="shared" si="1"/>
        <v>63584.47</v>
      </c>
      <c r="D23" s="13">
        <f>SUM(D45+D170+D220+D275+D356+D440)</f>
        <v>7918.3</v>
      </c>
      <c r="E23" s="13">
        <f>SUM(E45+E170+E220+E275+E356+E440)</f>
        <v>469.39</v>
      </c>
      <c r="F23" s="13">
        <f>SUM(F45+F170+F220+F275+F356+F440)</f>
        <v>15320.48</v>
      </c>
      <c r="G23" s="13">
        <f>SUM(G45+G170+G220+G275+G356+G440)</f>
        <v>23945.66</v>
      </c>
      <c r="H23" s="13">
        <f>SUM(H45+H170+H220+H275+H324+H356+H440)</f>
        <v>13610.84</v>
      </c>
      <c r="I23" s="13">
        <f>SUM(I45+I170+I220+I275+I356+I440)</f>
        <v>0</v>
      </c>
      <c r="J23" s="13">
        <f>SUM(J45+J170+J220+J275+J324+J356+J440)</f>
        <v>2319.8</v>
      </c>
      <c r="K23" s="13">
        <f>SUM(K45+K170+K220+K275+K324+K356+K440)</f>
        <v>0</v>
      </c>
      <c r="L23" s="13">
        <f>SUM(L45+L170+L220+L275+L324+L356+L440)</f>
        <v>0</v>
      </c>
      <c r="M23" s="13">
        <f>SUM(M45+M170+M220+M275+M324+M356+M440)</f>
        <v>0</v>
      </c>
      <c r="N23" s="13">
        <f>SUM(N45+N170+N220+N275+N324+N356+N440)</f>
        <v>0</v>
      </c>
      <c r="O23" s="27"/>
    </row>
    <row r="24" spans="1:15" ht="15">
      <c r="A24" s="12">
        <f t="shared" si="5"/>
        <v>9</v>
      </c>
      <c r="B24" s="15" t="s">
        <v>5</v>
      </c>
      <c r="C24" s="13">
        <f t="shared" si="1"/>
        <v>173348.43</v>
      </c>
      <c r="D24" s="13">
        <f>D46+D171+D276+D357</f>
        <v>32538.53</v>
      </c>
      <c r="E24" s="13">
        <f>SUM(E46+E171+E221+E276+E357+E441)</f>
        <v>14305.130000000001</v>
      </c>
      <c r="F24" s="13">
        <f>SUM(F46+F171+F221+F276+F357+F441)</f>
        <v>10921.59</v>
      </c>
      <c r="G24" s="13">
        <f>SUM(G46+G171+G221+G276+G357+G441)</f>
        <v>9976.37</v>
      </c>
      <c r="H24" s="13">
        <f>SUM(H46+H171+H221+H276+H325+H357+H441)</f>
        <v>43575.18</v>
      </c>
      <c r="I24" s="13">
        <f>SUM(I46+I171+I221+I276+I357+I441)</f>
        <v>43145.28</v>
      </c>
      <c r="J24" s="13">
        <f>SUM(J46+J171+J221+J276+J357+J441)</f>
        <v>13575.29</v>
      </c>
      <c r="K24" s="13">
        <f>SUM(K46+K171+K221+K276+K357+K441)</f>
        <v>0</v>
      </c>
      <c r="L24" s="13">
        <f>SUM(L46+L171+L221+L276+L357+L441)</f>
        <v>0</v>
      </c>
      <c r="M24" s="13">
        <f>SUM(M46+M171+M221+M276+M357+M441)</f>
        <v>2655.53</v>
      </c>
      <c r="N24" s="13">
        <f>SUM(N46+N171+N221+N276+N357+N441)</f>
        <v>2655.53</v>
      </c>
      <c r="O24" s="27"/>
    </row>
    <row r="25" spans="1:15" ht="15">
      <c r="A25" s="12">
        <f t="shared" si="5"/>
        <v>10</v>
      </c>
      <c r="B25" s="15" t="s">
        <v>6</v>
      </c>
      <c r="C25" s="13">
        <f aca="true" t="shared" si="9" ref="C25:C35">D25+E25+F25+G25+H25+I25+J25+K25+L25+M25+N25</f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7"/>
    </row>
    <row r="26" spans="1:15" ht="25.5">
      <c r="A26" s="12">
        <f t="shared" si="5"/>
        <v>11</v>
      </c>
      <c r="B26" s="35" t="s">
        <v>31</v>
      </c>
      <c r="C26" s="13">
        <f t="shared" si="9"/>
        <v>0</v>
      </c>
      <c r="D26" s="13">
        <f aca="true" t="shared" si="10" ref="D26:N26">SUM(D27+D28+D29+D30)</f>
        <v>0</v>
      </c>
      <c r="E26" s="13">
        <f t="shared" si="10"/>
        <v>0</v>
      </c>
      <c r="F26" s="13">
        <f t="shared" si="10"/>
        <v>0</v>
      </c>
      <c r="G26" s="13">
        <f t="shared" si="10"/>
        <v>0</v>
      </c>
      <c r="H26" s="13">
        <f t="shared" si="10"/>
        <v>0</v>
      </c>
      <c r="I26" s="13">
        <f t="shared" si="10"/>
        <v>0</v>
      </c>
      <c r="J26" s="13">
        <f t="shared" si="10"/>
        <v>0</v>
      </c>
      <c r="K26" s="13">
        <f t="shared" si="10"/>
        <v>0</v>
      </c>
      <c r="L26" s="13">
        <f t="shared" si="10"/>
        <v>0</v>
      </c>
      <c r="M26" s="13">
        <f t="shared" si="10"/>
        <v>0</v>
      </c>
      <c r="N26" s="13">
        <f t="shared" si="10"/>
        <v>0</v>
      </c>
      <c r="O26" s="27"/>
    </row>
    <row r="27" spans="1:15" ht="15">
      <c r="A27" s="12">
        <f t="shared" si="5"/>
        <v>12</v>
      </c>
      <c r="B27" s="15" t="s">
        <v>3</v>
      </c>
      <c r="C27" s="13">
        <f t="shared" si="9"/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7"/>
    </row>
    <row r="28" spans="1:15" ht="15">
      <c r="A28" s="12">
        <f t="shared" si="5"/>
        <v>13</v>
      </c>
      <c r="B28" s="15" t="s">
        <v>4</v>
      </c>
      <c r="C28" s="13">
        <f t="shared" si="9"/>
        <v>0</v>
      </c>
      <c r="D28" s="13">
        <f aca="true" t="shared" si="11" ref="D28:N28">SUM(D87+D182+D232+D298+D372+D446)</f>
        <v>0</v>
      </c>
      <c r="E28" s="13">
        <f t="shared" si="11"/>
        <v>0</v>
      </c>
      <c r="F28" s="13">
        <f t="shared" si="11"/>
        <v>0</v>
      </c>
      <c r="G28" s="13">
        <f t="shared" si="11"/>
        <v>0</v>
      </c>
      <c r="H28" s="13">
        <f t="shared" si="11"/>
        <v>0</v>
      </c>
      <c r="I28" s="13">
        <f t="shared" si="11"/>
        <v>0</v>
      </c>
      <c r="J28" s="13">
        <f t="shared" si="11"/>
        <v>0</v>
      </c>
      <c r="K28" s="13">
        <f t="shared" si="11"/>
        <v>0</v>
      </c>
      <c r="L28" s="13">
        <f t="shared" si="11"/>
        <v>0</v>
      </c>
      <c r="M28" s="13">
        <f t="shared" si="11"/>
        <v>0</v>
      </c>
      <c r="N28" s="13">
        <f t="shared" si="11"/>
        <v>0</v>
      </c>
      <c r="O28" s="27"/>
    </row>
    <row r="29" spans="1:15" ht="15">
      <c r="A29" s="12">
        <f t="shared" si="5"/>
        <v>14</v>
      </c>
      <c r="B29" s="15" t="s">
        <v>5</v>
      </c>
      <c r="C29" s="13">
        <f t="shared" si="9"/>
        <v>0</v>
      </c>
      <c r="D29" s="13">
        <f aca="true" t="shared" si="12" ref="D29:N29">SUM(D88+D183+D233+D299+D373+D447)</f>
        <v>0</v>
      </c>
      <c r="E29" s="13">
        <f t="shared" si="12"/>
        <v>0</v>
      </c>
      <c r="F29" s="13">
        <f t="shared" si="12"/>
        <v>0</v>
      </c>
      <c r="G29" s="13">
        <f t="shared" si="12"/>
        <v>0</v>
      </c>
      <c r="H29" s="13">
        <f t="shared" si="12"/>
        <v>0</v>
      </c>
      <c r="I29" s="13">
        <f t="shared" si="12"/>
        <v>0</v>
      </c>
      <c r="J29" s="13">
        <f t="shared" si="12"/>
        <v>0</v>
      </c>
      <c r="K29" s="13">
        <f t="shared" si="12"/>
        <v>0</v>
      </c>
      <c r="L29" s="13">
        <f t="shared" si="12"/>
        <v>0</v>
      </c>
      <c r="M29" s="13">
        <f t="shared" si="12"/>
        <v>0</v>
      </c>
      <c r="N29" s="13">
        <f t="shared" si="12"/>
        <v>0</v>
      </c>
      <c r="O29" s="27"/>
    </row>
    <row r="30" spans="1:15" ht="15">
      <c r="A30" s="12">
        <f t="shared" si="5"/>
        <v>15</v>
      </c>
      <c r="B30" s="15" t="s">
        <v>6</v>
      </c>
      <c r="C30" s="13">
        <f t="shared" si="9"/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7"/>
    </row>
    <row r="31" spans="1:15" ht="15">
      <c r="A31" s="12">
        <f t="shared" si="5"/>
        <v>16</v>
      </c>
      <c r="B31" s="15" t="s">
        <v>8</v>
      </c>
      <c r="C31" s="13">
        <f>D31+E31+F31+G31+H31+I31+J31+K31+L31+M31+N31</f>
        <v>897539.8439999999</v>
      </c>
      <c r="D31" s="13">
        <f aca="true" t="shared" si="13" ref="D31:M31">D32+D33+D34+D35</f>
        <v>66146.35</v>
      </c>
      <c r="E31" s="13">
        <f t="shared" si="13"/>
        <v>69542.34999999999</v>
      </c>
      <c r="F31" s="13">
        <f t="shared" si="13"/>
        <v>65251.16</v>
      </c>
      <c r="G31" s="13">
        <f t="shared" si="13"/>
        <v>81719.62</v>
      </c>
      <c r="H31" s="13">
        <f t="shared" si="13"/>
        <v>86685.86999999998</v>
      </c>
      <c r="I31" s="13">
        <f t="shared" si="13"/>
        <v>96492.03000000001</v>
      </c>
      <c r="J31" s="13">
        <f>J32+J33+J34+J35</f>
        <v>106266.064</v>
      </c>
      <c r="K31" s="13">
        <f t="shared" si="13"/>
        <v>89767.96</v>
      </c>
      <c r="L31" s="13">
        <f t="shared" si="13"/>
        <v>84767.96</v>
      </c>
      <c r="M31" s="13">
        <f t="shared" si="13"/>
        <v>75450.23999999999</v>
      </c>
      <c r="N31" s="13">
        <f>N32+N33+N34+N35</f>
        <v>75450.23999999999</v>
      </c>
      <c r="O31" s="27"/>
    </row>
    <row r="32" spans="1:15" ht="15">
      <c r="A32" s="12">
        <f t="shared" si="5"/>
        <v>17</v>
      </c>
      <c r="B32" s="15" t="s">
        <v>3</v>
      </c>
      <c r="C32" s="13">
        <f>D32+E32+F32+G32+H32+I32+J32+K32+L32+M32+N32</f>
        <v>5368.840000000001</v>
      </c>
      <c r="D32" s="13">
        <f>D92+D451</f>
        <v>1381.5</v>
      </c>
      <c r="E32" s="13">
        <f aca="true" t="shared" si="14" ref="E32:N32">E92+E187+E242+E303+E377+E451</f>
        <v>1297.3000000000002</v>
      </c>
      <c r="F32" s="13">
        <f t="shared" si="14"/>
        <v>1509.91</v>
      </c>
      <c r="G32" s="13">
        <f t="shared" si="14"/>
        <v>0</v>
      </c>
      <c r="H32" s="13">
        <f t="shared" si="14"/>
        <v>457.6</v>
      </c>
      <c r="I32" s="13">
        <f t="shared" si="14"/>
        <v>581.23</v>
      </c>
      <c r="J32" s="13">
        <f t="shared" si="14"/>
        <v>141.3</v>
      </c>
      <c r="K32" s="13">
        <f t="shared" si="14"/>
        <v>0</v>
      </c>
      <c r="L32" s="13">
        <f t="shared" si="14"/>
        <v>0</v>
      </c>
      <c r="M32" s="13">
        <f t="shared" si="14"/>
        <v>0</v>
      </c>
      <c r="N32" s="13">
        <f t="shared" si="14"/>
        <v>0</v>
      </c>
      <c r="O32" s="28"/>
    </row>
    <row r="33" spans="1:15" ht="15">
      <c r="A33" s="12">
        <f t="shared" si="5"/>
        <v>18</v>
      </c>
      <c r="B33" s="15" t="s">
        <v>4</v>
      </c>
      <c r="C33" s="13">
        <f>D33+E33+F33+G33+H33+I33+J33+K33+L33+M33+N33</f>
        <v>19577.11</v>
      </c>
      <c r="D33" s="13">
        <f>SUM(D93+D243+D304+D378+D452)</f>
        <v>2849.3</v>
      </c>
      <c r="E33" s="13">
        <f>SUM(E93+E164+E243+E304+E378+E434+E474)</f>
        <v>2704.4</v>
      </c>
      <c r="F33" s="13">
        <f>SUM(F93+F164+F243+F304+F378+F434+F474+F518)</f>
        <v>1425.52</v>
      </c>
      <c r="G33" s="13">
        <f>SUM(G93+G164+G243+G304+G378+G434+G474+G513)</f>
        <v>3139.8</v>
      </c>
      <c r="H33" s="13">
        <f>SUM(H93+H164+H243+H304+H378+H434+H474+H513)</f>
        <v>6107.1</v>
      </c>
      <c r="I33" s="13">
        <f>SUM(I93+I164+I243+I304+I378+I434+I474+I513)</f>
        <v>2480.3700000000003</v>
      </c>
      <c r="J33" s="13">
        <f>SUM(J93+J164+J243+J304+J378+J434+J474)</f>
        <v>870.6200000000001</v>
      </c>
      <c r="K33" s="13">
        <f>SUM(K93+K164+K243+K304+K378+K434+K474)</f>
        <v>0</v>
      </c>
      <c r="L33" s="13">
        <f>SUM(L93+L164+L243+L304+L378+L434+L474)</f>
        <v>0</v>
      </c>
      <c r="M33" s="13">
        <f>SUM(M93+M164+M243+M304+M378+M434+M474)</f>
        <v>0</v>
      </c>
      <c r="N33" s="13">
        <f>SUM(N93+N164+N243+N304+N378+N434+N474)</f>
        <v>0</v>
      </c>
      <c r="O33" s="28"/>
    </row>
    <row r="34" spans="1:15" ht="15">
      <c r="A34" s="12">
        <f t="shared" si="5"/>
        <v>19</v>
      </c>
      <c r="B34" s="15" t="s">
        <v>5</v>
      </c>
      <c r="C34" s="13">
        <f>D34+E34+F34+G34+H34+I34+J34+K34+L34+M34+N34</f>
        <v>872593.8939999999</v>
      </c>
      <c r="D34" s="16">
        <f>SUM(D94+D189+D244+D305+D379+D453+D475)</f>
        <v>61915.55000000001</v>
      </c>
      <c r="E34" s="13">
        <f>SUM(E94+E189+E244+E305+E379+E453+E475)</f>
        <v>65540.65</v>
      </c>
      <c r="F34" s="13">
        <f>SUM(F94+F189+F244+F305+F379+F453+F475+F514)</f>
        <v>62315.73</v>
      </c>
      <c r="G34" s="13">
        <f aca="true" t="shared" si="15" ref="G34:N34">SUM(G94+G189+G244+G305+G379+G453+G475+G519)</f>
        <v>78579.81999999999</v>
      </c>
      <c r="H34" s="13">
        <f t="shared" si="15"/>
        <v>80121.16999999998</v>
      </c>
      <c r="I34" s="13">
        <f t="shared" si="15"/>
        <v>93430.43000000001</v>
      </c>
      <c r="J34" s="13">
        <f>SUM(J94+J189+J244+J305+J379+J453+J475+J519)</f>
        <v>105254.144</v>
      </c>
      <c r="K34" s="13">
        <f t="shared" si="15"/>
        <v>89767.96</v>
      </c>
      <c r="L34" s="13">
        <f t="shared" si="15"/>
        <v>84767.96</v>
      </c>
      <c r="M34" s="13">
        <f t="shared" si="15"/>
        <v>75450.23999999999</v>
      </c>
      <c r="N34" s="13">
        <f t="shared" si="15"/>
        <v>75450.23999999999</v>
      </c>
      <c r="O34" s="28"/>
    </row>
    <row r="35" spans="1:15" ht="15">
      <c r="A35" s="12">
        <f t="shared" si="5"/>
        <v>20</v>
      </c>
      <c r="B35" s="15" t="s">
        <v>6</v>
      </c>
      <c r="C35" s="13">
        <f t="shared" si="9"/>
        <v>0</v>
      </c>
      <c r="D35" s="13">
        <f aca="true" t="shared" si="16" ref="D35:N35">SUM(D95+D190+D245+D306+D454+D481)</f>
        <v>0</v>
      </c>
      <c r="E35" s="13">
        <f t="shared" si="16"/>
        <v>0</v>
      </c>
      <c r="F35" s="13">
        <f t="shared" si="16"/>
        <v>0</v>
      </c>
      <c r="G35" s="13">
        <f t="shared" si="16"/>
        <v>0</v>
      </c>
      <c r="H35" s="13">
        <f t="shared" si="16"/>
        <v>0</v>
      </c>
      <c r="I35" s="13">
        <f t="shared" si="16"/>
        <v>0</v>
      </c>
      <c r="J35" s="13">
        <f t="shared" si="16"/>
        <v>0</v>
      </c>
      <c r="K35" s="13">
        <f t="shared" si="16"/>
        <v>0</v>
      </c>
      <c r="L35" s="13">
        <f t="shared" si="16"/>
        <v>0</v>
      </c>
      <c r="M35" s="13">
        <f t="shared" si="16"/>
        <v>0</v>
      </c>
      <c r="N35" s="13">
        <f t="shared" si="16"/>
        <v>0</v>
      </c>
      <c r="O35" s="27"/>
    </row>
    <row r="36" spans="1:15" ht="18" customHeight="1">
      <c r="A36" s="12">
        <f t="shared" si="5"/>
        <v>21</v>
      </c>
      <c r="B36" s="66" t="s">
        <v>15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</row>
    <row r="37" spans="1:15" ht="25.5">
      <c r="A37" s="12">
        <f t="shared" si="5"/>
        <v>22</v>
      </c>
      <c r="B37" s="35" t="s">
        <v>9</v>
      </c>
      <c r="C37" s="17">
        <f>SUM(C38+C39+C40+C41)</f>
        <v>184504.602</v>
      </c>
      <c r="D37" s="17">
        <f aca="true" t="shared" si="17" ref="D37:N37">SUM(D38+D39+D40+D41)</f>
        <v>19080.309999999998</v>
      </c>
      <c r="E37" s="17">
        <f t="shared" si="17"/>
        <v>12465.550000000001</v>
      </c>
      <c r="F37" s="17">
        <f t="shared" si="17"/>
        <v>9842.03</v>
      </c>
      <c r="G37" s="17">
        <f t="shared" si="17"/>
        <v>19214.940000000002</v>
      </c>
      <c r="H37" s="17">
        <f t="shared" si="17"/>
        <v>35360.22</v>
      </c>
      <c r="I37" s="17">
        <f t="shared" si="17"/>
        <v>22608.87</v>
      </c>
      <c r="J37" s="17">
        <f t="shared" si="17"/>
        <v>25746.86</v>
      </c>
      <c r="K37" s="17">
        <f t="shared" si="17"/>
        <v>13039.676</v>
      </c>
      <c r="L37" s="17">
        <f t="shared" si="17"/>
        <v>12699.206</v>
      </c>
      <c r="M37" s="17">
        <f t="shared" si="17"/>
        <v>7223.469999999999</v>
      </c>
      <c r="N37" s="17">
        <f t="shared" si="17"/>
        <v>7223.469999999999</v>
      </c>
      <c r="O37" s="27"/>
    </row>
    <row r="38" spans="1:15" ht="15">
      <c r="A38" s="12">
        <f t="shared" si="5"/>
        <v>23</v>
      </c>
      <c r="B38" s="15" t="s">
        <v>3</v>
      </c>
      <c r="C38" s="17">
        <f>D38+E38+F38+G38+H38+I38+J38+K38+L38+M38+N38</f>
        <v>6778.9</v>
      </c>
      <c r="D38" s="17">
        <f aca="true" t="shared" si="18" ref="D38:I38">D44+D92</f>
        <v>660</v>
      </c>
      <c r="E38" s="17">
        <f t="shared" si="18"/>
        <v>337.6</v>
      </c>
      <c r="F38" s="17">
        <f t="shared" si="18"/>
        <v>569.9100000000001</v>
      </c>
      <c r="G38" s="17">
        <f t="shared" si="18"/>
        <v>0</v>
      </c>
      <c r="H38" s="17">
        <f t="shared" si="18"/>
        <v>426.2</v>
      </c>
      <c r="I38" s="17">
        <f t="shared" si="18"/>
        <v>75.19</v>
      </c>
      <c r="J38" s="17">
        <f>J44+J92+J86</f>
        <v>4710</v>
      </c>
      <c r="K38" s="17">
        <f>K44+K92+K86</f>
        <v>0</v>
      </c>
      <c r="L38" s="17">
        <f>L44+L92+L86</f>
        <v>0</v>
      </c>
      <c r="M38" s="17">
        <f>M44+M92+M86</f>
        <v>0</v>
      </c>
      <c r="N38" s="17">
        <f>N44+N92+N86</f>
        <v>0</v>
      </c>
      <c r="O38" s="27"/>
    </row>
    <row r="39" spans="1:15" ht="15">
      <c r="A39" s="12">
        <f t="shared" si="5"/>
        <v>24</v>
      </c>
      <c r="B39" s="15" t="s">
        <v>4</v>
      </c>
      <c r="C39" s="17">
        <f>D39+E39+F39+G39+H39+I39+J39+K39+L39+M39+N39</f>
        <v>10256.21</v>
      </c>
      <c r="D39" s="17">
        <f aca="true" t="shared" si="19" ref="D39:N39">SUM(D45+D87+D93)</f>
        <v>900</v>
      </c>
      <c r="E39" s="17">
        <f t="shared" si="19"/>
        <v>0</v>
      </c>
      <c r="F39" s="17">
        <f t="shared" si="19"/>
        <v>0</v>
      </c>
      <c r="G39" s="17">
        <f t="shared" si="19"/>
        <v>1572.2</v>
      </c>
      <c r="H39" s="17">
        <f t="shared" si="19"/>
        <v>4504.1</v>
      </c>
      <c r="I39" s="17">
        <f t="shared" si="19"/>
        <v>960.11</v>
      </c>
      <c r="J39" s="17">
        <f t="shared" si="19"/>
        <v>2319.8</v>
      </c>
      <c r="K39" s="17">
        <f t="shared" si="19"/>
        <v>0</v>
      </c>
      <c r="L39" s="17">
        <f t="shared" si="19"/>
        <v>0</v>
      </c>
      <c r="M39" s="17">
        <f t="shared" si="19"/>
        <v>0</v>
      </c>
      <c r="N39" s="17">
        <f t="shared" si="19"/>
        <v>0</v>
      </c>
      <c r="O39" s="27"/>
    </row>
    <row r="40" spans="1:15" ht="15">
      <c r="A40" s="12">
        <f t="shared" si="5"/>
        <v>25</v>
      </c>
      <c r="B40" s="15" t="s">
        <v>5</v>
      </c>
      <c r="C40" s="17">
        <f>D40+E40+F40+G40+H40+I40+J40+K40+L40+M40+N40</f>
        <v>167469.492</v>
      </c>
      <c r="D40" s="17">
        <f>D46+D88+D94</f>
        <v>17520.309999999998</v>
      </c>
      <c r="E40" s="17">
        <f aca="true" t="shared" si="20" ref="E40:N40">SUM(E46+E88+E94)</f>
        <v>12127.95</v>
      </c>
      <c r="F40" s="17">
        <f t="shared" si="20"/>
        <v>9272.12</v>
      </c>
      <c r="G40" s="17">
        <f t="shared" si="20"/>
        <v>17642.74</v>
      </c>
      <c r="H40" s="17">
        <f t="shared" si="20"/>
        <v>30429.92</v>
      </c>
      <c r="I40" s="17">
        <f t="shared" si="20"/>
        <v>21573.57</v>
      </c>
      <c r="J40" s="17">
        <f t="shared" si="20"/>
        <v>18717.06</v>
      </c>
      <c r="K40" s="17">
        <f t="shared" si="20"/>
        <v>13039.676</v>
      </c>
      <c r="L40" s="17">
        <f t="shared" si="20"/>
        <v>12699.206</v>
      </c>
      <c r="M40" s="17">
        <f t="shared" si="20"/>
        <v>7223.469999999999</v>
      </c>
      <c r="N40" s="17">
        <f t="shared" si="20"/>
        <v>7223.469999999999</v>
      </c>
      <c r="O40" s="27"/>
    </row>
    <row r="41" spans="1:15" ht="15">
      <c r="A41" s="12">
        <f t="shared" si="5"/>
        <v>26</v>
      </c>
      <c r="B41" s="15" t="s">
        <v>6</v>
      </c>
      <c r="C41" s="17">
        <f>D41+E41+F41+G41+H41+I41+J41+K41+L41+M41+N41</f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f>SUM(J47+J89+J95)</f>
        <v>0</v>
      </c>
      <c r="K41" s="17">
        <f>SUM(K47+K89+K95)</f>
        <v>0</v>
      </c>
      <c r="L41" s="17">
        <f>SUM(L47+L89+L95)</f>
        <v>0</v>
      </c>
      <c r="M41" s="17">
        <f>SUM(M47+M89+M95)</f>
        <v>0</v>
      </c>
      <c r="N41" s="17">
        <f>SUM(N47+N89+N95)</f>
        <v>0</v>
      </c>
      <c r="O41" s="27"/>
    </row>
    <row r="42" spans="1:15" ht="15">
      <c r="A42" s="12">
        <f t="shared" si="5"/>
        <v>27</v>
      </c>
      <c r="B42" s="65" t="s">
        <v>10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25.5">
      <c r="A43" s="12">
        <f t="shared" si="5"/>
        <v>28</v>
      </c>
      <c r="B43" s="35" t="s">
        <v>11</v>
      </c>
      <c r="C43" s="17">
        <f>D43+E43+F43+G43+H43+I43+J43+K43+L43+M43+N43</f>
        <v>58244.479999999996</v>
      </c>
      <c r="D43" s="17">
        <f>D44+D45+D46+D47+D64</f>
        <v>8480.74</v>
      </c>
      <c r="E43" s="17">
        <f>E44+E45+E46+E47+E64</f>
        <v>5080.02</v>
      </c>
      <c r="F43" s="17">
        <f>F44+F45+F46+F47+F64</f>
        <v>3587.0099999999998</v>
      </c>
      <c r="G43" s="17">
        <f aca="true" t="shared" si="21" ref="G43:N43">G44+G45+G46</f>
        <v>3829.9700000000003</v>
      </c>
      <c r="H43" s="17">
        <f t="shared" si="21"/>
        <v>16030.730000000001</v>
      </c>
      <c r="I43" s="17">
        <f t="shared" si="21"/>
        <v>9268.13</v>
      </c>
      <c r="J43" s="17">
        <f t="shared" si="21"/>
        <v>11967.880000000001</v>
      </c>
      <c r="K43" s="17">
        <f t="shared" si="21"/>
        <v>0</v>
      </c>
      <c r="L43" s="17">
        <f t="shared" si="21"/>
        <v>0</v>
      </c>
      <c r="M43" s="17">
        <f t="shared" si="21"/>
        <v>0</v>
      </c>
      <c r="N43" s="17">
        <f t="shared" si="21"/>
        <v>0</v>
      </c>
      <c r="O43" s="27"/>
    </row>
    <row r="44" spans="1:15" ht="15">
      <c r="A44" s="12">
        <f t="shared" si="5"/>
        <v>29</v>
      </c>
      <c r="B44" s="15" t="s">
        <v>3</v>
      </c>
      <c r="C44" s="17">
        <f>D44+E44+F44+G44+H44+I44+J44+K44+L44+M44+N44</f>
        <v>5160.2</v>
      </c>
      <c r="D44" s="17">
        <v>0</v>
      </c>
      <c r="E44" s="17">
        <v>0</v>
      </c>
      <c r="F44" s="17">
        <v>0</v>
      </c>
      <c r="G44" s="17">
        <v>0</v>
      </c>
      <c r="H44" s="17">
        <f>H50+H55+H60+H65+H75</f>
        <v>400.2</v>
      </c>
      <c r="I44" s="17">
        <f>I50+I55+I60+I65+I70+I75</f>
        <v>50</v>
      </c>
      <c r="J44" s="17">
        <f>J50+J55+J60+J65+J70+J75+J80</f>
        <v>4710</v>
      </c>
      <c r="K44" s="17">
        <f>K50+K55+K60+K65+K70+K75+K80</f>
        <v>0</v>
      </c>
      <c r="L44" s="17">
        <f>L50+L55+L60+L65+L70+L75+L80</f>
        <v>0</v>
      </c>
      <c r="M44" s="17">
        <f>M50+M55+M60+M65+M70+M75+M80</f>
        <v>0</v>
      </c>
      <c r="N44" s="17">
        <f>N50+N55+N60+N65+N70+N75+N80</f>
        <v>0</v>
      </c>
      <c r="O44" s="27"/>
    </row>
    <row r="45" spans="1:15" ht="15">
      <c r="A45" s="12">
        <f t="shared" si="5"/>
        <v>30</v>
      </c>
      <c r="B45" s="15" t="s">
        <v>4</v>
      </c>
      <c r="C45" s="17">
        <f>D45+E45+F45+G45+H45+I45+J45+K45+L45+M45+N45</f>
        <v>2319.8</v>
      </c>
      <c r="D45" s="17">
        <f aca="true" t="shared" si="22" ref="D45:I45">D56</f>
        <v>0</v>
      </c>
      <c r="E45" s="17">
        <f t="shared" si="22"/>
        <v>0</v>
      </c>
      <c r="F45" s="17">
        <f t="shared" si="22"/>
        <v>0</v>
      </c>
      <c r="G45" s="17">
        <f t="shared" si="22"/>
        <v>0</v>
      </c>
      <c r="H45" s="17">
        <f>H56+H51+H61+H66+H71+H76</f>
        <v>0</v>
      </c>
      <c r="I45" s="17">
        <f t="shared" si="22"/>
        <v>0</v>
      </c>
      <c r="J45" s="17">
        <f aca="true" t="shared" si="23" ref="J45:N46">J51+J56+J61+J66+J71+J76+J81</f>
        <v>2319.8</v>
      </c>
      <c r="K45" s="17">
        <f t="shared" si="23"/>
        <v>0</v>
      </c>
      <c r="L45" s="17">
        <f t="shared" si="23"/>
        <v>0</v>
      </c>
      <c r="M45" s="17">
        <f t="shared" si="23"/>
        <v>0</v>
      </c>
      <c r="N45" s="17">
        <f t="shared" si="23"/>
        <v>0</v>
      </c>
      <c r="O45" s="27"/>
    </row>
    <row r="46" spans="1:15" ht="15">
      <c r="A46" s="12">
        <f t="shared" si="5"/>
        <v>31</v>
      </c>
      <c r="B46" s="15" t="s">
        <v>5</v>
      </c>
      <c r="C46" s="17">
        <f>D46+E46+F46+G46+H46+I46+J46+K46+L46+M46+N46</f>
        <v>50764.48</v>
      </c>
      <c r="D46" s="17">
        <f>SUM(D52+D57)</f>
        <v>8480.74</v>
      </c>
      <c r="E46" s="17">
        <f>E52+E57+E62</f>
        <v>5080.02</v>
      </c>
      <c r="F46" s="17">
        <f>SUM(F52+F57)</f>
        <v>3587.0099999999998</v>
      </c>
      <c r="G46" s="17">
        <f>SUM(G52+G57+G67)</f>
        <v>3829.9700000000003</v>
      </c>
      <c r="H46" s="17">
        <f>SUM(H52+H57+H67+H72)</f>
        <v>15630.53</v>
      </c>
      <c r="I46" s="17">
        <f>SUM(I52+I57+I67+I72)</f>
        <v>9218.13</v>
      </c>
      <c r="J46" s="17">
        <f t="shared" si="23"/>
        <v>4938.08</v>
      </c>
      <c r="K46" s="17">
        <f t="shared" si="23"/>
        <v>0</v>
      </c>
      <c r="L46" s="17">
        <f t="shared" si="23"/>
        <v>0</v>
      </c>
      <c r="M46" s="17">
        <f t="shared" si="23"/>
        <v>0</v>
      </c>
      <c r="N46" s="17">
        <f t="shared" si="23"/>
        <v>0</v>
      </c>
      <c r="O46" s="27"/>
    </row>
    <row r="47" spans="1:15" ht="15">
      <c r="A47" s="12">
        <f t="shared" si="5"/>
        <v>32</v>
      </c>
      <c r="B47" s="15" t="s">
        <v>6</v>
      </c>
      <c r="C47" s="17">
        <f>D47+E47+F47+G47+H47+I47+J47+K47+L47+M47+N47</f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K48+K49+K50+K51</f>
        <v>0</v>
      </c>
      <c r="L47" s="17">
        <f>L48+L49+L50+L51</f>
        <v>0</v>
      </c>
      <c r="M47" s="17">
        <f>M48+M49+M50+M51</f>
        <v>0</v>
      </c>
      <c r="N47" s="17">
        <f>N48+N49+N50+N51</f>
        <v>0</v>
      </c>
      <c r="O47" s="27"/>
    </row>
    <row r="48" spans="1:15" ht="15">
      <c r="A48" s="12">
        <f t="shared" si="5"/>
        <v>33</v>
      </c>
      <c r="B48" s="65" t="s">
        <v>12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ht="51">
      <c r="A49" s="12">
        <f t="shared" si="5"/>
        <v>34</v>
      </c>
      <c r="B49" s="40" t="s">
        <v>33</v>
      </c>
      <c r="C49" s="18">
        <f>D49+E49+F49+G49+H49+I49+J49+K49+L49+M49+N49</f>
        <v>2220.12</v>
      </c>
      <c r="D49" s="17">
        <f aca="true" t="shared" si="24" ref="D49:N49">D50+D51+D52+D53</f>
        <v>0</v>
      </c>
      <c r="E49" s="17">
        <f t="shared" si="24"/>
        <v>1159.2</v>
      </c>
      <c r="F49" s="17">
        <f t="shared" si="24"/>
        <v>328.31</v>
      </c>
      <c r="G49" s="17">
        <f t="shared" si="24"/>
        <v>138.52</v>
      </c>
      <c r="H49" s="17">
        <f t="shared" si="24"/>
        <v>321.36</v>
      </c>
      <c r="I49" s="17">
        <f t="shared" si="24"/>
        <v>272.73</v>
      </c>
      <c r="J49" s="17">
        <f t="shared" si="24"/>
        <v>0</v>
      </c>
      <c r="K49" s="17">
        <f t="shared" si="24"/>
        <v>0</v>
      </c>
      <c r="L49" s="17">
        <f t="shared" si="24"/>
        <v>0</v>
      </c>
      <c r="M49" s="17">
        <f t="shared" si="24"/>
        <v>0</v>
      </c>
      <c r="N49" s="17">
        <f t="shared" si="24"/>
        <v>0</v>
      </c>
      <c r="O49" s="50" t="s">
        <v>81</v>
      </c>
    </row>
    <row r="50" spans="1:15" ht="15">
      <c r="A50" s="12">
        <f t="shared" si="5"/>
        <v>35</v>
      </c>
      <c r="B50" s="15" t="s">
        <v>3</v>
      </c>
      <c r="C50" s="18">
        <f aca="true" t="shared" si="25" ref="C50:C73">D50+E50+F50+G50+H50+I50+J50+K50+L50+M50+N50</f>
        <v>0</v>
      </c>
      <c r="D50" s="17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51"/>
    </row>
    <row r="51" spans="1:15" ht="15">
      <c r="A51" s="12">
        <f t="shared" si="5"/>
        <v>36</v>
      </c>
      <c r="B51" s="15" t="s">
        <v>4</v>
      </c>
      <c r="C51" s="18">
        <f t="shared" si="25"/>
        <v>0</v>
      </c>
      <c r="D51" s="17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51"/>
    </row>
    <row r="52" spans="1:15" ht="15">
      <c r="A52" s="12">
        <f t="shared" si="5"/>
        <v>37</v>
      </c>
      <c r="B52" s="15" t="s">
        <v>5</v>
      </c>
      <c r="C52" s="18">
        <f>D52+E52+F52+G52+H52+I52+J52+K52+L52+M52+N52</f>
        <v>2220.12</v>
      </c>
      <c r="D52" s="17">
        <v>0</v>
      </c>
      <c r="E52" s="18">
        <v>1159.2</v>
      </c>
      <c r="F52" s="18">
        <v>328.31</v>
      </c>
      <c r="G52" s="18">
        <v>138.52</v>
      </c>
      <c r="H52" s="18">
        <v>321.36</v>
      </c>
      <c r="I52" s="18">
        <v>272.73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51"/>
    </row>
    <row r="53" spans="1:15" ht="15">
      <c r="A53" s="12">
        <f t="shared" si="5"/>
        <v>38</v>
      </c>
      <c r="B53" s="15" t="s">
        <v>6</v>
      </c>
      <c r="C53" s="18">
        <f t="shared" si="25"/>
        <v>0</v>
      </c>
      <c r="D53" s="17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52"/>
    </row>
    <row r="54" spans="1:15" ht="108.75" customHeight="1">
      <c r="A54" s="12">
        <f t="shared" si="5"/>
        <v>39</v>
      </c>
      <c r="B54" s="41" t="s">
        <v>29</v>
      </c>
      <c r="C54" s="18">
        <f>D54+E54+F54+G54+H54+I54+J54+K54+L54+M54+N54</f>
        <v>38836.36</v>
      </c>
      <c r="D54" s="17">
        <f aca="true" t="shared" si="26" ref="D54:N54">D55+D56+D57+D58</f>
        <v>8480.74</v>
      </c>
      <c r="E54" s="17">
        <f t="shared" si="26"/>
        <v>3520.82</v>
      </c>
      <c r="F54" s="17">
        <f t="shared" si="26"/>
        <v>3258.7</v>
      </c>
      <c r="G54" s="17">
        <f t="shared" si="26"/>
        <v>541.45</v>
      </c>
      <c r="H54" s="17">
        <f t="shared" si="26"/>
        <v>12527.17</v>
      </c>
      <c r="I54" s="17">
        <f t="shared" si="26"/>
        <v>7163.4</v>
      </c>
      <c r="J54" s="17">
        <f t="shared" si="26"/>
        <v>3344.08</v>
      </c>
      <c r="K54" s="17">
        <f t="shared" si="26"/>
        <v>0</v>
      </c>
      <c r="L54" s="17">
        <f t="shared" si="26"/>
        <v>0</v>
      </c>
      <c r="M54" s="17">
        <f t="shared" si="26"/>
        <v>0</v>
      </c>
      <c r="N54" s="17">
        <f t="shared" si="26"/>
        <v>0</v>
      </c>
      <c r="O54" s="53" t="s">
        <v>80</v>
      </c>
    </row>
    <row r="55" spans="1:15" ht="15">
      <c r="A55" s="12">
        <f t="shared" si="5"/>
        <v>40</v>
      </c>
      <c r="B55" s="15" t="s">
        <v>3</v>
      </c>
      <c r="C55" s="18">
        <f t="shared" si="25"/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54"/>
    </row>
    <row r="56" spans="1:15" ht="15">
      <c r="A56" s="12">
        <f t="shared" si="5"/>
        <v>41</v>
      </c>
      <c r="B56" s="15" t="s">
        <v>4</v>
      </c>
      <c r="C56" s="18">
        <f t="shared" si="25"/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54"/>
    </row>
    <row r="57" spans="1:15" ht="15">
      <c r="A57" s="12">
        <f t="shared" si="5"/>
        <v>42</v>
      </c>
      <c r="B57" s="15" t="s">
        <v>5</v>
      </c>
      <c r="C57" s="18">
        <f>D57+E57+F57+G57+H57+I57+J57+K57+L57+M57+N57</f>
        <v>38836.36</v>
      </c>
      <c r="D57" s="17">
        <v>8480.74</v>
      </c>
      <c r="E57" s="17">
        <v>3520.82</v>
      </c>
      <c r="F57" s="17">
        <v>3258.7</v>
      </c>
      <c r="G57" s="17">
        <v>541.45</v>
      </c>
      <c r="H57" s="17">
        <v>12527.17</v>
      </c>
      <c r="I57" s="17">
        <v>7163.4</v>
      </c>
      <c r="J57" s="17">
        <v>3344.08</v>
      </c>
      <c r="K57" s="18">
        <v>0</v>
      </c>
      <c r="L57" s="18">
        <v>0</v>
      </c>
      <c r="M57" s="18">
        <v>0</v>
      </c>
      <c r="N57" s="18">
        <v>0</v>
      </c>
      <c r="O57" s="54"/>
    </row>
    <row r="58" spans="1:15" ht="15">
      <c r="A58" s="12">
        <f t="shared" si="5"/>
        <v>43</v>
      </c>
      <c r="B58" s="15" t="s">
        <v>6</v>
      </c>
      <c r="C58" s="18">
        <f t="shared" si="25"/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55"/>
    </row>
    <row r="59" spans="1:15" ht="114.75">
      <c r="A59" s="12">
        <v>44</v>
      </c>
      <c r="B59" s="41" t="s">
        <v>69</v>
      </c>
      <c r="C59" s="18">
        <f t="shared" si="25"/>
        <v>400</v>
      </c>
      <c r="D59" s="17">
        <f aca="true" t="shared" si="27" ref="D59:N59">D60+D61+D62+D63</f>
        <v>0</v>
      </c>
      <c r="E59" s="17">
        <f t="shared" si="27"/>
        <v>400</v>
      </c>
      <c r="F59" s="17">
        <f t="shared" si="27"/>
        <v>0</v>
      </c>
      <c r="G59" s="17">
        <f t="shared" si="27"/>
        <v>0</v>
      </c>
      <c r="H59" s="17">
        <f t="shared" si="27"/>
        <v>0</v>
      </c>
      <c r="I59" s="17">
        <f t="shared" si="27"/>
        <v>0</v>
      </c>
      <c r="J59" s="17">
        <f t="shared" si="27"/>
        <v>0</v>
      </c>
      <c r="K59" s="17">
        <f t="shared" si="27"/>
        <v>0</v>
      </c>
      <c r="L59" s="17">
        <f t="shared" si="27"/>
        <v>0</v>
      </c>
      <c r="M59" s="17">
        <f t="shared" si="27"/>
        <v>0</v>
      </c>
      <c r="N59" s="17">
        <f t="shared" si="27"/>
        <v>0</v>
      </c>
      <c r="O59" s="53" t="s">
        <v>36</v>
      </c>
    </row>
    <row r="60" spans="1:15" ht="15">
      <c r="A60" s="12">
        <v>45</v>
      </c>
      <c r="B60" s="15" t="s">
        <v>3</v>
      </c>
      <c r="C60" s="18">
        <f t="shared" si="25"/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54"/>
    </row>
    <row r="61" spans="1:15" ht="15">
      <c r="A61" s="12">
        <v>46</v>
      </c>
      <c r="B61" s="15" t="s">
        <v>4</v>
      </c>
      <c r="C61" s="18">
        <f t="shared" si="25"/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54"/>
    </row>
    <row r="62" spans="1:15" ht="15">
      <c r="A62" s="12">
        <v>47</v>
      </c>
      <c r="B62" s="15" t="s">
        <v>5</v>
      </c>
      <c r="C62" s="18">
        <f t="shared" si="25"/>
        <v>400</v>
      </c>
      <c r="D62" s="17">
        <v>0</v>
      </c>
      <c r="E62" s="17">
        <v>400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54"/>
    </row>
    <row r="63" spans="1:15" ht="15">
      <c r="A63" s="12">
        <v>48</v>
      </c>
      <c r="B63" s="15" t="s">
        <v>6</v>
      </c>
      <c r="C63" s="18">
        <f t="shared" si="25"/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55"/>
    </row>
    <row r="64" spans="1:15" ht="87" customHeight="1">
      <c r="A64" s="12">
        <v>49</v>
      </c>
      <c r="B64" s="42" t="s">
        <v>129</v>
      </c>
      <c r="C64" s="18">
        <f t="shared" si="25"/>
        <v>3150</v>
      </c>
      <c r="D64" s="17">
        <f aca="true" t="shared" si="28" ref="D64:N64">D65+D66+D67+D68</f>
        <v>0</v>
      </c>
      <c r="E64" s="17">
        <f t="shared" si="28"/>
        <v>0</v>
      </c>
      <c r="F64" s="17">
        <f t="shared" si="28"/>
        <v>0</v>
      </c>
      <c r="G64" s="17">
        <f t="shared" si="28"/>
        <v>3150</v>
      </c>
      <c r="H64" s="17">
        <f t="shared" si="28"/>
        <v>0</v>
      </c>
      <c r="I64" s="17">
        <f t="shared" si="28"/>
        <v>0</v>
      </c>
      <c r="J64" s="17">
        <f t="shared" si="28"/>
        <v>0</v>
      </c>
      <c r="K64" s="17">
        <f t="shared" si="28"/>
        <v>0</v>
      </c>
      <c r="L64" s="17">
        <f t="shared" si="28"/>
        <v>0</v>
      </c>
      <c r="M64" s="17">
        <f t="shared" si="28"/>
        <v>0</v>
      </c>
      <c r="N64" s="17">
        <f t="shared" si="28"/>
        <v>0</v>
      </c>
      <c r="O64" s="31" t="s">
        <v>73</v>
      </c>
    </row>
    <row r="65" spans="1:15" ht="15">
      <c r="A65" s="12">
        <v>50</v>
      </c>
      <c r="B65" s="15" t="s">
        <v>3</v>
      </c>
      <c r="C65" s="18">
        <f t="shared" si="25"/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31"/>
    </row>
    <row r="66" spans="1:15" ht="15">
      <c r="A66" s="12">
        <v>51</v>
      </c>
      <c r="B66" s="15" t="s">
        <v>4</v>
      </c>
      <c r="C66" s="18">
        <f t="shared" si="25"/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31"/>
    </row>
    <row r="67" spans="1:15" ht="15">
      <c r="A67" s="12">
        <v>52</v>
      </c>
      <c r="B67" s="15" t="s">
        <v>5</v>
      </c>
      <c r="C67" s="18">
        <f t="shared" si="25"/>
        <v>3150</v>
      </c>
      <c r="D67" s="17">
        <v>0</v>
      </c>
      <c r="E67" s="17">
        <v>0</v>
      </c>
      <c r="F67" s="17">
        <v>0</v>
      </c>
      <c r="G67" s="17">
        <v>3150</v>
      </c>
      <c r="H67" s="17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31"/>
    </row>
    <row r="68" spans="1:15" ht="15">
      <c r="A68" s="12">
        <v>53</v>
      </c>
      <c r="B68" s="15" t="s">
        <v>6</v>
      </c>
      <c r="C68" s="18">
        <f t="shared" si="25"/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31"/>
    </row>
    <row r="69" spans="1:15" ht="45.75" customHeight="1">
      <c r="A69" s="12">
        <v>54</v>
      </c>
      <c r="B69" s="42" t="s">
        <v>106</v>
      </c>
      <c r="C69" s="18">
        <f>D69+E69+F69+G69+H69+I69+J69+K69+L69+M69+N69</f>
        <v>5455</v>
      </c>
      <c r="D69" s="17">
        <v>0</v>
      </c>
      <c r="E69" s="17">
        <v>0</v>
      </c>
      <c r="F69" s="17">
        <v>0</v>
      </c>
      <c r="G69" s="17">
        <v>0</v>
      </c>
      <c r="H69" s="17">
        <f aca="true" t="shared" si="29" ref="H69:N69">H70+H71+H72+H73</f>
        <v>2782</v>
      </c>
      <c r="I69" s="17">
        <f t="shared" si="29"/>
        <v>1782</v>
      </c>
      <c r="J69" s="17">
        <f t="shared" si="29"/>
        <v>891</v>
      </c>
      <c r="K69" s="17">
        <f t="shared" si="29"/>
        <v>0</v>
      </c>
      <c r="L69" s="17">
        <f t="shared" si="29"/>
        <v>0</v>
      </c>
      <c r="M69" s="17">
        <f t="shared" si="29"/>
        <v>0</v>
      </c>
      <c r="N69" s="17">
        <f t="shared" si="29"/>
        <v>0</v>
      </c>
      <c r="O69" s="50" t="s">
        <v>82</v>
      </c>
    </row>
    <row r="70" spans="1:15" ht="15">
      <c r="A70" s="12">
        <v>55</v>
      </c>
      <c r="B70" s="15" t="s">
        <v>3</v>
      </c>
      <c r="C70" s="18">
        <f t="shared" si="25"/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/>
    </row>
    <row r="71" spans="1:15" ht="15">
      <c r="A71" s="12">
        <v>56</v>
      </c>
      <c r="B71" s="15" t="s">
        <v>4</v>
      </c>
      <c r="C71" s="18">
        <f t="shared" si="25"/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51"/>
    </row>
    <row r="72" spans="1:15" ht="15">
      <c r="A72" s="12">
        <v>57</v>
      </c>
      <c r="B72" s="15" t="s">
        <v>5</v>
      </c>
      <c r="C72" s="18">
        <f>D72+E72+F72+G72+H72+I72+J72+K72+L72+M72+N72</f>
        <v>5455</v>
      </c>
      <c r="D72" s="18">
        <v>0</v>
      </c>
      <c r="E72" s="18">
        <v>0</v>
      </c>
      <c r="F72" s="18">
        <v>0</v>
      </c>
      <c r="G72" s="18">
        <v>0</v>
      </c>
      <c r="H72" s="17">
        <v>2782</v>
      </c>
      <c r="I72" s="17">
        <v>1782</v>
      </c>
      <c r="J72" s="17">
        <v>891</v>
      </c>
      <c r="K72" s="18">
        <v>0</v>
      </c>
      <c r="L72" s="18">
        <v>0</v>
      </c>
      <c r="M72" s="18">
        <v>0</v>
      </c>
      <c r="N72" s="18">
        <v>0</v>
      </c>
      <c r="O72" s="51"/>
    </row>
    <row r="73" spans="1:15" ht="15">
      <c r="A73" s="12">
        <v>58</v>
      </c>
      <c r="B73" s="15" t="s">
        <v>6</v>
      </c>
      <c r="C73" s="18">
        <f t="shared" si="25"/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52"/>
    </row>
    <row r="74" spans="1:18" ht="102">
      <c r="A74" s="12">
        <v>59</v>
      </c>
      <c r="B74" s="43" t="s">
        <v>132</v>
      </c>
      <c r="C74" s="18">
        <f>D74+E74+F74+G74+H74+I74+J74+K74+L74+M74+N74</f>
        <v>450.2</v>
      </c>
      <c r="D74" s="17">
        <f>D75+D76+D77+D78</f>
        <v>0</v>
      </c>
      <c r="E74" s="17">
        <f>E75+E76+E77+E78</f>
        <v>0</v>
      </c>
      <c r="F74" s="17">
        <f>F75+F76+F77+F78</f>
        <v>0</v>
      </c>
      <c r="G74" s="17">
        <f>G75+G76+G77+G78</f>
        <v>0</v>
      </c>
      <c r="H74" s="17">
        <f>H75+H76+H77+H78</f>
        <v>400.2</v>
      </c>
      <c r="I74" s="17">
        <f aca="true" t="shared" si="30" ref="I74:N74">I75+I76+I77+I78</f>
        <v>50</v>
      </c>
      <c r="J74" s="17">
        <f t="shared" si="30"/>
        <v>0</v>
      </c>
      <c r="K74" s="17">
        <f t="shared" si="30"/>
        <v>0</v>
      </c>
      <c r="L74" s="17">
        <f t="shared" si="30"/>
        <v>0</v>
      </c>
      <c r="M74" s="17">
        <f t="shared" si="30"/>
        <v>0</v>
      </c>
      <c r="N74" s="17">
        <f t="shared" si="30"/>
        <v>0</v>
      </c>
      <c r="O74" s="50" t="s">
        <v>88</v>
      </c>
      <c r="R74" s="26"/>
    </row>
    <row r="75" spans="1:15" ht="15">
      <c r="A75" s="12">
        <v>60</v>
      </c>
      <c r="B75" s="15" t="s">
        <v>3</v>
      </c>
      <c r="C75" s="18">
        <f>D75+E75+F75+G75+H75+I75+J75+K75+L75+M75+N75</f>
        <v>450.2</v>
      </c>
      <c r="D75" s="18">
        <v>0</v>
      </c>
      <c r="E75" s="18">
        <v>0</v>
      </c>
      <c r="F75" s="18">
        <v>0</v>
      </c>
      <c r="G75" s="18">
        <v>0</v>
      </c>
      <c r="H75" s="18">
        <v>400.2</v>
      </c>
      <c r="I75" s="18">
        <v>50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51"/>
    </row>
    <row r="76" spans="1:15" ht="15">
      <c r="A76" s="12">
        <v>61</v>
      </c>
      <c r="B76" s="15" t="s">
        <v>4</v>
      </c>
      <c r="C76" s="18">
        <f>D76+E76+F76+G76+H76+I76+J76+K76+L76+M76+N76</f>
        <v>0</v>
      </c>
      <c r="D76" s="18">
        <v>0</v>
      </c>
      <c r="E76" s="18">
        <v>0</v>
      </c>
      <c r="F76" s="18">
        <v>0</v>
      </c>
      <c r="G76" s="18">
        <v>0</v>
      </c>
      <c r="H76" s="17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51"/>
    </row>
    <row r="77" spans="1:15" ht="15">
      <c r="A77" s="12">
        <v>62</v>
      </c>
      <c r="B77" s="15" t="s">
        <v>5</v>
      </c>
      <c r="C77" s="18">
        <f>D77+E77+F77+G77+H77+I77+J77+K77+L77+M77+N77</f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51"/>
    </row>
    <row r="78" spans="1:15" ht="15">
      <c r="A78" s="12">
        <v>63</v>
      </c>
      <c r="B78" s="15" t="s">
        <v>6</v>
      </c>
      <c r="C78" s="18">
        <f>D78+E78+F78+G78+H78+I78+J78+K78+L78+M78+N78</f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52"/>
    </row>
    <row r="79" spans="1:15" ht="59.25" customHeight="1">
      <c r="A79" s="12">
        <v>64</v>
      </c>
      <c r="B79" s="42" t="s">
        <v>125</v>
      </c>
      <c r="C79" s="18">
        <f>C80+C81+C82</f>
        <v>7732.8</v>
      </c>
      <c r="D79" s="18">
        <f aca="true" t="shared" si="31" ref="D79:I79">D80+D81+D82</f>
        <v>0</v>
      </c>
      <c r="E79" s="18">
        <f t="shared" si="31"/>
        <v>0</v>
      </c>
      <c r="F79" s="18">
        <f t="shared" si="31"/>
        <v>0</v>
      </c>
      <c r="G79" s="18">
        <f t="shared" si="31"/>
        <v>0</v>
      </c>
      <c r="H79" s="18">
        <f t="shared" si="31"/>
        <v>0</v>
      </c>
      <c r="I79" s="18">
        <f t="shared" si="31"/>
        <v>0</v>
      </c>
      <c r="J79" s="18">
        <f>J80+J81+J82</f>
        <v>7732.8</v>
      </c>
      <c r="K79" s="18">
        <f>K80+K81+K82</f>
        <v>0</v>
      </c>
      <c r="L79" s="18">
        <f>L80+L81+L82</f>
        <v>0</v>
      </c>
      <c r="M79" s="18">
        <f>M80+M81+M82</f>
        <v>0</v>
      </c>
      <c r="N79" s="18">
        <f>N80+N81+N82</f>
        <v>0</v>
      </c>
      <c r="O79" s="50" t="s">
        <v>141</v>
      </c>
    </row>
    <row r="80" spans="1:15" ht="15">
      <c r="A80" s="12">
        <v>65</v>
      </c>
      <c r="B80" s="15" t="s">
        <v>3</v>
      </c>
      <c r="C80" s="18">
        <f>D80+E80+F80+G80+H80+I80+J80+K80+L80+M80+N80</f>
        <v>4710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4710</v>
      </c>
      <c r="K80" s="18">
        <v>0</v>
      </c>
      <c r="L80" s="18">
        <v>0</v>
      </c>
      <c r="M80" s="18">
        <v>0</v>
      </c>
      <c r="N80" s="18">
        <v>0</v>
      </c>
      <c r="O80" s="51"/>
    </row>
    <row r="81" spans="1:15" ht="15">
      <c r="A81" s="12">
        <v>66</v>
      </c>
      <c r="B81" s="15" t="s">
        <v>4</v>
      </c>
      <c r="C81" s="18">
        <f>D81+E81+F81+G81+H81+I81+J81+K81+L81+M81+N81</f>
        <v>2319.8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2319.8</v>
      </c>
      <c r="K81" s="18">
        <v>0</v>
      </c>
      <c r="L81" s="18">
        <v>0</v>
      </c>
      <c r="M81" s="18">
        <v>0</v>
      </c>
      <c r="N81" s="18">
        <v>0</v>
      </c>
      <c r="O81" s="51"/>
    </row>
    <row r="82" spans="1:15" ht="15">
      <c r="A82" s="12">
        <v>67</v>
      </c>
      <c r="B82" s="15" t="s">
        <v>5</v>
      </c>
      <c r="C82" s="18">
        <f>D82+E82+F82+G82+H82+I82+J82+K82+L82+M82+N82</f>
        <v>703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703</v>
      </c>
      <c r="K82" s="18">
        <v>0</v>
      </c>
      <c r="L82" s="18">
        <v>0</v>
      </c>
      <c r="M82" s="18">
        <v>0</v>
      </c>
      <c r="N82" s="18">
        <v>0</v>
      </c>
      <c r="O82" s="52"/>
    </row>
    <row r="83" spans="1:15" ht="15">
      <c r="A83" s="12">
        <v>68</v>
      </c>
      <c r="B83" s="15" t="s">
        <v>6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32"/>
    </row>
    <row r="84" spans="1:15" ht="15">
      <c r="A84" s="12">
        <v>69</v>
      </c>
      <c r="B84" s="59" t="s">
        <v>20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</row>
    <row r="85" spans="1:15" ht="38.25">
      <c r="A85" s="12">
        <v>70</v>
      </c>
      <c r="B85" s="35" t="s">
        <v>21</v>
      </c>
      <c r="C85" s="18">
        <f>SUM(D85+E85+F85+G85+H85+I85+J85)</f>
        <v>0</v>
      </c>
      <c r="D85" s="18">
        <f aca="true" t="shared" si="32" ref="D85:N85">D86+D87+D88+D89</f>
        <v>0</v>
      </c>
      <c r="E85" s="18">
        <f t="shared" si="32"/>
        <v>0</v>
      </c>
      <c r="F85" s="18">
        <f t="shared" si="32"/>
        <v>0</v>
      </c>
      <c r="G85" s="18">
        <f t="shared" si="32"/>
        <v>0</v>
      </c>
      <c r="H85" s="18">
        <f t="shared" si="32"/>
        <v>0</v>
      </c>
      <c r="I85" s="18">
        <f t="shared" si="32"/>
        <v>0</v>
      </c>
      <c r="J85" s="18">
        <f t="shared" si="32"/>
        <v>0</v>
      </c>
      <c r="K85" s="18">
        <f t="shared" si="32"/>
        <v>0</v>
      </c>
      <c r="L85" s="18">
        <f t="shared" si="32"/>
        <v>0</v>
      </c>
      <c r="M85" s="18">
        <f t="shared" si="32"/>
        <v>0</v>
      </c>
      <c r="N85" s="18">
        <f t="shared" si="32"/>
        <v>0</v>
      </c>
      <c r="O85" s="27"/>
    </row>
    <row r="86" spans="1:15" ht="15">
      <c r="A86" s="12">
        <f t="shared" si="5"/>
        <v>71</v>
      </c>
      <c r="B86" s="15" t="s">
        <v>3</v>
      </c>
      <c r="C86" s="18">
        <f>SUM(D86+E86+F86+G86+H86+I86+J86)</f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7"/>
    </row>
    <row r="87" spans="1:15" ht="15">
      <c r="A87" s="12">
        <f t="shared" si="5"/>
        <v>72</v>
      </c>
      <c r="B87" s="15" t="s">
        <v>4</v>
      </c>
      <c r="C87" s="18">
        <f>SUM(D87+E87+F87+G87+H87+I87+J87)</f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27"/>
    </row>
    <row r="88" spans="1:15" ht="15">
      <c r="A88" s="12">
        <f t="shared" si="5"/>
        <v>73</v>
      </c>
      <c r="B88" s="15" t="s">
        <v>5</v>
      </c>
      <c r="C88" s="18">
        <f>SUM(D88+E88+F88+G88+H88+I88+J88)</f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27"/>
    </row>
    <row r="89" spans="1:15" ht="15">
      <c r="A89" s="12">
        <f t="shared" si="5"/>
        <v>74</v>
      </c>
      <c r="B89" s="15" t="s">
        <v>6</v>
      </c>
      <c r="C89" s="18">
        <f>SUM(D89+E89+F89+G89+H89+I89+J89)</f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27"/>
    </row>
    <row r="90" spans="1:15" ht="15">
      <c r="A90" s="12">
        <f>1+A89</f>
        <v>75</v>
      </c>
      <c r="B90" s="65" t="s">
        <v>22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25.5">
      <c r="A91" s="12">
        <f t="shared" si="5"/>
        <v>76</v>
      </c>
      <c r="B91" s="35" t="s">
        <v>13</v>
      </c>
      <c r="C91" s="17">
        <f aca="true" t="shared" si="33" ref="C91:C121">SUM(D91+E91+F91+G91+H91+I91+J91+K91+L91+M91+N91)</f>
        <v>126260.122</v>
      </c>
      <c r="D91" s="17">
        <f aca="true" t="shared" si="34" ref="D91:N91">D92+D93+D94+D95</f>
        <v>10599.57</v>
      </c>
      <c r="E91" s="17">
        <f t="shared" si="34"/>
        <v>7385.530000000002</v>
      </c>
      <c r="F91" s="17">
        <f t="shared" si="34"/>
        <v>6255.02</v>
      </c>
      <c r="G91" s="17">
        <f t="shared" si="34"/>
        <v>15384.970000000001</v>
      </c>
      <c r="H91" s="17">
        <f t="shared" si="34"/>
        <v>19329.489999999998</v>
      </c>
      <c r="I91" s="17">
        <f t="shared" si="34"/>
        <v>13340.740000000002</v>
      </c>
      <c r="J91" s="17">
        <f t="shared" si="34"/>
        <v>13778.980000000001</v>
      </c>
      <c r="K91" s="17">
        <f t="shared" si="34"/>
        <v>13039.676</v>
      </c>
      <c r="L91" s="17">
        <f t="shared" si="34"/>
        <v>12699.206</v>
      </c>
      <c r="M91" s="17">
        <f t="shared" si="34"/>
        <v>7223.469999999999</v>
      </c>
      <c r="N91" s="17">
        <f t="shared" si="34"/>
        <v>7223.469999999999</v>
      </c>
      <c r="O91" s="27"/>
    </row>
    <row r="92" spans="1:15" ht="15">
      <c r="A92" s="12">
        <f t="shared" si="5"/>
        <v>77</v>
      </c>
      <c r="B92" s="15" t="s">
        <v>3</v>
      </c>
      <c r="C92" s="17">
        <f t="shared" si="33"/>
        <v>1618.7000000000003</v>
      </c>
      <c r="D92" s="17">
        <f>D117+D122</f>
        <v>660</v>
      </c>
      <c r="E92" s="17">
        <f>SUM(E97+E102+E107+E112+E117+E122)</f>
        <v>337.6</v>
      </c>
      <c r="F92" s="17">
        <f>SUM(F97+F102+F107+F112+F117+F122)</f>
        <v>569.9100000000001</v>
      </c>
      <c r="G92" s="17">
        <f>SUM(G97+G102+G107+G112+G117+G122)</f>
        <v>0</v>
      </c>
      <c r="H92" s="17">
        <f>SUM(H97+H102+H107+H112+H117+H122)</f>
        <v>26</v>
      </c>
      <c r="I92" s="17">
        <f>SUM(I97+I102+I107+I112+I117+I142+I122+I127+I132+I137+I147+I157)</f>
        <v>25.19</v>
      </c>
      <c r="J92" s="17">
        <f>SUM(J97+J102+J107+J112+J117+J122)</f>
        <v>0</v>
      </c>
      <c r="K92" s="17">
        <f>SUM(K97+K102+K107+K112+K117+K122)</f>
        <v>0</v>
      </c>
      <c r="L92" s="17">
        <f>SUM(L97+L102+L107+L112+L117+L122)</f>
        <v>0</v>
      </c>
      <c r="M92" s="17">
        <f>SUM(M97+M102+M107+M112+M117+M122)</f>
        <v>0</v>
      </c>
      <c r="N92" s="17">
        <f>SUM(N97+N102+N107+N112+N117+N122)</f>
        <v>0</v>
      </c>
      <c r="O92" s="27"/>
    </row>
    <row r="93" spans="1:15" ht="15">
      <c r="A93" s="12">
        <f t="shared" si="5"/>
        <v>78</v>
      </c>
      <c r="B93" s="15" t="s">
        <v>4</v>
      </c>
      <c r="C93" s="17">
        <f t="shared" si="33"/>
        <v>7936.41</v>
      </c>
      <c r="D93" s="17">
        <f aca="true" t="shared" si="35" ref="D93:F94">SUM(D98+D103+D108+D113+D118+D123)</f>
        <v>900</v>
      </c>
      <c r="E93" s="17">
        <f t="shared" si="35"/>
        <v>0</v>
      </c>
      <c r="F93" s="17">
        <f t="shared" si="35"/>
        <v>0</v>
      </c>
      <c r="G93" s="17">
        <f>SUM(G98+G103+G108+G113+G118+G123+G133+G138)</f>
        <v>1572.2</v>
      </c>
      <c r="H93" s="17">
        <f>SUM(H98+H103+H108+H113+H118+H123+H133+H138)</f>
        <v>4504.1</v>
      </c>
      <c r="I93" s="17">
        <f>SUM(I98+I103+I108+I113+I118+I148+I133+I138+I123+I128+I143+I153+I158)</f>
        <v>960.11</v>
      </c>
      <c r="J93" s="17">
        <f>SUM(J98+J103+J108+J113+J118+J123+J133+J138)</f>
        <v>0</v>
      </c>
      <c r="K93" s="17">
        <f>SUM(K98+K103+K108+K113+K118+K123+K133+K138)</f>
        <v>0</v>
      </c>
      <c r="L93" s="17">
        <f>SUM(L98+L103+L108+L113+L118+L123+L133+L138)</f>
        <v>0</v>
      </c>
      <c r="M93" s="17">
        <f>SUM(M98+M103+M108+M113+M118+M123+M133+M138)</f>
        <v>0</v>
      </c>
      <c r="N93" s="17">
        <f>SUM(N98+N103+N108+N113+N118+N123+N133+N138)</f>
        <v>0</v>
      </c>
      <c r="O93" s="27"/>
    </row>
    <row r="94" spans="1:15" ht="15">
      <c r="A94" s="12">
        <f t="shared" si="5"/>
        <v>79</v>
      </c>
      <c r="B94" s="15" t="s">
        <v>5</v>
      </c>
      <c r="C94" s="17">
        <f t="shared" si="33"/>
        <v>116705.01200000002</v>
      </c>
      <c r="D94" s="17">
        <f t="shared" si="35"/>
        <v>9039.57</v>
      </c>
      <c r="E94" s="17">
        <f t="shared" si="35"/>
        <v>7047.930000000001</v>
      </c>
      <c r="F94" s="17">
        <f t="shared" si="35"/>
        <v>5685.110000000001</v>
      </c>
      <c r="G94" s="17">
        <f>SUM(G99+G104+G109+G114+G119+G124+G134+G139)</f>
        <v>13812.77</v>
      </c>
      <c r="H94" s="17">
        <f>SUM(H99+H104+H109+H114+H119+H124+H134+H139+H129)</f>
        <v>14799.39</v>
      </c>
      <c r="I94" s="17">
        <f>SUM(I99+I104+I109+I114+I119+I124+I134+I139+I129+I144+I149+I154+I159)</f>
        <v>12355.440000000002</v>
      </c>
      <c r="J94" s="17">
        <f>SUM(J99+J104+J109+J114+J119+J124+J134+J139+J129)</f>
        <v>13778.980000000001</v>
      </c>
      <c r="K94" s="17">
        <f>SUM(K99+K104+K109+K114+K119+K124+K134+K139+K129)</f>
        <v>13039.676</v>
      </c>
      <c r="L94" s="17">
        <f>SUM(L99+L104+L109+L114+L119+L124+L134+L139+L129)</f>
        <v>12699.206</v>
      </c>
      <c r="M94" s="17">
        <f>SUM(M99+M104+M109+M114+M119+M124+M134+M139+M129)</f>
        <v>7223.469999999999</v>
      </c>
      <c r="N94" s="17">
        <f>SUM(N99+N104+N109+N114+N119+N124+N134+N139+N129)</f>
        <v>7223.469999999999</v>
      </c>
      <c r="O94" s="27"/>
    </row>
    <row r="95" spans="1:15" ht="15">
      <c r="A95" s="12">
        <f t="shared" si="5"/>
        <v>80</v>
      </c>
      <c r="B95" s="15" t="s">
        <v>6</v>
      </c>
      <c r="C95" s="17">
        <f t="shared" si="33"/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f>SUM(K100+K105+K110+K115+K120+K125+K135+K140+K130)</f>
        <v>0</v>
      </c>
      <c r="L95" s="17">
        <f>SUM(L100+L105+L110+L115+L120+L125+L135+L140+L130)</f>
        <v>0</v>
      </c>
      <c r="M95" s="17">
        <f>SUM(M100+M105+M110+M115+M120+M125+M135+M140+M130)</f>
        <v>0</v>
      </c>
      <c r="N95" s="17">
        <f>SUM(N100+N105+N110+N115+N120+N125+N135+N140+N130)</f>
        <v>0</v>
      </c>
      <c r="O95" s="27"/>
    </row>
    <row r="96" spans="1:15" ht="25.5">
      <c r="A96" s="12">
        <f t="shared" si="5"/>
        <v>81</v>
      </c>
      <c r="B96" s="44" t="s">
        <v>42</v>
      </c>
      <c r="C96" s="17">
        <f t="shared" si="33"/>
        <v>67263.44219999999</v>
      </c>
      <c r="D96" s="17">
        <f aca="true" t="shared" si="36" ref="D96:N96">SUM(D100+D99+D98+D97)</f>
        <v>2959.29</v>
      </c>
      <c r="E96" s="18">
        <f>E99</f>
        <v>3544.56</v>
      </c>
      <c r="F96" s="18">
        <f t="shared" si="36"/>
        <v>3627.94</v>
      </c>
      <c r="G96" s="18">
        <f t="shared" si="36"/>
        <v>3986.78</v>
      </c>
      <c r="H96" s="18">
        <f>H97+H98+H99+H100</f>
        <v>5438.2</v>
      </c>
      <c r="I96" s="18">
        <f t="shared" si="36"/>
        <v>7169</v>
      </c>
      <c r="J96" s="18">
        <f t="shared" si="36"/>
        <v>10619.36</v>
      </c>
      <c r="K96" s="18">
        <f t="shared" si="36"/>
        <v>10406.2061</v>
      </c>
      <c r="L96" s="18">
        <f t="shared" si="36"/>
        <v>10386.2061</v>
      </c>
      <c r="M96" s="18">
        <f t="shared" si="36"/>
        <v>4562.95</v>
      </c>
      <c r="N96" s="18">
        <f t="shared" si="36"/>
        <v>4562.95</v>
      </c>
      <c r="O96" s="69" t="s">
        <v>83</v>
      </c>
    </row>
    <row r="97" spans="1:15" ht="15">
      <c r="A97" s="12">
        <f t="shared" si="5"/>
        <v>82</v>
      </c>
      <c r="B97" s="15" t="s">
        <v>3</v>
      </c>
      <c r="C97" s="17">
        <f t="shared" si="33"/>
        <v>0</v>
      </c>
      <c r="D97" s="17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70"/>
    </row>
    <row r="98" spans="1:15" ht="15">
      <c r="A98" s="12">
        <f t="shared" si="5"/>
        <v>83</v>
      </c>
      <c r="B98" s="15" t="s">
        <v>4</v>
      </c>
      <c r="C98" s="17">
        <f t="shared" si="33"/>
        <v>0</v>
      </c>
      <c r="D98" s="17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70"/>
    </row>
    <row r="99" spans="1:15" ht="15">
      <c r="A99" s="12">
        <f t="shared" si="5"/>
        <v>84</v>
      </c>
      <c r="B99" s="15" t="s">
        <v>5</v>
      </c>
      <c r="C99" s="17">
        <f t="shared" si="33"/>
        <v>67263.44219999999</v>
      </c>
      <c r="D99" s="17">
        <v>2959.29</v>
      </c>
      <c r="E99" s="18">
        <v>3544.56</v>
      </c>
      <c r="F99" s="18">
        <v>3627.94</v>
      </c>
      <c r="G99" s="18">
        <v>3986.78</v>
      </c>
      <c r="H99" s="18">
        <v>5438.2</v>
      </c>
      <c r="I99" s="18">
        <v>7169</v>
      </c>
      <c r="J99" s="18">
        <v>10619.36</v>
      </c>
      <c r="K99" s="18">
        <v>10406.2061</v>
      </c>
      <c r="L99" s="18">
        <v>10386.2061</v>
      </c>
      <c r="M99" s="18">
        <v>4562.95</v>
      </c>
      <c r="N99" s="18">
        <v>4562.95</v>
      </c>
      <c r="O99" s="70"/>
    </row>
    <row r="100" spans="1:15" ht="15">
      <c r="A100" s="12">
        <f t="shared" si="5"/>
        <v>85</v>
      </c>
      <c r="B100" s="15" t="s">
        <v>6</v>
      </c>
      <c r="C100" s="17">
        <f t="shared" si="33"/>
        <v>0</v>
      </c>
      <c r="D100" s="17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71"/>
    </row>
    <row r="101" spans="1:15" ht="57.75" customHeight="1">
      <c r="A101" s="12">
        <f t="shared" si="5"/>
        <v>86</v>
      </c>
      <c r="B101" s="45" t="s">
        <v>130</v>
      </c>
      <c r="C101" s="17">
        <f t="shared" si="33"/>
        <v>17410.0167</v>
      </c>
      <c r="D101" s="17">
        <f>SUM(D105+D104+D103+D102)</f>
        <v>1022.67</v>
      </c>
      <c r="E101" s="18">
        <f aca="true" t="shared" si="37" ref="E101:N101">SUM(E102+E103+E104+E105)</f>
        <v>1169.38</v>
      </c>
      <c r="F101" s="18">
        <f t="shared" si="37"/>
        <v>1162.42</v>
      </c>
      <c r="G101" s="18">
        <f t="shared" si="37"/>
        <v>1407.5</v>
      </c>
      <c r="H101" s="18">
        <f t="shared" si="37"/>
        <v>1550.89</v>
      </c>
      <c r="I101" s="18">
        <f t="shared" si="37"/>
        <v>1795.28</v>
      </c>
      <c r="J101" s="18">
        <f t="shared" si="37"/>
        <v>2033.1</v>
      </c>
      <c r="K101" s="18">
        <f t="shared" si="37"/>
        <v>2032.26835</v>
      </c>
      <c r="L101" s="18">
        <f t="shared" si="37"/>
        <v>2029.26835</v>
      </c>
      <c r="M101" s="18">
        <f t="shared" si="37"/>
        <v>1603.62</v>
      </c>
      <c r="N101" s="18">
        <f t="shared" si="37"/>
        <v>1603.62</v>
      </c>
      <c r="O101" s="50" t="s">
        <v>84</v>
      </c>
    </row>
    <row r="102" spans="1:15" ht="15">
      <c r="A102" s="12">
        <f aca="true" t="shared" si="38" ref="A102:A200">1+A101</f>
        <v>87</v>
      </c>
      <c r="B102" s="15" t="s">
        <v>3</v>
      </c>
      <c r="C102" s="17">
        <f t="shared" si="33"/>
        <v>0</v>
      </c>
      <c r="D102" s="17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51"/>
    </row>
    <row r="103" spans="1:15" ht="15">
      <c r="A103" s="12">
        <f t="shared" si="38"/>
        <v>88</v>
      </c>
      <c r="B103" s="15" t="s">
        <v>4</v>
      </c>
      <c r="C103" s="17">
        <f t="shared" si="33"/>
        <v>0</v>
      </c>
      <c r="D103" s="17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51"/>
    </row>
    <row r="104" spans="1:15" ht="15">
      <c r="A104" s="12">
        <f t="shared" si="38"/>
        <v>89</v>
      </c>
      <c r="B104" s="15" t="s">
        <v>5</v>
      </c>
      <c r="C104" s="17">
        <f t="shared" si="33"/>
        <v>17410.0167</v>
      </c>
      <c r="D104" s="17">
        <v>1022.67</v>
      </c>
      <c r="E104" s="18">
        <v>1169.38</v>
      </c>
      <c r="F104" s="18">
        <v>1162.42</v>
      </c>
      <c r="G104" s="18">
        <v>1407.5</v>
      </c>
      <c r="H104" s="18">
        <v>1550.89</v>
      </c>
      <c r="I104" s="18">
        <v>1795.28</v>
      </c>
      <c r="J104" s="18">
        <v>2033.1</v>
      </c>
      <c r="K104" s="18">
        <v>2032.26835</v>
      </c>
      <c r="L104" s="18">
        <v>2029.26835</v>
      </c>
      <c r="M104" s="18">
        <v>1603.62</v>
      </c>
      <c r="N104" s="18">
        <v>1603.62</v>
      </c>
      <c r="O104" s="51"/>
    </row>
    <row r="105" spans="1:15" ht="15">
      <c r="A105" s="12">
        <f t="shared" si="38"/>
        <v>90</v>
      </c>
      <c r="B105" s="15" t="s">
        <v>6</v>
      </c>
      <c r="C105" s="17">
        <f t="shared" si="33"/>
        <v>0</v>
      </c>
      <c r="D105" s="17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52"/>
    </row>
    <row r="106" spans="1:15" ht="38.25">
      <c r="A106" s="12">
        <f t="shared" si="38"/>
        <v>91</v>
      </c>
      <c r="B106" s="44" t="s">
        <v>43</v>
      </c>
      <c r="C106" s="17">
        <f t="shared" si="33"/>
        <v>22988.923099999996</v>
      </c>
      <c r="D106" s="17">
        <f>SUM(D110+D109+D108+D107)</f>
        <v>5282.19</v>
      </c>
      <c r="E106" s="17">
        <f aca="true" t="shared" si="39" ref="E106:N106">SUM(E107+E108+E109+E110)</f>
        <v>1657.93</v>
      </c>
      <c r="F106" s="17">
        <f t="shared" si="39"/>
        <v>334.08</v>
      </c>
      <c r="G106" s="17">
        <f t="shared" si="39"/>
        <v>5218.99</v>
      </c>
      <c r="H106" s="17">
        <f t="shared" si="39"/>
        <v>7335</v>
      </c>
      <c r="I106" s="17">
        <f t="shared" si="39"/>
        <v>1503.96</v>
      </c>
      <c r="J106" s="17">
        <f t="shared" si="39"/>
        <v>572.93</v>
      </c>
      <c r="K106" s="17">
        <f t="shared" si="39"/>
        <v>223.73155</v>
      </c>
      <c r="L106" s="17">
        <f t="shared" si="39"/>
        <v>223.73155</v>
      </c>
      <c r="M106" s="17">
        <f t="shared" si="39"/>
        <v>318.19</v>
      </c>
      <c r="N106" s="17">
        <f t="shared" si="39"/>
        <v>318.19</v>
      </c>
      <c r="O106" s="50" t="s">
        <v>86</v>
      </c>
    </row>
    <row r="107" spans="1:15" ht="15">
      <c r="A107" s="12">
        <f t="shared" si="38"/>
        <v>92</v>
      </c>
      <c r="B107" s="15" t="s">
        <v>3</v>
      </c>
      <c r="C107" s="17">
        <f t="shared" si="33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51"/>
    </row>
    <row r="108" spans="1:15" ht="15">
      <c r="A108" s="12">
        <f t="shared" si="38"/>
        <v>93</v>
      </c>
      <c r="B108" s="15" t="s">
        <v>4</v>
      </c>
      <c r="C108" s="17">
        <f t="shared" si="33"/>
        <v>700</v>
      </c>
      <c r="D108" s="17">
        <v>700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51"/>
    </row>
    <row r="109" spans="1:15" ht="15">
      <c r="A109" s="12">
        <f t="shared" si="38"/>
        <v>94</v>
      </c>
      <c r="B109" s="15" t="s">
        <v>5</v>
      </c>
      <c r="C109" s="17">
        <f t="shared" si="33"/>
        <v>22288.923099999996</v>
      </c>
      <c r="D109" s="17">
        <v>4582.19</v>
      </c>
      <c r="E109" s="17">
        <v>1657.93</v>
      </c>
      <c r="F109" s="17">
        <v>334.08</v>
      </c>
      <c r="G109" s="17">
        <v>5218.99</v>
      </c>
      <c r="H109" s="17">
        <v>7335</v>
      </c>
      <c r="I109" s="17">
        <v>1503.96</v>
      </c>
      <c r="J109" s="17">
        <v>572.93</v>
      </c>
      <c r="K109" s="17">
        <v>223.73155</v>
      </c>
      <c r="L109" s="17">
        <v>223.73155</v>
      </c>
      <c r="M109" s="17">
        <v>318.19</v>
      </c>
      <c r="N109" s="17">
        <v>318.19</v>
      </c>
      <c r="O109" s="51"/>
    </row>
    <row r="110" spans="1:15" ht="15">
      <c r="A110" s="12">
        <f t="shared" si="38"/>
        <v>95</v>
      </c>
      <c r="B110" s="15" t="s">
        <v>6</v>
      </c>
      <c r="C110" s="17">
        <f t="shared" si="33"/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52"/>
    </row>
    <row r="111" spans="1:15" ht="43.5" customHeight="1">
      <c r="A111" s="12">
        <f t="shared" si="38"/>
        <v>96</v>
      </c>
      <c r="B111" s="46" t="s">
        <v>44</v>
      </c>
      <c r="C111" s="17">
        <f t="shared" si="33"/>
        <v>507.03999999999996</v>
      </c>
      <c r="D111" s="17">
        <f>SUM(D115+D114+D113+D112)</f>
        <v>47.5</v>
      </c>
      <c r="E111" s="18">
        <f aca="true" t="shared" si="40" ref="E111:N111">SUM(E114)</f>
        <v>59.01</v>
      </c>
      <c r="F111" s="18">
        <f t="shared" si="40"/>
        <v>38.37</v>
      </c>
      <c r="G111" s="18">
        <f t="shared" si="40"/>
        <v>57.76</v>
      </c>
      <c r="H111" s="18">
        <f t="shared" si="40"/>
        <v>30</v>
      </c>
      <c r="I111" s="18">
        <f t="shared" si="40"/>
        <v>32</v>
      </c>
      <c r="J111" s="18">
        <f t="shared" si="40"/>
        <v>60</v>
      </c>
      <c r="K111" s="18">
        <f t="shared" si="40"/>
        <v>60</v>
      </c>
      <c r="L111" s="18">
        <f t="shared" si="40"/>
        <v>60</v>
      </c>
      <c r="M111" s="18">
        <f t="shared" si="40"/>
        <v>31.2</v>
      </c>
      <c r="N111" s="18">
        <f t="shared" si="40"/>
        <v>31.2</v>
      </c>
      <c r="O111" s="50" t="s">
        <v>85</v>
      </c>
    </row>
    <row r="112" spans="1:15" ht="15">
      <c r="A112" s="12">
        <f t="shared" si="38"/>
        <v>97</v>
      </c>
      <c r="B112" s="15" t="s">
        <v>3</v>
      </c>
      <c r="C112" s="17">
        <f t="shared" si="33"/>
        <v>0</v>
      </c>
      <c r="D112" s="17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51"/>
    </row>
    <row r="113" spans="1:15" ht="15">
      <c r="A113" s="12">
        <f t="shared" si="38"/>
        <v>98</v>
      </c>
      <c r="B113" s="15" t="s">
        <v>4</v>
      </c>
      <c r="C113" s="17">
        <f t="shared" si="33"/>
        <v>0</v>
      </c>
      <c r="D113" s="17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51"/>
    </row>
    <row r="114" spans="1:15" ht="15">
      <c r="A114" s="12">
        <f t="shared" si="38"/>
        <v>99</v>
      </c>
      <c r="B114" s="15" t="s">
        <v>5</v>
      </c>
      <c r="C114" s="17">
        <f t="shared" si="33"/>
        <v>507.03999999999996</v>
      </c>
      <c r="D114" s="17">
        <v>47.5</v>
      </c>
      <c r="E114" s="18">
        <v>59.01</v>
      </c>
      <c r="F114" s="18">
        <v>38.37</v>
      </c>
      <c r="G114" s="18">
        <v>57.76</v>
      </c>
      <c r="H114" s="18">
        <v>30</v>
      </c>
      <c r="I114" s="18">
        <v>32</v>
      </c>
      <c r="J114" s="18">
        <v>60</v>
      </c>
      <c r="K114" s="18">
        <v>60</v>
      </c>
      <c r="L114" s="18">
        <v>60</v>
      </c>
      <c r="M114" s="18">
        <v>31.2</v>
      </c>
      <c r="N114" s="18">
        <v>31.2</v>
      </c>
      <c r="O114" s="51"/>
    </row>
    <row r="115" spans="1:15" ht="15">
      <c r="A115" s="12">
        <f t="shared" si="38"/>
        <v>100</v>
      </c>
      <c r="B115" s="15" t="s">
        <v>6</v>
      </c>
      <c r="C115" s="17">
        <f t="shared" si="33"/>
        <v>0</v>
      </c>
      <c r="D115" s="17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52"/>
    </row>
    <row r="116" spans="1:15" ht="32.25" customHeight="1">
      <c r="A116" s="12">
        <f t="shared" si="38"/>
        <v>101</v>
      </c>
      <c r="B116" s="46" t="s">
        <v>45</v>
      </c>
      <c r="C116" s="17">
        <f t="shared" si="33"/>
        <v>5098.330000000001</v>
      </c>
      <c r="D116" s="17">
        <f>SUM(D120+D119+D118+D117)</f>
        <v>1155.55</v>
      </c>
      <c r="E116" s="18">
        <f aca="true" t="shared" si="41" ref="E116:N116">SUM(E117+E118+E119+E120)</f>
        <v>695.2</v>
      </c>
      <c r="F116" s="18">
        <f t="shared" si="41"/>
        <v>622.3</v>
      </c>
      <c r="G116" s="18">
        <f t="shared" si="41"/>
        <v>313.3</v>
      </c>
      <c r="H116" s="18">
        <f t="shared" si="41"/>
        <v>395.3</v>
      </c>
      <c r="I116" s="18">
        <f t="shared" si="41"/>
        <v>692.6</v>
      </c>
      <c r="J116" s="18">
        <f t="shared" si="41"/>
        <v>373.59</v>
      </c>
      <c r="K116" s="18">
        <f t="shared" si="41"/>
        <v>267.47</v>
      </c>
      <c r="L116" s="18">
        <f t="shared" si="41"/>
        <v>0</v>
      </c>
      <c r="M116" s="18">
        <f t="shared" si="41"/>
        <v>291.51</v>
      </c>
      <c r="N116" s="18">
        <f t="shared" si="41"/>
        <v>291.51</v>
      </c>
      <c r="O116" s="50" t="s">
        <v>86</v>
      </c>
    </row>
    <row r="117" spans="1:15" ht="15">
      <c r="A117" s="12">
        <f t="shared" si="38"/>
        <v>102</v>
      </c>
      <c r="B117" s="15" t="s">
        <v>3</v>
      </c>
      <c r="C117" s="17">
        <f t="shared" si="33"/>
        <v>1000</v>
      </c>
      <c r="D117" s="17">
        <v>600</v>
      </c>
      <c r="E117" s="18">
        <v>250</v>
      </c>
      <c r="F117" s="18">
        <v>150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51"/>
    </row>
    <row r="118" spans="1:15" ht="15">
      <c r="A118" s="12">
        <f t="shared" si="38"/>
        <v>103</v>
      </c>
      <c r="B118" s="15" t="s">
        <v>4</v>
      </c>
      <c r="C118" s="17">
        <f t="shared" si="33"/>
        <v>200</v>
      </c>
      <c r="D118" s="17">
        <v>200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51"/>
    </row>
    <row r="119" spans="1:15" ht="15">
      <c r="A119" s="12">
        <f t="shared" si="38"/>
        <v>104</v>
      </c>
      <c r="B119" s="15" t="s">
        <v>5</v>
      </c>
      <c r="C119" s="17">
        <f t="shared" si="33"/>
        <v>3898.330000000001</v>
      </c>
      <c r="D119" s="17">
        <v>355.55</v>
      </c>
      <c r="E119" s="18">
        <v>445.2</v>
      </c>
      <c r="F119" s="18">
        <v>472.3</v>
      </c>
      <c r="G119" s="18">
        <v>313.3</v>
      </c>
      <c r="H119" s="18">
        <v>395.3</v>
      </c>
      <c r="I119" s="18">
        <v>692.6</v>
      </c>
      <c r="J119" s="18">
        <v>373.59</v>
      </c>
      <c r="K119" s="18">
        <v>267.47</v>
      </c>
      <c r="L119" s="18">
        <v>0</v>
      </c>
      <c r="M119" s="18">
        <v>291.51</v>
      </c>
      <c r="N119" s="18">
        <v>291.51</v>
      </c>
      <c r="O119" s="51"/>
    </row>
    <row r="120" spans="1:15" ht="15">
      <c r="A120" s="12">
        <f t="shared" si="38"/>
        <v>105</v>
      </c>
      <c r="B120" s="15" t="s">
        <v>6</v>
      </c>
      <c r="C120" s="17">
        <f t="shared" si="33"/>
        <v>0</v>
      </c>
      <c r="D120" s="17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52"/>
    </row>
    <row r="121" spans="1:15" ht="122.25" customHeight="1">
      <c r="A121" s="12">
        <f t="shared" si="38"/>
        <v>106</v>
      </c>
      <c r="B121" s="46" t="s">
        <v>46</v>
      </c>
      <c r="C121" s="17">
        <f t="shared" si="33"/>
        <v>1238.37</v>
      </c>
      <c r="D121" s="17">
        <f aca="true" t="shared" si="42" ref="D121:N121">SUM(D122+D123+D124+D125)</f>
        <v>132.37</v>
      </c>
      <c r="E121" s="18">
        <f t="shared" si="42"/>
        <v>259.45</v>
      </c>
      <c r="F121" s="18">
        <f t="shared" si="42"/>
        <v>469.91</v>
      </c>
      <c r="G121" s="18">
        <f t="shared" si="42"/>
        <v>65.04</v>
      </c>
      <c r="H121" s="18">
        <f t="shared" si="42"/>
        <v>76</v>
      </c>
      <c r="I121" s="18">
        <f t="shared" si="42"/>
        <v>31.6</v>
      </c>
      <c r="J121" s="18">
        <f t="shared" si="42"/>
        <v>50</v>
      </c>
      <c r="K121" s="18">
        <f t="shared" si="42"/>
        <v>50</v>
      </c>
      <c r="L121" s="18">
        <f t="shared" si="42"/>
        <v>0</v>
      </c>
      <c r="M121" s="18">
        <f t="shared" si="42"/>
        <v>52</v>
      </c>
      <c r="N121" s="18">
        <f t="shared" si="42"/>
        <v>52</v>
      </c>
      <c r="O121" s="50" t="s">
        <v>87</v>
      </c>
    </row>
    <row r="122" spans="1:15" ht="15">
      <c r="A122" s="12">
        <f t="shared" si="38"/>
        <v>107</v>
      </c>
      <c r="B122" s="15" t="s">
        <v>3</v>
      </c>
      <c r="C122" s="17">
        <f>SUM(D122+E122+F122+G122+H122+I142+J122+K122+L122+M122+N122)</f>
        <v>593.51</v>
      </c>
      <c r="D122" s="17">
        <v>60</v>
      </c>
      <c r="E122" s="18">
        <v>87.6</v>
      </c>
      <c r="F122" s="18">
        <v>419.91</v>
      </c>
      <c r="G122" s="18">
        <v>0</v>
      </c>
      <c r="H122" s="18">
        <v>26</v>
      </c>
      <c r="I122" s="17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51"/>
    </row>
    <row r="123" spans="1:15" ht="15">
      <c r="A123" s="12">
        <f t="shared" si="38"/>
        <v>108</v>
      </c>
      <c r="B123" s="15" t="s">
        <v>4</v>
      </c>
      <c r="C123" s="17">
        <f>SUM(D123+E123+F123+G123+H123+I148+J123+K123+L123+M123+N123)</f>
        <v>12.41</v>
      </c>
      <c r="D123" s="17">
        <v>0</v>
      </c>
      <c r="E123" s="18">
        <v>0</v>
      </c>
      <c r="F123" s="18">
        <v>0</v>
      </c>
      <c r="G123" s="18">
        <v>0</v>
      </c>
      <c r="H123" s="18">
        <v>0</v>
      </c>
      <c r="I123" s="17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51"/>
    </row>
    <row r="124" spans="1:15" ht="15">
      <c r="A124" s="12">
        <f t="shared" si="38"/>
        <v>109</v>
      </c>
      <c r="B124" s="15" t="s">
        <v>5</v>
      </c>
      <c r="C124" s="17">
        <f aca="true" t="shared" si="43" ref="C124:C140">SUM(D124+E124+F124+G124+H124+I124+J124+K124+L124+M124+N124)</f>
        <v>644.8600000000001</v>
      </c>
      <c r="D124" s="17">
        <v>72.37</v>
      </c>
      <c r="E124" s="18">
        <v>171.85</v>
      </c>
      <c r="F124" s="18">
        <v>50</v>
      </c>
      <c r="G124" s="18">
        <v>65.04</v>
      </c>
      <c r="H124" s="18">
        <v>50</v>
      </c>
      <c r="I124" s="18">
        <v>31.6</v>
      </c>
      <c r="J124" s="18">
        <v>50</v>
      </c>
      <c r="K124" s="18">
        <v>50</v>
      </c>
      <c r="L124" s="18">
        <v>0</v>
      </c>
      <c r="M124" s="18">
        <v>52</v>
      </c>
      <c r="N124" s="18">
        <v>52</v>
      </c>
      <c r="O124" s="51"/>
    </row>
    <row r="125" spans="1:15" ht="15">
      <c r="A125" s="12">
        <f t="shared" si="38"/>
        <v>110</v>
      </c>
      <c r="B125" s="15" t="s">
        <v>6</v>
      </c>
      <c r="C125" s="17">
        <f t="shared" si="43"/>
        <v>0</v>
      </c>
      <c r="D125" s="17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52"/>
    </row>
    <row r="126" spans="1:15" ht="38.25">
      <c r="A126" s="12">
        <v>101</v>
      </c>
      <c r="B126" s="35" t="s">
        <v>71</v>
      </c>
      <c r="C126" s="17">
        <f t="shared" si="43"/>
        <v>798</v>
      </c>
      <c r="D126" s="17">
        <f>D127+D128+D129+D130</f>
        <v>0</v>
      </c>
      <c r="E126" s="17">
        <f>E127+E128+E129+E130</f>
        <v>0</v>
      </c>
      <c r="F126" s="17">
        <f>F127+F128+F129+F130</f>
        <v>0</v>
      </c>
      <c r="G126" s="17">
        <f>G127+G128+G129+G130</f>
        <v>0</v>
      </c>
      <c r="H126" s="17">
        <f aca="true" t="shared" si="44" ref="H126:N126">H127+H128+H129+H130</f>
        <v>0</v>
      </c>
      <c r="I126" s="17">
        <f t="shared" si="44"/>
        <v>0</v>
      </c>
      <c r="J126" s="17">
        <f t="shared" si="44"/>
        <v>70</v>
      </c>
      <c r="K126" s="17">
        <f t="shared" si="44"/>
        <v>0</v>
      </c>
      <c r="L126" s="17">
        <f t="shared" si="44"/>
        <v>0</v>
      </c>
      <c r="M126" s="17">
        <f t="shared" si="44"/>
        <v>364</v>
      </c>
      <c r="N126" s="17">
        <f t="shared" si="44"/>
        <v>364</v>
      </c>
      <c r="O126" s="50" t="s">
        <v>88</v>
      </c>
    </row>
    <row r="127" spans="1:15" ht="15">
      <c r="A127" s="12">
        <v>102</v>
      </c>
      <c r="B127" s="15" t="s">
        <v>3</v>
      </c>
      <c r="C127" s="17">
        <f t="shared" si="43"/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51"/>
    </row>
    <row r="128" spans="1:15" ht="15">
      <c r="A128" s="12">
        <v>103</v>
      </c>
      <c r="B128" s="15" t="s">
        <v>4</v>
      </c>
      <c r="C128" s="17">
        <f t="shared" si="43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51"/>
    </row>
    <row r="129" spans="1:15" ht="15">
      <c r="A129" s="12">
        <v>104</v>
      </c>
      <c r="B129" s="15" t="s">
        <v>5</v>
      </c>
      <c r="C129" s="17">
        <f t="shared" si="43"/>
        <v>798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70</v>
      </c>
      <c r="K129" s="17">
        <v>0</v>
      </c>
      <c r="L129" s="17">
        <v>0</v>
      </c>
      <c r="M129" s="17">
        <v>364</v>
      </c>
      <c r="N129" s="17">
        <v>364</v>
      </c>
      <c r="O129" s="51"/>
    </row>
    <row r="130" spans="1:15" ht="15">
      <c r="A130" s="12">
        <v>105</v>
      </c>
      <c r="B130" s="15" t="s">
        <v>6</v>
      </c>
      <c r="C130" s="17">
        <f t="shared" si="43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52"/>
    </row>
    <row r="131" spans="1:15" ht="63.75">
      <c r="A131" s="12">
        <v>106</v>
      </c>
      <c r="B131" s="47" t="s">
        <v>76</v>
      </c>
      <c r="C131" s="17">
        <f t="shared" si="43"/>
        <v>2763.4</v>
      </c>
      <c r="D131" s="17">
        <v>0</v>
      </c>
      <c r="E131" s="17">
        <v>0</v>
      </c>
      <c r="F131" s="17">
        <v>0</v>
      </c>
      <c r="G131" s="17">
        <f aca="true" t="shared" si="45" ref="G131:N131">G132+G133+G134+G135</f>
        <v>2763.4</v>
      </c>
      <c r="H131" s="17">
        <f t="shared" si="45"/>
        <v>0</v>
      </c>
      <c r="I131" s="17">
        <f t="shared" si="45"/>
        <v>0</v>
      </c>
      <c r="J131" s="17">
        <f t="shared" si="45"/>
        <v>0</v>
      </c>
      <c r="K131" s="17">
        <f t="shared" si="45"/>
        <v>0</v>
      </c>
      <c r="L131" s="17">
        <f t="shared" si="45"/>
        <v>0</v>
      </c>
      <c r="M131" s="17">
        <f t="shared" si="45"/>
        <v>0</v>
      </c>
      <c r="N131" s="17">
        <f t="shared" si="45"/>
        <v>0</v>
      </c>
      <c r="O131" s="50" t="s">
        <v>74</v>
      </c>
    </row>
    <row r="132" spans="1:15" ht="15">
      <c r="A132" s="12">
        <v>107</v>
      </c>
      <c r="B132" s="15" t="s">
        <v>3</v>
      </c>
      <c r="C132" s="17">
        <f t="shared" si="43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51"/>
    </row>
    <row r="133" spans="1:15" ht="15">
      <c r="A133" s="12">
        <v>108</v>
      </c>
      <c r="B133" s="15" t="s">
        <v>4</v>
      </c>
      <c r="C133" s="17">
        <f t="shared" si="43"/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51"/>
    </row>
    <row r="134" spans="1:15" ht="15">
      <c r="A134" s="12">
        <v>109</v>
      </c>
      <c r="B134" s="15" t="s">
        <v>5</v>
      </c>
      <c r="C134" s="17">
        <f t="shared" si="43"/>
        <v>2763.4</v>
      </c>
      <c r="D134" s="17">
        <v>0</v>
      </c>
      <c r="E134" s="17">
        <v>0</v>
      </c>
      <c r="F134" s="17">
        <v>0</v>
      </c>
      <c r="G134" s="17">
        <v>2763.4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51"/>
    </row>
    <row r="135" spans="1:15" ht="15">
      <c r="A135" s="12">
        <v>110</v>
      </c>
      <c r="B135" s="15" t="s">
        <v>6</v>
      </c>
      <c r="C135" s="17">
        <f t="shared" si="43"/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52"/>
    </row>
    <row r="136" spans="1:15" ht="51">
      <c r="A136" s="12">
        <v>111</v>
      </c>
      <c r="B136" s="35" t="s">
        <v>75</v>
      </c>
      <c r="C136" s="17">
        <f t="shared" si="43"/>
        <v>6076.3</v>
      </c>
      <c r="D136" s="17">
        <v>0</v>
      </c>
      <c r="E136" s="17">
        <v>0</v>
      </c>
      <c r="F136" s="17">
        <v>0</v>
      </c>
      <c r="G136" s="17">
        <f aca="true" t="shared" si="46" ref="G136:N136">G137+G138+G139+G140</f>
        <v>1572.2</v>
      </c>
      <c r="H136" s="17">
        <f t="shared" si="46"/>
        <v>4504.1</v>
      </c>
      <c r="I136" s="17">
        <f t="shared" si="46"/>
        <v>0</v>
      </c>
      <c r="J136" s="17">
        <f t="shared" si="46"/>
        <v>0</v>
      </c>
      <c r="K136" s="17">
        <f t="shared" si="46"/>
        <v>0</v>
      </c>
      <c r="L136" s="17">
        <f t="shared" si="46"/>
        <v>0</v>
      </c>
      <c r="M136" s="17">
        <f t="shared" si="46"/>
        <v>0</v>
      </c>
      <c r="N136" s="17">
        <f t="shared" si="46"/>
        <v>0</v>
      </c>
      <c r="O136" s="50" t="s">
        <v>74</v>
      </c>
    </row>
    <row r="137" spans="1:15" ht="15">
      <c r="A137" s="12">
        <v>112</v>
      </c>
      <c r="B137" s="15" t="s">
        <v>3</v>
      </c>
      <c r="C137" s="17">
        <f t="shared" si="43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51"/>
    </row>
    <row r="138" spans="1:15" ht="15">
      <c r="A138" s="12">
        <v>113</v>
      </c>
      <c r="B138" s="15" t="s">
        <v>4</v>
      </c>
      <c r="C138" s="17">
        <f t="shared" si="43"/>
        <v>6076.3</v>
      </c>
      <c r="D138" s="17">
        <v>0</v>
      </c>
      <c r="E138" s="17">
        <v>0</v>
      </c>
      <c r="F138" s="17">
        <v>0</v>
      </c>
      <c r="G138" s="17">
        <v>1572.2</v>
      </c>
      <c r="H138" s="17">
        <v>4504.1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51"/>
    </row>
    <row r="139" spans="1:15" ht="15">
      <c r="A139" s="12">
        <v>114</v>
      </c>
      <c r="B139" s="15" t="s">
        <v>5</v>
      </c>
      <c r="C139" s="17">
        <f t="shared" si="43"/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51"/>
    </row>
    <row r="140" spans="1:15" ht="15">
      <c r="A140" s="12">
        <v>115</v>
      </c>
      <c r="B140" s="15" t="s">
        <v>6</v>
      </c>
      <c r="C140" s="17">
        <f t="shared" si="43"/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52"/>
    </row>
    <row r="141" spans="1:15" ht="178.5">
      <c r="A141" s="12">
        <v>116</v>
      </c>
      <c r="B141" s="43" t="s">
        <v>107</v>
      </c>
      <c r="C141" s="17">
        <f aca="true" t="shared" si="47" ref="C141:H141">C142+C143+C144+C145</f>
        <v>47.5</v>
      </c>
      <c r="D141" s="17">
        <f t="shared" si="47"/>
        <v>0</v>
      </c>
      <c r="E141" s="17">
        <f t="shared" si="47"/>
        <v>0</v>
      </c>
      <c r="F141" s="17">
        <f t="shared" si="47"/>
        <v>0</v>
      </c>
      <c r="G141" s="17">
        <f t="shared" si="47"/>
        <v>0</v>
      </c>
      <c r="H141" s="17">
        <f t="shared" si="47"/>
        <v>0</v>
      </c>
      <c r="I141" s="18">
        <f aca="true" t="shared" si="48" ref="I141:N141">I142+I143+I144+I145</f>
        <v>47.5</v>
      </c>
      <c r="J141" s="18">
        <f t="shared" si="48"/>
        <v>0</v>
      </c>
      <c r="K141" s="18">
        <f t="shared" si="48"/>
        <v>0</v>
      </c>
      <c r="L141" s="18">
        <f t="shared" si="48"/>
        <v>0</v>
      </c>
      <c r="M141" s="18">
        <f t="shared" si="48"/>
        <v>0</v>
      </c>
      <c r="N141" s="18">
        <f t="shared" si="48"/>
        <v>0</v>
      </c>
      <c r="O141" s="29" t="s">
        <v>122</v>
      </c>
    </row>
    <row r="142" spans="1:15" ht="15">
      <c r="A142" s="12">
        <v>117</v>
      </c>
      <c r="B142" s="15" t="s">
        <v>3</v>
      </c>
      <c r="C142" s="17">
        <f>I142+J142+K142+L142+M142+N142</f>
        <v>0</v>
      </c>
      <c r="D142" s="17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29"/>
    </row>
    <row r="143" spans="1:15" ht="15">
      <c r="A143" s="12">
        <v>118</v>
      </c>
      <c r="B143" s="15" t="s">
        <v>4</v>
      </c>
      <c r="C143" s="17">
        <f>I143+J143+K143+L143+M143+N143</f>
        <v>47.5</v>
      </c>
      <c r="D143" s="17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47.5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29"/>
    </row>
    <row r="144" spans="1:15" ht="15">
      <c r="A144" s="12">
        <v>119</v>
      </c>
      <c r="B144" s="15" t="s">
        <v>5</v>
      </c>
      <c r="C144" s="17">
        <f>I144+J144+K144+L144+M144+N144</f>
        <v>0</v>
      </c>
      <c r="D144" s="17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29"/>
    </row>
    <row r="145" spans="1:15" ht="15">
      <c r="A145" s="12">
        <v>120</v>
      </c>
      <c r="B145" s="15" t="s">
        <v>6</v>
      </c>
      <c r="C145" s="17">
        <f>I145+J145+K145+L145+M145+N145</f>
        <v>0</v>
      </c>
      <c r="D145" s="17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30"/>
    </row>
    <row r="146" spans="1:15" ht="171.75" customHeight="1">
      <c r="A146" s="12">
        <v>121</v>
      </c>
      <c r="B146" s="48" t="s">
        <v>108</v>
      </c>
      <c r="C146" s="17">
        <f aca="true" t="shared" si="49" ref="C146:C151">D146+E146+F146+G146+H146+I146+J146+K146+L146+M146+N146</f>
        <v>37.6</v>
      </c>
      <c r="D146" s="17">
        <f>D147+D148+D149+D150</f>
        <v>0</v>
      </c>
      <c r="E146" s="17">
        <f>E147+E148+E149+E150</f>
        <v>0</v>
      </c>
      <c r="F146" s="17">
        <f>F147+F148+F149+F150</f>
        <v>0</v>
      </c>
      <c r="G146" s="17">
        <f>G147+G148+G149+G150</f>
        <v>0</v>
      </c>
      <c r="H146" s="17">
        <f>H147+H148+H149+H150</f>
        <v>0</v>
      </c>
      <c r="I146" s="18">
        <f aca="true" t="shared" si="50" ref="I146:N146">I147+I148+I149+I150</f>
        <v>37.6</v>
      </c>
      <c r="J146" s="18">
        <f t="shared" si="50"/>
        <v>0</v>
      </c>
      <c r="K146" s="18">
        <f t="shared" si="50"/>
        <v>0</v>
      </c>
      <c r="L146" s="18">
        <f t="shared" si="50"/>
        <v>0</v>
      </c>
      <c r="M146" s="18">
        <f t="shared" si="50"/>
        <v>0</v>
      </c>
      <c r="N146" s="18">
        <f t="shared" si="50"/>
        <v>0</v>
      </c>
      <c r="O146" s="50" t="s">
        <v>122</v>
      </c>
    </row>
    <row r="147" spans="1:15" ht="15">
      <c r="A147" s="12">
        <v>122</v>
      </c>
      <c r="B147" s="15" t="s">
        <v>3</v>
      </c>
      <c r="C147" s="17">
        <f t="shared" si="49"/>
        <v>25.19</v>
      </c>
      <c r="D147" s="17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25.19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51"/>
    </row>
    <row r="148" spans="1:15" ht="15">
      <c r="A148" s="12">
        <v>123</v>
      </c>
      <c r="B148" s="15" t="s">
        <v>4</v>
      </c>
      <c r="C148" s="17">
        <f t="shared" si="49"/>
        <v>12.41</v>
      </c>
      <c r="D148" s="17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12.41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51"/>
    </row>
    <row r="149" spans="1:15" ht="15">
      <c r="A149" s="12">
        <v>124</v>
      </c>
      <c r="B149" s="15" t="s">
        <v>5</v>
      </c>
      <c r="C149" s="17">
        <f t="shared" si="49"/>
        <v>0</v>
      </c>
      <c r="D149" s="17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51"/>
    </row>
    <row r="150" spans="1:15" ht="15">
      <c r="A150" s="12">
        <v>125</v>
      </c>
      <c r="B150" s="15" t="s">
        <v>6</v>
      </c>
      <c r="C150" s="17">
        <f t="shared" si="49"/>
        <v>0</v>
      </c>
      <c r="D150" s="17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52"/>
    </row>
    <row r="151" spans="1:15" ht="108.75" customHeight="1">
      <c r="A151" s="12">
        <v>126</v>
      </c>
      <c r="B151" s="48" t="s">
        <v>131</v>
      </c>
      <c r="C151" s="17">
        <f t="shared" si="49"/>
        <v>1131</v>
      </c>
      <c r="D151" s="17">
        <f>D152+D153+D154+D155</f>
        <v>0</v>
      </c>
      <c r="E151" s="17">
        <f>E152+E153+E154+E155</f>
        <v>0</v>
      </c>
      <c r="F151" s="17">
        <f>F152+F153+F154+F155</f>
        <v>0</v>
      </c>
      <c r="G151" s="17">
        <f>G152+G153+G154+G155</f>
        <v>0</v>
      </c>
      <c r="H151" s="17">
        <f>H152+H153+H154+H155</f>
        <v>0</v>
      </c>
      <c r="I151" s="17">
        <f aca="true" t="shared" si="51" ref="I151:N151">I152+I153+I154+I155</f>
        <v>1131</v>
      </c>
      <c r="J151" s="17">
        <f t="shared" si="51"/>
        <v>0</v>
      </c>
      <c r="K151" s="17">
        <f t="shared" si="51"/>
        <v>0</v>
      </c>
      <c r="L151" s="17">
        <f t="shared" si="51"/>
        <v>0</v>
      </c>
      <c r="M151" s="17">
        <f t="shared" si="51"/>
        <v>0</v>
      </c>
      <c r="N151" s="17">
        <f t="shared" si="51"/>
        <v>0</v>
      </c>
      <c r="O151" s="50" t="s">
        <v>124</v>
      </c>
    </row>
    <row r="152" spans="1:15" ht="15">
      <c r="A152" s="12">
        <v>127</v>
      </c>
      <c r="B152" s="15" t="s">
        <v>3</v>
      </c>
      <c r="C152" s="17">
        <f aca="true" t="shared" si="52" ref="C152:C160">D152+E152+F152+G152+H152+I152+J152+K152+L152+M152+N152</f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51"/>
    </row>
    <row r="153" spans="1:15" ht="15">
      <c r="A153" s="12">
        <v>128</v>
      </c>
      <c r="B153" s="15" t="s">
        <v>4</v>
      </c>
      <c r="C153" s="17">
        <f t="shared" si="52"/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51"/>
    </row>
    <row r="154" spans="1:15" ht="15">
      <c r="A154" s="12">
        <v>129</v>
      </c>
      <c r="B154" s="15" t="s">
        <v>5</v>
      </c>
      <c r="C154" s="17">
        <f>D154+E154+F154+G154+H154+I154+J154+K154+L154+M154+N154</f>
        <v>1131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1131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51"/>
    </row>
    <row r="155" spans="1:15" ht="15">
      <c r="A155" s="12">
        <v>130</v>
      </c>
      <c r="B155" s="15" t="s">
        <v>6</v>
      </c>
      <c r="C155" s="17">
        <f t="shared" si="52"/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52"/>
    </row>
    <row r="156" spans="1:15" ht="89.25">
      <c r="A156" s="12">
        <v>131</v>
      </c>
      <c r="B156" s="35" t="s">
        <v>109</v>
      </c>
      <c r="C156" s="17">
        <f>D156+E156+F156+G156+H156+I156+J156+K156+L156+M156+N156</f>
        <v>900.2</v>
      </c>
      <c r="D156" s="17">
        <f>D157+D158+D159+D160</f>
        <v>0</v>
      </c>
      <c r="E156" s="17">
        <f>E157+E158+E159+E160</f>
        <v>0</v>
      </c>
      <c r="F156" s="17">
        <f>F157+F158+F159+F160</f>
        <v>0</v>
      </c>
      <c r="G156" s="17">
        <f>G157+G158+G159+G160</f>
        <v>0</v>
      </c>
      <c r="H156" s="17">
        <f>H157+H158+H159+H160</f>
        <v>0</v>
      </c>
      <c r="I156" s="17">
        <f aca="true" t="shared" si="53" ref="I156:N156">I157+I158+I159+I160</f>
        <v>900.2</v>
      </c>
      <c r="J156" s="17">
        <f t="shared" si="53"/>
        <v>0</v>
      </c>
      <c r="K156" s="17">
        <f t="shared" si="53"/>
        <v>0</v>
      </c>
      <c r="L156" s="17">
        <f t="shared" si="53"/>
        <v>0</v>
      </c>
      <c r="M156" s="17">
        <f t="shared" si="53"/>
        <v>0</v>
      </c>
      <c r="N156" s="17">
        <f t="shared" si="53"/>
        <v>0</v>
      </c>
      <c r="O156" s="50" t="s">
        <v>124</v>
      </c>
    </row>
    <row r="157" spans="1:15" ht="15">
      <c r="A157" s="12">
        <v>132</v>
      </c>
      <c r="B157" s="15" t="s">
        <v>3</v>
      </c>
      <c r="C157" s="17">
        <f t="shared" si="52"/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51"/>
    </row>
    <row r="158" spans="1:15" ht="15">
      <c r="A158" s="12">
        <v>133</v>
      </c>
      <c r="B158" s="15" t="s">
        <v>4</v>
      </c>
      <c r="C158" s="17">
        <f>D158+E158+F158+G158+H158+I158+J158+K158+L158+M158+N158</f>
        <v>900.2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900.2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51"/>
    </row>
    <row r="159" spans="1:15" ht="15">
      <c r="A159" s="12">
        <v>134</v>
      </c>
      <c r="B159" s="15" t="s">
        <v>5</v>
      </c>
      <c r="C159" s="17">
        <f t="shared" si="52"/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51"/>
    </row>
    <row r="160" spans="1:15" ht="15">
      <c r="A160" s="12">
        <v>135</v>
      </c>
      <c r="B160" s="15" t="s">
        <v>6</v>
      </c>
      <c r="C160" s="17">
        <f t="shared" si="52"/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52"/>
    </row>
    <row r="161" spans="1:15" ht="28.5" customHeight="1">
      <c r="A161" s="12">
        <v>136</v>
      </c>
      <c r="B161" s="66" t="s">
        <v>19</v>
      </c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8"/>
    </row>
    <row r="162" spans="1:15" ht="25.5">
      <c r="A162" s="12">
        <f t="shared" si="38"/>
        <v>137</v>
      </c>
      <c r="B162" s="35" t="s">
        <v>9</v>
      </c>
      <c r="C162" s="17">
        <f>D162+E162+F162+G162+H162+I162+J162+K162+L162+M162+N162</f>
        <v>524005.78749</v>
      </c>
      <c r="D162" s="17">
        <f aca="true" t="shared" si="54" ref="D162:N162">D163+D164+D165+D166</f>
        <v>38290.920000000006</v>
      </c>
      <c r="E162" s="17">
        <f t="shared" si="54"/>
        <v>41649.55</v>
      </c>
      <c r="F162" s="17">
        <f t="shared" si="54"/>
        <v>36452.41</v>
      </c>
      <c r="G162" s="17">
        <f t="shared" si="54"/>
        <v>42139.14000000001</v>
      </c>
      <c r="H162" s="17">
        <f t="shared" si="54"/>
        <v>45250.27</v>
      </c>
      <c r="I162" s="17">
        <f t="shared" si="54"/>
        <v>64772.93000000001</v>
      </c>
      <c r="J162" s="17">
        <f t="shared" si="54"/>
        <v>59377.380000000005</v>
      </c>
      <c r="K162" s="17">
        <f t="shared" si="54"/>
        <v>52764.032999999996</v>
      </c>
      <c r="L162" s="17">
        <f t="shared" si="54"/>
        <v>51849.31449</v>
      </c>
      <c r="M162" s="17">
        <f t="shared" si="54"/>
        <v>45729.92</v>
      </c>
      <c r="N162" s="17">
        <f t="shared" si="54"/>
        <v>45729.92</v>
      </c>
      <c r="O162" s="27"/>
    </row>
    <row r="163" spans="1:15" ht="15">
      <c r="A163" s="12">
        <f t="shared" si="38"/>
        <v>138</v>
      </c>
      <c r="B163" s="15" t="s">
        <v>3</v>
      </c>
      <c r="C163" s="17">
        <f>D163+E163+F163+G163+H163+I163+J163+K163+L163+M163+N163</f>
        <v>100</v>
      </c>
      <c r="D163" s="17">
        <v>100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f>K169+K181+K187</f>
        <v>0</v>
      </c>
      <c r="L163" s="17">
        <f>L169+L181+L187</f>
        <v>0</v>
      </c>
      <c r="M163" s="17">
        <f>M169+M181+M187</f>
        <v>0</v>
      </c>
      <c r="N163" s="17">
        <f>N169+N181+N187</f>
        <v>0</v>
      </c>
      <c r="O163" s="27"/>
    </row>
    <row r="164" spans="1:15" ht="15">
      <c r="A164" s="12">
        <f t="shared" si="38"/>
        <v>139</v>
      </c>
      <c r="B164" s="15" t="s">
        <v>4</v>
      </c>
      <c r="C164" s="17">
        <f>D164+E164+F164+G164+H164+I164+J164+K164+L164+M164+N164</f>
        <v>0</v>
      </c>
      <c r="D164" s="17">
        <f aca="true" t="shared" si="55" ref="D164:J165">SUM(D170+D182+D188)</f>
        <v>0</v>
      </c>
      <c r="E164" s="17">
        <f t="shared" si="55"/>
        <v>0</v>
      </c>
      <c r="F164" s="17">
        <f t="shared" si="55"/>
        <v>0</v>
      </c>
      <c r="G164" s="17">
        <f t="shared" si="55"/>
        <v>0</v>
      </c>
      <c r="H164" s="17">
        <f t="shared" si="55"/>
        <v>0</v>
      </c>
      <c r="I164" s="17">
        <f t="shared" si="55"/>
        <v>0</v>
      </c>
      <c r="J164" s="17">
        <f t="shared" si="55"/>
        <v>0</v>
      </c>
      <c r="K164" s="17">
        <f aca="true" t="shared" si="56" ref="K164:N166">K170+K182+K188</f>
        <v>0</v>
      </c>
      <c r="L164" s="17">
        <f t="shared" si="56"/>
        <v>0</v>
      </c>
      <c r="M164" s="17">
        <f t="shared" si="56"/>
        <v>0</v>
      </c>
      <c r="N164" s="17">
        <f t="shared" si="56"/>
        <v>0</v>
      </c>
      <c r="O164" s="27"/>
    </row>
    <row r="165" spans="1:15" ht="15">
      <c r="A165" s="12">
        <f t="shared" si="38"/>
        <v>140</v>
      </c>
      <c r="B165" s="15" t="s">
        <v>5</v>
      </c>
      <c r="C165" s="17">
        <f>D165+E165+F165+G165+H165+I165+J165+K165+L165+M165+N165</f>
        <v>523905.78749</v>
      </c>
      <c r="D165" s="17">
        <f t="shared" si="55"/>
        <v>38190.920000000006</v>
      </c>
      <c r="E165" s="17">
        <f t="shared" si="55"/>
        <v>41649.55</v>
      </c>
      <c r="F165" s="17">
        <f t="shared" si="55"/>
        <v>36452.41</v>
      </c>
      <c r="G165" s="17">
        <f t="shared" si="55"/>
        <v>42139.14000000001</v>
      </c>
      <c r="H165" s="17">
        <f t="shared" si="55"/>
        <v>45250.27</v>
      </c>
      <c r="I165" s="17">
        <f t="shared" si="55"/>
        <v>64772.93000000001</v>
      </c>
      <c r="J165" s="17">
        <f t="shared" si="55"/>
        <v>59377.380000000005</v>
      </c>
      <c r="K165" s="17">
        <f t="shared" si="56"/>
        <v>52764.032999999996</v>
      </c>
      <c r="L165" s="17">
        <f t="shared" si="56"/>
        <v>51849.31449</v>
      </c>
      <c r="M165" s="17">
        <f t="shared" si="56"/>
        <v>45729.92</v>
      </c>
      <c r="N165" s="17">
        <f t="shared" si="56"/>
        <v>45729.92</v>
      </c>
      <c r="O165" s="27"/>
    </row>
    <row r="166" spans="1:15" ht="15">
      <c r="A166" s="12">
        <f t="shared" si="38"/>
        <v>141</v>
      </c>
      <c r="B166" s="15" t="s">
        <v>6</v>
      </c>
      <c r="C166" s="17">
        <f>D166+E166+F166+G166+H166+I166+J166+K166+L166+M166+N166</f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f t="shared" si="56"/>
        <v>0</v>
      </c>
      <c r="L166" s="17">
        <f t="shared" si="56"/>
        <v>0</v>
      </c>
      <c r="M166" s="17">
        <f t="shared" si="56"/>
        <v>0</v>
      </c>
      <c r="N166" s="17">
        <f t="shared" si="56"/>
        <v>0</v>
      </c>
      <c r="O166" s="27"/>
    </row>
    <row r="167" spans="1:15" ht="15">
      <c r="A167" s="12">
        <f t="shared" si="38"/>
        <v>142</v>
      </c>
      <c r="B167" s="65" t="s">
        <v>10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</row>
    <row r="168" spans="1:15" ht="25.5">
      <c r="A168" s="12">
        <f t="shared" si="38"/>
        <v>143</v>
      </c>
      <c r="B168" s="35" t="s">
        <v>11</v>
      </c>
      <c r="C168" s="18">
        <f>D168+E168+F168+G168+H168+I168+J168+K168+L168+M168+N168</f>
        <v>30362.270000000004</v>
      </c>
      <c r="D168" s="20">
        <f aca="true" t="shared" si="57" ref="D168:N168">D169+D170+D171+D172</f>
        <v>3360.55</v>
      </c>
      <c r="E168" s="18">
        <f t="shared" si="57"/>
        <v>2562.84</v>
      </c>
      <c r="F168" s="18">
        <f t="shared" si="57"/>
        <v>852.76</v>
      </c>
      <c r="G168" s="18">
        <f t="shared" si="57"/>
        <v>2215.4</v>
      </c>
      <c r="H168" s="18">
        <f t="shared" si="57"/>
        <v>2408.08</v>
      </c>
      <c r="I168" s="18">
        <f t="shared" si="57"/>
        <v>13664.15</v>
      </c>
      <c r="J168" s="18">
        <f t="shared" si="57"/>
        <v>3450.01</v>
      </c>
      <c r="K168" s="18">
        <f t="shared" si="57"/>
        <v>0</v>
      </c>
      <c r="L168" s="18">
        <f t="shared" si="57"/>
        <v>0</v>
      </c>
      <c r="M168" s="18">
        <f t="shared" si="57"/>
        <v>924.24</v>
      </c>
      <c r="N168" s="18">
        <f t="shared" si="57"/>
        <v>924.24</v>
      </c>
      <c r="O168" s="27"/>
    </row>
    <row r="169" spans="1:15" ht="15">
      <c r="A169" s="12">
        <f t="shared" si="38"/>
        <v>144</v>
      </c>
      <c r="B169" s="15" t="s">
        <v>3</v>
      </c>
      <c r="C169" s="18">
        <f>D169+E169+F169+G169+H169+I169+J169+K169+L169+M169+N169</f>
        <v>100</v>
      </c>
      <c r="D169" s="20">
        <f>D175</f>
        <v>100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f>K175</f>
        <v>0</v>
      </c>
      <c r="L169" s="18">
        <f>L175</f>
        <v>0</v>
      </c>
      <c r="M169" s="18">
        <f>M175</f>
        <v>0</v>
      </c>
      <c r="N169" s="18">
        <f>N175</f>
        <v>0</v>
      </c>
      <c r="O169" s="27"/>
    </row>
    <row r="170" spans="1:15" ht="15">
      <c r="A170" s="12">
        <f t="shared" si="38"/>
        <v>145</v>
      </c>
      <c r="B170" s="15" t="s">
        <v>4</v>
      </c>
      <c r="C170" s="18">
        <f>D170+E170+F170+G170+H170+I170+J170+K170+L170+M170+N170</f>
        <v>0</v>
      </c>
      <c r="D170" s="20">
        <f>D176</f>
        <v>0</v>
      </c>
      <c r="E170" s="18">
        <f aca="true" t="shared" si="58" ref="E170:N170">E176</f>
        <v>0</v>
      </c>
      <c r="F170" s="18">
        <f t="shared" si="58"/>
        <v>0</v>
      </c>
      <c r="G170" s="18">
        <f t="shared" si="58"/>
        <v>0</v>
      </c>
      <c r="H170" s="18">
        <f t="shared" si="58"/>
        <v>0</v>
      </c>
      <c r="I170" s="18">
        <f t="shared" si="58"/>
        <v>0</v>
      </c>
      <c r="J170" s="18">
        <f t="shared" si="58"/>
        <v>0</v>
      </c>
      <c r="K170" s="18">
        <f t="shared" si="58"/>
        <v>0</v>
      </c>
      <c r="L170" s="18">
        <f t="shared" si="58"/>
        <v>0</v>
      </c>
      <c r="M170" s="18">
        <f t="shared" si="58"/>
        <v>0</v>
      </c>
      <c r="N170" s="18">
        <f t="shared" si="58"/>
        <v>0</v>
      </c>
      <c r="O170" s="27"/>
    </row>
    <row r="171" spans="1:15" ht="15">
      <c r="A171" s="12">
        <f t="shared" si="38"/>
        <v>146</v>
      </c>
      <c r="B171" s="15" t="s">
        <v>5</v>
      </c>
      <c r="C171" s="18">
        <f>D171+E171+F171+G171+H171+I171+J171+K171+L171+M171+N171</f>
        <v>30262.270000000004</v>
      </c>
      <c r="D171" s="20">
        <f>D177</f>
        <v>3260.55</v>
      </c>
      <c r="E171" s="18">
        <f>E177</f>
        <v>2562.84</v>
      </c>
      <c r="F171" s="18">
        <f>F177</f>
        <v>852.76</v>
      </c>
      <c r="G171" s="18">
        <f>G177</f>
        <v>2215.4</v>
      </c>
      <c r="H171" s="18">
        <f>H177</f>
        <v>2408.08</v>
      </c>
      <c r="I171" s="18">
        <f aca="true" t="shared" si="59" ref="I171:N171">I177</f>
        <v>13664.15</v>
      </c>
      <c r="J171" s="18">
        <f t="shared" si="59"/>
        <v>3450.01</v>
      </c>
      <c r="K171" s="18">
        <f t="shared" si="59"/>
        <v>0</v>
      </c>
      <c r="L171" s="18">
        <f t="shared" si="59"/>
        <v>0</v>
      </c>
      <c r="M171" s="18">
        <f t="shared" si="59"/>
        <v>924.24</v>
      </c>
      <c r="N171" s="18">
        <f t="shared" si="59"/>
        <v>924.24</v>
      </c>
      <c r="O171" s="27"/>
    </row>
    <row r="172" spans="1:15" ht="15">
      <c r="A172" s="12">
        <f t="shared" si="38"/>
        <v>147</v>
      </c>
      <c r="B172" s="15" t="s">
        <v>6</v>
      </c>
      <c r="C172" s="18">
        <f>D172+E172+F172+G172+H172+I172+J172+K172+L172+M172+N172</f>
        <v>0</v>
      </c>
      <c r="D172" s="20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f>K178</f>
        <v>0</v>
      </c>
      <c r="L172" s="18">
        <f>L178</f>
        <v>0</v>
      </c>
      <c r="M172" s="18">
        <f>M178</f>
        <v>0</v>
      </c>
      <c r="N172" s="18">
        <f>N178</f>
        <v>0</v>
      </c>
      <c r="O172" s="27"/>
    </row>
    <row r="173" spans="1:15" ht="15">
      <c r="A173" s="12">
        <f t="shared" si="38"/>
        <v>148</v>
      </c>
      <c r="B173" s="65" t="s">
        <v>12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15" ht="63.75">
      <c r="A174" s="12">
        <f t="shared" si="38"/>
        <v>149</v>
      </c>
      <c r="B174" s="40" t="s">
        <v>47</v>
      </c>
      <c r="C174" s="17">
        <f>D174+E174+F174+G174+H174+I174+J174+K174+L174+M174+N174</f>
        <v>30362.270000000004</v>
      </c>
      <c r="D174" s="17">
        <f aca="true" t="shared" si="60" ref="D174:N174">D175+D176+D177+D178</f>
        <v>3360.55</v>
      </c>
      <c r="E174" s="17">
        <f t="shared" si="60"/>
        <v>2562.84</v>
      </c>
      <c r="F174" s="17">
        <f t="shared" si="60"/>
        <v>852.76</v>
      </c>
      <c r="G174" s="17">
        <f t="shared" si="60"/>
        <v>2215.4</v>
      </c>
      <c r="H174" s="17">
        <f t="shared" si="60"/>
        <v>2408.08</v>
      </c>
      <c r="I174" s="17">
        <f t="shared" si="60"/>
        <v>13664.15</v>
      </c>
      <c r="J174" s="17">
        <f t="shared" si="60"/>
        <v>3450.01</v>
      </c>
      <c r="K174" s="17">
        <f t="shared" si="60"/>
        <v>0</v>
      </c>
      <c r="L174" s="17">
        <f t="shared" si="60"/>
        <v>0</v>
      </c>
      <c r="M174" s="17">
        <f t="shared" si="60"/>
        <v>924.24</v>
      </c>
      <c r="N174" s="17">
        <f t="shared" si="60"/>
        <v>924.24</v>
      </c>
      <c r="O174" s="50" t="s">
        <v>89</v>
      </c>
    </row>
    <row r="175" spans="1:15" ht="15">
      <c r="A175" s="12">
        <f t="shared" si="38"/>
        <v>150</v>
      </c>
      <c r="B175" s="15" t="s">
        <v>3</v>
      </c>
      <c r="C175" s="17">
        <f>D175+E175+F175+G175+H175+I175+J175+K175+L175+M175+N175</f>
        <v>100</v>
      </c>
      <c r="D175" s="17">
        <v>100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51"/>
    </row>
    <row r="176" spans="1:15" ht="15">
      <c r="A176" s="12">
        <f t="shared" si="38"/>
        <v>151</v>
      </c>
      <c r="B176" s="15" t="s">
        <v>4</v>
      </c>
      <c r="C176" s="17">
        <f>D176+E176+F176+G176+H176+I176+J176+K176+L176+M176+N176</f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51"/>
    </row>
    <row r="177" spans="1:15" ht="15">
      <c r="A177" s="12">
        <f t="shared" si="38"/>
        <v>152</v>
      </c>
      <c r="B177" s="15" t="s">
        <v>5</v>
      </c>
      <c r="C177" s="17">
        <f>D177+E177+F177+G177+H177+I177+J177+K177+L177+M177+N177</f>
        <v>30262.270000000004</v>
      </c>
      <c r="D177" s="17">
        <v>3260.55</v>
      </c>
      <c r="E177" s="17">
        <v>2562.84</v>
      </c>
      <c r="F177" s="17">
        <v>852.76</v>
      </c>
      <c r="G177" s="17">
        <v>2215.4</v>
      </c>
      <c r="H177" s="17">
        <v>2408.08</v>
      </c>
      <c r="I177" s="17">
        <v>13664.15</v>
      </c>
      <c r="J177" s="17">
        <v>3450.01</v>
      </c>
      <c r="K177" s="17">
        <v>0</v>
      </c>
      <c r="L177" s="17">
        <v>0</v>
      </c>
      <c r="M177" s="17">
        <v>924.24</v>
      </c>
      <c r="N177" s="17">
        <v>924.24</v>
      </c>
      <c r="O177" s="51"/>
    </row>
    <row r="178" spans="1:15" ht="15">
      <c r="A178" s="12">
        <f t="shared" si="38"/>
        <v>153</v>
      </c>
      <c r="B178" s="15" t="s">
        <v>6</v>
      </c>
      <c r="C178" s="17">
        <f>D178+E178+F178+G178+H178+I178+J178+K178+L178+M178+N178</f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52"/>
    </row>
    <row r="179" spans="1:15" ht="15">
      <c r="A179" s="12">
        <f t="shared" si="38"/>
        <v>154</v>
      </c>
      <c r="B179" s="59" t="s">
        <v>20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/>
    </row>
    <row r="180" spans="1:15" ht="38.25">
      <c r="A180" s="12">
        <f t="shared" si="38"/>
        <v>155</v>
      </c>
      <c r="B180" s="35" t="s">
        <v>21</v>
      </c>
      <c r="C180" s="18">
        <f>SUM(D180:J180)</f>
        <v>0</v>
      </c>
      <c r="D180" s="18">
        <f aca="true" t="shared" si="61" ref="D180:N180">D181+D182+D183+D184</f>
        <v>0</v>
      </c>
      <c r="E180" s="18">
        <f t="shared" si="61"/>
        <v>0</v>
      </c>
      <c r="F180" s="18">
        <f t="shared" si="61"/>
        <v>0</v>
      </c>
      <c r="G180" s="18">
        <f t="shared" si="61"/>
        <v>0</v>
      </c>
      <c r="H180" s="18">
        <f t="shared" si="61"/>
        <v>0</v>
      </c>
      <c r="I180" s="18">
        <f t="shared" si="61"/>
        <v>0</v>
      </c>
      <c r="J180" s="18">
        <f t="shared" si="61"/>
        <v>0</v>
      </c>
      <c r="K180" s="18">
        <f t="shared" si="61"/>
        <v>0</v>
      </c>
      <c r="L180" s="18">
        <f t="shared" si="61"/>
        <v>0</v>
      </c>
      <c r="M180" s="18">
        <f t="shared" si="61"/>
        <v>0</v>
      </c>
      <c r="N180" s="18">
        <f t="shared" si="61"/>
        <v>0</v>
      </c>
      <c r="O180" s="27"/>
    </row>
    <row r="181" spans="1:15" ht="15">
      <c r="A181" s="12">
        <f t="shared" si="38"/>
        <v>156</v>
      </c>
      <c r="B181" s="15" t="s">
        <v>3</v>
      </c>
      <c r="C181" s="18">
        <f>SUM(D181:J181)</f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27"/>
    </row>
    <row r="182" spans="1:15" ht="15">
      <c r="A182" s="12">
        <f t="shared" si="38"/>
        <v>157</v>
      </c>
      <c r="B182" s="15" t="s">
        <v>4</v>
      </c>
      <c r="C182" s="18">
        <f>SUM(D182:J182)</f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27"/>
    </row>
    <row r="183" spans="1:15" ht="15">
      <c r="A183" s="12">
        <f t="shared" si="38"/>
        <v>158</v>
      </c>
      <c r="B183" s="15" t="s">
        <v>5</v>
      </c>
      <c r="C183" s="18">
        <f>SUM(D183:J183)</f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27"/>
    </row>
    <row r="184" spans="1:15" ht="15">
      <c r="A184" s="12">
        <f t="shared" si="38"/>
        <v>159</v>
      </c>
      <c r="B184" s="15" t="s">
        <v>6</v>
      </c>
      <c r="C184" s="18">
        <f>SUM(D184:J184)</f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27"/>
    </row>
    <row r="185" spans="1:15" ht="15">
      <c r="A185" s="12">
        <f t="shared" si="38"/>
        <v>160</v>
      </c>
      <c r="B185" s="65" t="s">
        <v>22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</row>
    <row r="186" spans="1:15" ht="25.5">
      <c r="A186" s="12">
        <f t="shared" si="38"/>
        <v>161</v>
      </c>
      <c r="B186" s="35" t="s">
        <v>13</v>
      </c>
      <c r="C186" s="18">
        <f>D186+E186+F186+G186+H186+I186+J186+K186+L186+M186+N186</f>
        <v>493643.51749000006</v>
      </c>
      <c r="D186" s="18">
        <f aca="true" t="shared" si="62" ref="D186:N186">D187+D188+D189+D190</f>
        <v>34930.37</v>
      </c>
      <c r="E186" s="18">
        <f t="shared" si="62"/>
        <v>39086.71</v>
      </c>
      <c r="F186" s="18">
        <f t="shared" si="62"/>
        <v>35599.65</v>
      </c>
      <c r="G186" s="18">
        <f t="shared" si="62"/>
        <v>39923.740000000005</v>
      </c>
      <c r="H186" s="18">
        <f t="shared" si="62"/>
        <v>42842.189999999995</v>
      </c>
      <c r="I186" s="18">
        <f t="shared" si="62"/>
        <v>51108.780000000006</v>
      </c>
      <c r="J186" s="18">
        <f t="shared" si="62"/>
        <v>55927.37</v>
      </c>
      <c r="K186" s="18">
        <f t="shared" si="62"/>
        <v>52764.032999999996</v>
      </c>
      <c r="L186" s="18">
        <f t="shared" si="62"/>
        <v>51849.31449</v>
      </c>
      <c r="M186" s="18">
        <f t="shared" si="62"/>
        <v>44805.68</v>
      </c>
      <c r="N186" s="18">
        <f t="shared" si="62"/>
        <v>44805.68</v>
      </c>
      <c r="O186" s="27"/>
    </row>
    <row r="187" spans="1:15" ht="15">
      <c r="A187" s="12">
        <f t="shared" si="38"/>
        <v>162</v>
      </c>
      <c r="B187" s="15" t="s">
        <v>3</v>
      </c>
      <c r="C187" s="18">
        <f aca="true" t="shared" si="63" ref="C187:C205">D187+E187+F187+G187+H187+I187+J187+K187+L187+M187+N187</f>
        <v>0</v>
      </c>
      <c r="D187" s="18">
        <f aca="true" t="shared" si="64" ref="D187:J190">D192+D197</f>
        <v>0</v>
      </c>
      <c r="E187" s="18">
        <f t="shared" si="64"/>
        <v>0</v>
      </c>
      <c r="F187" s="18">
        <f t="shared" si="64"/>
        <v>0</v>
      </c>
      <c r="G187" s="18">
        <f t="shared" si="64"/>
        <v>0</v>
      </c>
      <c r="H187" s="18">
        <f t="shared" si="64"/>
        <v>0</v>
      </c>
      <c r="I187" s="18">
        <f t="shared" si="64"/>
        <v>0</v>
      </c>
      <c r="J187" s="18">
        <f>J192+J197+J202</f>
        <v>0</v>
      </c>
      <c r="K187" s="18">
        <f>K192+K197+K202</f>
        <v>0</v>
      </c>
      <c r="L187" s="18">
        <f>L192+L197+L202</f>
        <v>0</v>
      </c>
      <c r="M187" s="18">
        <f>M192+M197+M202</f>
        <v>0</v>
      </c>
      <c r="N187" s="18">
        <f>N192+N197+N202</f>
        <v>0</v>
      </c>
      <c r="O187" s="27"/>
    </row>
    <row r="188" spans="1:15" ht="15">
      <c r="A188" s="12">
        <f t="shared" si="38"/>
        <v>163</v>
      </c>
      <c r="B188" s="15" t="s">
        <v>4</v>
      </c>
      <c r="C188" s="18">
        <f t="shared" si="63"/>
        <v>0</v>
      </c>
      <c r="D188" s="18">
        <f t="shared" si="64"/>
        <v>0</v>
      </c>
      <c r="E188" s="18">
        <f t="shared" si="64"/>
        <v>0</v>
      </c>
      <c r="F188" s="18">
        <f t="shared" si="64"/>
        <v>0</v>
      </c>
      <c r="G188" s="18">
        <f t="shared" si="64"/>
        <v>0</v>
      </c>
      <c r="H188" s="18">
        <f t="shared" si="64"/>
        <v>0</v>
      </c>
      <c r="I188" s="18">
        <f t="shared" si="64"/>
        <v>0</v>
      </c>
      <c r="J188" s="18">
        <f t="shared" si="64"/>
        <v>0</v>
      </c>
      <c r="K188" s="18">
        <f aca="true" t="shared" si="65" ref="K188:N190">K193+K198+K203</f>
        <v>0</v>
      </c>
      <c r="L188" s="18">
        <f t="shared" si="65"/>
        <v>0</v>
      </c>
      <c r="M188" s="18">
        <f t="shared" si="65"/>
        <v>0</v>
      </c>
      <c r="N188" s="18">
        <f t="shared" si="65"/>
        <v>0</v>
      </c>
      <c r="O188" s="27"/>
    </row>
    <row r="189" spans="1:15" ht="15">
      <c r="A189" s="12">
        <f t="shared" si="38"/>
        <v>164</v>
      </c>
      <c r="B189" s="15" t="s">
        <v>5</v>
      </c>
      <c r="C189" s="18">
        <f>D189+E189+F189+G189+H189+I189+J189+K189+L189+M189+N189</f>
        <v>493643.51749000006</v>
      </c>
      <c r="D189" s="18">
        <f t="shared" si="64"/>
        <v>34930.37</v>
      </c>
      <c r="E189" s="18">
        <f>E194+E199</f>
        <v>39086.71</v>
      </c>
      <c r="F189" s="18">
        <f t="shared" si="64"/>
        <v>35599.65</v>
      </c>
      <c r="G189" s="18">
        <f t="shared" si="64"/>
        <v>39923.740000000005</v>
      </c>
      <c r="H189" s="18">
        <f>H194+H199+H204</f>
        <v>42842.189999999995</v>
      </c>
      <c r="I189" s="18">
        <f>I194+I199+I204+I209</f>
        <v>51108.780000000006</v>
      </c>
      <c r="J189" s="18">
        <f>J194+J199+J204+J209</f>
        <v>55927.37</v>
      </c>
      <c r="K189" s="18">
        <f t="shared" si="65"/>
        <v>52764.032999999996</v>
      </c>
      <c r="L189" s="18">
        <f t="shared" si="65"/>
        <v>51849.31449</v>
      </c>
      <c r="M189" s="18">
        <f t="shared" si="65"/>
        <v>44805.68</v>
      </c>
      <c r="N189" s="18">
        <f t="shared" si="65"/>
        <v>44805.68</v>
      </c>
      <c r="O189" s="27"/>
    </row>
    <row r="190" spans="1:15" ht="15">
      <c r="A190" s="12">
        <f t="shared" si="38"/>
        <v>165</v>
      </c>
      <c r="B190" s="15" t="s">
        <v>6</v>
      </c>
      <c r="C190" s="18">
        <f t="shared" si="63"/>
        <v>0</v>
      </c>
      <c r="D190" s="18">
        <f t="shared" si="64"/>
        <v>0</v>
      </c>
      <c r="E190" s="18">
        <f t="shared" si="64"/>
        <v>0</v>
      </c>
      <c r="F190" s="18">
        <f t="shared" si="64"/>
        <v>0</v>
      </c>
      <c r="G190" s="18">
        <f t="shared" si="64"/>
        <v>0</v>
      </c>
      <c r="H190" s="18">
        <f t="shared" si="64"/>
        <v>0</v>
      </c>
      <c r="I190" s="18">
        <f t="shared" si="64"/>
        <v>0</v>
      </c>
      <c r="J190" s="18">
        <f t="shared" si="64"/>
        <v>0</v>
      </c>
      <c r="K190" s="18">
        <f t="shared" si="65"/>
        <v>0</v>
      </c>
      <c r="L190" s="18">
        <f t="shared" si="65"/>
        <v>0</v>
      </c>
      <c r="M190" s="18">
        <f t="shared" si="65"/>
        <v>0</v>
      </c>
      <c r="N190" s="18">
        <f t="shared" si="65"/>
        <v>0</v>
      </c>
      <c r="O190" s="27"/>
    </row>
    <row r="191" spans="1:15" ht="42" customHeight="1">
      <c r="A191" s="12">
        <f t="shared" si="38"/>
        <v>166</v>
      </c>
      <c r="B191" s="46" t="s">
        <v>48</v>
      </c>
      <c r="C191" s="18">
        <f>D191+E191+F191+G191+H191+I191+J191+K191+L191+M191+N191</f>
        <v>470273.143</v>
      </c>
      <c r="D191" s="18">
        <f>D194</f>
        <v>32333.97</v>
      </c>
      <c r="E191" s="18">
        <f>E194</f>
        <v>36707.43</v>
      </c>
      <c r="F191" s="18">
        <f>F194</f>
        <v>34244.55</v>
      </c>
      <c r="G191" s="18">
        <f>G194</f>
        <v>36814.37</v>
      </c>
      <c r="H191" s="18">
        <f aca="true" t="shared" si="66" ref="H191:N191">H192+H193+H194+H195</f>
        <v>40210.27</v>
      </c>
      <c r="I191" s="18">
        <f t="shared" si="66"/>
        <v>47133.05</v>
      </c>
      <c r="J191" s="18">
        <f t="shared" si="66"/>
        <v>53282.65</v>
      </c>
      <c r="K191" s="18">
        <f t="shared" si="66"/>
        <v>51384.545</v>
      </c>
      <c r="L191" s="18">
        <f t="shared" si="66"/>
        <v>50488.948</v>
      </c>
      <c r="M191" s="18">
        <f t="shared" si="66"/>
        <v>43836.68</v>
      </c>
      <c r="N191" s="18">
        <f t="shared" si="66"/>
        <v>43836.68</v>
      </c>
      <c r="O191" s="50" t="s">
        <v>90</v>
      </c>
    </row>
    <row r="192" spans="1:15" ht="15">
      <c r="A192" s="12">
        <f t="shared" si="38"/>
        <v>167</v>
      </c>
      <c r="B192" s="15" t="s">
        <v>3</v>
      </c>
      <c r="C192" s="18">
        <f t="shared" si="63"/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51"/>
    </row>
    <row r="193" spans="1:15" ht="15">
      <c r="A193" s="12">
        <f t="shared" si="38"/>
        <v>168</v>
      </c>
      <c r="B193" s="15" t="s">
        <v>4</v>
      </c>
      <c r="C193" s="18">
        <f t="shared" si="63"/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51"/>
    </row>
    <row r="194" spans="1:15" ht="15">
      <c r="A194" s="12">
        <f t="shared" si="38"/>
        <v>169</v>
      </c>
      <c r="B194" s="15" t="s">
        <v>5</v>
      </c>
      <c r="C194" s="18">
        <f>D194+E194+F194+G194+H194+I194+J194+K194+L194+M194+N194</f>
        <v>470273.143</v>
      </c>
      <c r="D194" s="18">
        <v>32333.97</v>
      </c>
      <c r="E194" s="18">
        <v>36707.43</v>
      </c>
      <c r="F194" s="18">
        <v>34244.55</v>
      </c>
      <c r="G194" s="18">
        <v>36814.37</v>
      </c>
      <c r="H194" s="18">
        <v>40210.27</v>
      </c>
      <c r="I194" s="18">
        <v>47133.05</v>
      </c>
      <c r="J194" s="18">
        <v>53282.65</v>
      </c>
      <c r="K194" s="18">
        <v>51384.545</v>
      </c>
      <c r="L194" s="18">
        <v>50488.948</v>
      </c>
      <c r="M194" s="18">
        <v>43836.68</v>
      </c>
      <c r="N194" s="18">
        <v>43836.68</v>
      </c>
      <c r="O194" s="51"/>
    </row>
    <row r="195" spans="1:18" ht="14.25" customHeight="1">
      <c r="A195" s="12">
        <f t="shared" si="38"/>
        <v>170</v>
      </c>
      <c r="B195" s="15" t="s">
        <v>6</v>
      </c>
      <c r="C195" s="18">
        <f t="shared" si="63"/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52"/>
      <c r="P195" s="3"/>
      <c r="Q195" s="3"/>
      <c r="R195" s="3"/>
    </row>
    <row r="196" spans="1:15" ht="51">
      <c r="A196" s="12">
        <f t="shared" si="38"/>
        <v>171</v>
      </c>
      <c r="B196" s="44" t="s">
        <v>126</v>
      </c>
      <c r="C196" s="18">
        <f>D196+E196+F196+G196+H196+I196+J196+K196+L196+M196+N196</f>
        <v>20814.536000000004</v>
      </c>
      <c r="D196" s="18">
        <f aca="true" t="shared" si="67" ref="D196:N196">D197+D198+D199+D200</f>
        <v>2596.4</v>
      </c>
      <c r="E196" s="18">
        <f t="shared" si="67"/>
        <v>2379.28</v>
      </c>
      <c r="F196" s="18">
        <f t="shared" si="67"/>
        <v>1355.1</v>
      </c>
      <c r="G196" s="18">
        <f t="shared" si="67"/>
        <v>3109.37</v>
      </c>
      <c r="H196" s="18">
        <f t="shared" si="67"/>
        <v>2581.92</v>
      </c>
      <c r="I196" s="18">
        <f t="shared" si="67"/>
        <v>2793.75</v>
      </c>
      <c r="J196" s="18">
        <f t="shared" si="67"/>
        <v>1505.74</v>
      </c>
      <c r="K196" s="18">
        <f t="shared" si="67"/>
        <v>1329.488</v>
      </c>
      <c r="L196" s="18">
        <f t="shared" si="67"/>
        <v>1329.488</v>
      </c>
      <c r="M196" s="18">
        <f t="shared" si="67"/>
        <v>917</v>
      </c>
      <c r="N196" s="18">
        <f t="shared" si="67"/>
        <v>917</v>
      </c>
      <c r="O196" s="50" t="s">
        <v>37</v>
      </c>
    </row>
    <row r="197" spans="1:15" ht="15">
      <c r="A197" s="12">
        <f t="shared" si="38"/>
        <v>172</v>
      </c>
      <c r="B197" s="15" t="s">
        <v>3</v>
      </c>
      <c r="C197" s="18">
        <f t="shared" si="63"/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51"/>
    </row>
    <row r="198" spans="1:15" ht="15">
      <c r="A198" s="12">
        <f t="shared" si="38"/>
        <v>173</v>
      </c>
      <c r="B198" s="15" t="s">
        <v>4</v>
      </c>
      <c r="C198" s="18">
        <f t="shared" si="63"/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51"/>
    </row>
    <row r="199" spans="1:18" ht="15">
      <c r="A199" s="12">
        <f t="shared" si="38"/>
        <v>174</v>
      </c>
      <c r="B199" s="15" t="s">
        <v>5</v>
      </c>
      <c r="C199" s="18">
        <f>D199+E199+F199+G199+H199+I199+J199+K199+L199+M199+N199</f>
        <v>20814.536000000004</v>
      </c>
      <c r="D199" s="18">
        <v>2596.4</v>
      </c>
      <c r="E199" s="18">
        <v>2379.28</v>
      </c>
      <c r="F199" s="18">
        <v>1355.1</v>
      </c>
      <c r="G199" s="18">
        <v>3109.37</v>
      </c>
      <c r="H199" s="18">
        <v>2581.92</v>
      </c>
      <c r="I199" s="18">
        <v>2793.75</v>
      </c>
      <c r="J199" s="18">
        <v>1505.74</v>
      </c>
      <c r="K199" s="18">
        <v>1329.488</v>
      </c>
      <c r="L199" s="18">
        <v>1329.488</v>
      </c>
      <c r="M199" s="18">
        <v>917</v>
      </c>
      <c r="N199" s="18">
        <v>917</v>
      </c>
      <c r="O199" s="51"/>
      <c r="P199" s="3"/>
      <c r="Q199" s="3"/>
      <c r="R199" s="3"/>
    </row>
    <row r="200" spans="1:15" ht="15">
      <c r="A200" s="12">
        <f t="shared" si="38"/>
        <v>175</v>
      </c>
      <c r="B200" s="15" t="s">
        <v>6</v>
      </c>
      <c r="C200" s="18">
        <f t="shared" si="63"/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52"/>
    </row>
    <row r="201" spans="1:15" ht="38.25">
      <c r="A201" s="12">
        <v>156</v>
      </c>
      <c r="B201" s="35" t="s">
        <v>72</v>
      </c>
      <c r="C201" s="18">
        <f>D201+E201+F201+G201+H201+I201+J201+K201+L201+M201+N201</f>
        <v>334.87849</v>
      </c>
      <c r="D201" s="18">
        <v>0</v>
      </c>
      <c r="E201" s="18">
        <v>0</v>
      </c>
      <c r="F201" s="18">
        <v>0</v>
      </c>
      <c r="G201" s="18">
        <v>0</v>
      </c>
      <c r="H201" s="18">
        <f aca="true" t="shared" si="68" ref="H201:N201">H202+H203+H204+H205</f>
        <v>50</v>
      </c>
      <c r="I201" s="18">
        <f t="shared" si="68"/>
        <v>50</v>
      </c>
      <c r="J201" s="18">
        <f t="shared" si="68"/>
        <v>50</v>
      </c>
      <c r="K201" s="18">
        <f t="shared" si="68"/>
        <v>50</v>
      </c>
      <c r="L201" s="18">
        <f t="shared" si="68"/>
        <v>30.87849</v>
      </c>
      <c r="M201" s="18">
        <f t="shared" si="68"/>
        <v>52</v>
      </c>
      <c r="N201" s="18">
        <f t="shared" si="68"/>
        <v>52</v>
      </c>
      <c r="O201" s="72" t="s">
        <v>91</v>
      </c>
    </row>
    <row r="202" spans="1:15" ht="15">
      <c r="A202" s="12">
        <v>157</v>
      </c>
      <c r="B202" s="15" t="s">
        <v>3</v>
      </c>
      <c r="C202" s="18">
        <f t="shared" si="63"/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51"/>
    </row>
    <row r="203" spans="1:15" ht="15">
      <c r="A203" s="12">
        <v>158</v>
      </c>
      <c r="B203" s="15" t="s">
        <v>4</v>
      </c>
      <c r="C203" s="18">
        <f t="shared" si="63"/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51"/>
    </row>
    <row r="204" spans="1:15" ht="15">
      <c r="A204" s="12">
        <v>159</v>
      </c>
      <c r="B204" s="15" t="s">
        <v>5</v>
      </c>
      <c r="C204" s="18">
        <f>D204+E204+F204+G204+H204+I204+J204+K204+L204+M204+N204</f>
        <v>334.87849</v>
      </c>
      <c r="D204" s="18">
        <v>0</v>
      </c>
      <c r="E204" s="18">
        <v>0</v>
      </c>
      <c r="F204" s="18">
        <v>0</v>
      </c>
      <c r="G204" s="18">
        <v>0</v>
      </c>
      <c r="H204" s="18">
        <v>50</v>
      </c>
      <c r="I204" s="18">
        <v>50</v>
      </c>
      <c r="J204" s="18">
        <v>50</v>
      </c>
      <c r="K204" s="18">
        <v>50</v>
      </c>
      <c r="L204" s="18">
        <v>30.87849</v>
      </c>
      <c r="M204" s="18">
        <v>52</v>
      </c>
      <c r="N204" s="18">
        <v>52</v>
      </c>
      <c r="O204" s="51"/>
    </row>
    <row r="205" spans="1:15" ht="15">
      <c r="A205" s="12">
        <v>160</v>
      </c>
      <c r="B205" s="15" t="s">
        <v>6</v>
      </c>
      <c r="C205" s="18">
        <f t="shared" si="63"/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52"/>
    </row>
    <row r="206" spans="1:15" ht="38.25">
      <c r="A206" s="12">
        <v>161</v>
      </c>
      <c r="B206" s="35" t="s">
        <v>110</v>
      </c>
      <c r="C206" s="18">
        <f>D206+E206+F206+G206+H206+I206+J206+K206+L206+M206+N206</f>
        <v>2220.96</v>
      </c>
      <c r="D206" s="18">
        <f>D207+D208+D209+D210</f>
        <v>0</v>
      </c>
      <c r="E206" s="18">
        <f>E207+E208+E209+E210</f>
        <v>0</v>
      </c>
      <c r="F206" s="18">
        <f>F207+F208+F209+F210</f>
        <v>0</v>
      </c>
      <c r="G206" s="18">
        <f>G207+G208+G209+G210</f>
        <v>0</v>
      </c>
      <c r="H206" s="18">
        <f>H207+H208+H209+H210</f>
        <v>0</v>
      </c>
      <c r="I206" s="18">
        <f aca="true" t="shared" si="69" ref="I206:N206">I207+I208+I209+I210</f>
        <v>1131.98</v>
      </c>
      <c r="J206" s="18">
        <f t="shared" si="69"/>
        <v>1088.98</v>
      </c>
      <c r="K206" s="18">
        <f t="shared" si="69"/>
        <v>0</v>
      </c>
      <c r="L206" s="18">
        <f t="shared" si="69"/>
        <v>0</v>
      </c>
      <c r="M206" s="18">
        <f t="shared" si="69"/>
        <v>0</v>
      </c>
      <c r="N206" s="18">
        <f t="shared" si="69"/>
        <v>0</v>
      </c>
      <c r="O206" s="50" t="s">
        <v>123</v>
      </c>
    </row>
    <row r="207" spans="1:15" ht="15">
      <c r="A207" s="12">
        <v>162</v>
      </c>
      <c r="B207" s="15" t="s">
        <v>3</v>
      </c>
      <c r="C207" s="18">
        <f>D207+E207+F207+G207+H207+I207+J207+K207+L207+M207+N207</f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51"/>
    </row>
    <row r="208" spans="1:15" ht="15">
      <c r="A208" s="12">
        <v>163</v>
      </c>
      <c r="B208" s="15" t="s">
        <v>4</v>
      </c>
      <c r="C208" s="18">
        <f>D208+E208+F208+G208+H208+I208+J208+K208+L208+M208+N208</f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51"/>
    </row>
    <row r="209" spans="1:15" ht="15">
      <c r="A209" s="12">
        <v>164</v>
      </c>
      <c r="B209" s="15" t="s">
        <v>5</v>
      </c>
      <c r="C209" s="18">
        <f>D209+E209+F209+G209+H209+I209+J209+K209+L209+M209+N209</f>
        <v>2220.96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1131.98</v>
      </c>
      <c r="J209" s="18">
        <v>1088.98</v>
      </c>
      <c r="K209" s="18">
        <v>0</v>
      </c>
      <c r="L209" s="18">
        <v>0</v>
      </c>
      <c r="M209" s="18">
        <v>0</v>
      </c>
      <c r="N209" s="18">
        <v>0</v>
      </c>
      <c r="O209" s="51"/>
    </row>
    <row r="210" spans="1:15" ht="15">
      <c r="A210" s="12">
        <v>165</v>
      </c>
      <c r="B210" s="15" t="s">
        <v>6</v>
      </c>
      <c r="C210" s="18">
        <f>D210+E210+F210+G210+H210+I210+J210+K210+L210+M210+N210</f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52"/>
    </row>
    <row r="211" spans="1:15" ht="19.5" customHeight="1">
      <c r="A211" s="12">
        <v>166</v>
      </c>
      <c r="B211" s="66" t="s">
        <v>23</v>
      </c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8"/>
    </row>
    <row r="212" spans="1:15" ht="25.5">
      <c r="A212" s="12">
        <f aca="true" t="shared" si="70" ref="A212:A283">1+A211</f>
        <v>167</v>
      </c>
      <c r="B212" s="35" t="s">
        <v>9</v>
      </c>
      <c r="C212" s="18">
        <f>SUM(D212+E212+F212+G212+H212+I212+J212+K212+L212+M212+N212)</f>
        <v>12833.013999999996</v>
      </c>
      <c r="D212" s="18">
        <f aca="true" t="shared" si="71" ref="D212:N212">D213+D214+D215+D216</f>
        <v>1630.35</v>
      </c>
      <c r="E212" s="18">
        <f t="shared" si="71"/>
        <v>1637</v>
      </c>
      <c r="F212" s="18">
        <f t="shared" si="71"/>
        <v>1501.12</v>
      </c>
      <c r="G212" s="18">
        <f t="shared" si="71"/>
        <v>1595.78</v>
      </c>
      <c r="H212" s="18">
        <f t="shared" si="71"/>
        <v>973.37</v>
      </c>
      <c r="I212" s="18">
        <f t="shared" si="71"/>
        <v>1151.48</v>
      </c>
      <c r="J212" s="18">
        <f t="shared" si="71"/>
        <v>1297.8300000000002</v>
      </c>
      <c r="K212" s="18">
        <f t="shared" si="71"/>
        <v>1100.147</v>
      </c>
      <c r="L212" s="18">
        <f t="shared" si="71"/>
        <v>424.317</v>
      </c>
      <c r="M212" s="18">
        <f t="shared" si="71"/>
        <v>760.81</v>
      </c>
      <c r="N212" s="18">
        <f t="shared" si="71"/>
        <v>760.81</v>
      </c>
      <c r="O212" s="27"/>
    </row>
    <row r="213" spans="1:15" ht="15">
      <c r="A213" s="12">
        <f t="shared" si="70"/>
        <v>168</v>
      </c>
      <c r="B213" s="15" t="s">
        <v>3</v>
      </c>
      <c r="C213" s="18">
        <f>SUM(D213+E213+F213+G213+H213+I213+J213+K213+L213+M213+N213)</f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f>K219+K231+K242</f>
        <v>0</v>
      </c>
      <c r="L213" s="18">
        <f>L219+L231+L242</f>
        <v>0</v>
      </c>
      <c r="M213" s="18">
        <f>M219+M231+M242</f>
        <v>0</v>
      </c>
      <c r="N213" s="18">
        <f>N219+N231+N242</f>
        <v>0</v>
      </c>
      <c r="O213" s="27"/>
    </row>
    <row r="214" spans="1:15" ht="15">
      <c r="A214" s="12">
        <f t="shared" si="70"/>
        <v>169</v>
      </c>
      <c r="B214" s="15" t="s">
        <v>4</v>
      </c>
      <c r="C214" s="18">
        <f>SUM(D214+E214+F214+G214+H214+I214+J214+K214+L214+M214+N214)</f>
        <v>14.7</v>
      </c>
      <c r="D214" s="18">
        <v>0</v>
      </c>
      <c r="E214" s="18">
        <v>0</v>
      </c>
      <c r="F214" s="18">
        <v>0</v>
      </c>
      <c r="G214" s="18">
        <v>0</v>
      </c>
      <c r="H214" s="18">
        <f>H220+H232+H243</f>
        <v>14.7</v>
      </c>
      <c r="I214" s="18">
        <v>0</v>
      </c>
      <c r="J214" s="18">
        <v>0</v>
      </c>
      <c r="K214" s="18">
        <f aca="true" t="shared" si="72" ref="K214:N216">K220+K232+K243</f>
        <v>0</v>
      </c>
      <c r="L214" s="18">
        <f t="shared" si="72"/>
        <v>0</v>
      </c>
      <c r="M214" s="18">
        <f t="shared" si="72"/>
        <v>0</v>
      </c>
      <c r="N214" s="18">
        <f t="shared" si="72"/>
        <v>0</v>
      </c>
      <c r="O214" s="27"/>
    </row>
    <row r="215" spans="1:15" ht="15">
      <c r="A215" s="12">
        <f t="shared" si="70"/>
        <v>170</v>
      </c>
      <c r="B215" s="15" t="s">
        <v>5</v>
      </c>
      <c r="C215" s="18">
        <f>SUM(D215+E215+F215+G215+H215+I215+J215+K215+L215+M215+N215)</f>
        <v>12818.313999999998</v>
      </c>
      <c r="D215" s="18">
        <f aca="true" t="shared" si="73" ref="D215:J215">SUM(D218+D230+D241)</f>
        <v>1630.35</v>
      </c>
      <c r="E215" s="18">
        <f t="shared" si="73"/>
        <v>1637</v>
      </c>
      <c r="F215" s="18">
        <f t="shared" si="73"/>
        <v>1501.12</v>
      </c>
      <c r="G215" s="18">
        <f t="shared" si="73"/>
        <v>1595.78</v>
      </c>
      <c r="H215" s="18">
        <f>H221+H233+H244</f>
        <v>958.67</v>
      </c>
      <c r="I215" s="18">
        <f t="shared" si="73"/>
        <v>1151.48</v>
      </c>
      <c r="J215" s="18">
        <f t="shared" si="73"/>
        <v>1297.8300000000002</v>
      </c>
      <c r="K215" s="18">
        <f t="shared" si="72"/>
        <v>1100.147</v>
      </c>
      <c r="L215" s="18">
        <f t="shared" si="72"/>
        <v>424.317</v>
      </c>
      <c r="M215" s="18">
        <f t="shared" si="72"/>
        <v>760.81</v>
      </c>
      <c r="N215" s="18">
        <f t="shared" si="72"/>
        <v>760.81</v>
      </c>
      <c r="O215" s="27"/>
    </row>
    <row r="216" spans="1:15" ht="15">
      <c r="A216" s="12">
        <f t="shared" si="70"/>
        <v>171</v>
      </c>
      <c r="B216" s="15" t="s">
        <v>6</v>
      </c>
      <c r="C216" s="18">
        <f>SUM(D216+E216+F216+G216+H216+I216+J216+K216+L216+M216+N216)</f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f t="shared" si="72"/>
        <v>0</v>
      </c>
      <c r="L216" s="18">
        <f t="shared" si="72"/>
        <v>0</v>
      </c>
      <c r="M216" s="18">
        <f t="shared" si="72"/>
        <v>0</v>
      </c>
      <c r="N216" s="18">
        <f t="shared" si="72"/>
        <v>0</v>
      </c>
      <c r="O216" s="27"/>
    </row>
    <row r="217" spans="1:15" ht="15">
      <c r="A217" s="12">
        <f t="shared" si="70"/>
        <v>172</v>
      </c>
      <c r="B217" s="59" t="s">
        <v>10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1"/>
    </row>
    <row r="218" spans="1:15" ht="25.5">
      <c r="A218" s="12">
        <f t="shared" si="70"/>
        <v>173</v>
      </c>
      <c r="B218" s="35" t="s">
        <v>11</v>
      </c>
      <c r="C218" s="18">
        <f>SUM(D218+E218+F218+G218+H218+I218+J218)</f>
        <v>0</v>
      </c>
      <c r="D218" s="18">
        <f aca="true" t="shared" si="74" ref="D218:N218">D219+D220+D221+D222</f>
        <v>0</v>
      </c>
      <c r="E218" s="18">
        <v>0</v>
      </c>
      <c r="F218" s="18">
        <f t="shared" si="74"/>
        <v>0</v>
      </c>
      <c r="G218" s="18">
        <f t="shared" si="74"/>
        <v>0</v>
      </c>
      <c r="H218" s="18">
        <f t="shared" si="74"/>
        <v>0</v>
      </c>
      <c r="I218" s="18">
        <f t="shared" si="74"/>
        <v>0</v>
      </c>
      <c r="J218" s="18">
        <f t="shared" si="74"/>
        <v>0</v>
      </c>
      <c r="K218" s="18">
        <f t="shared" si="74"/>
        <v>0</v>
      </c>
      <c r="L218" s="18">
        <f t="shared" si="74"/>
        <v>0</v>
      </c>
      <c r="M218" s="18">
        <f t="shared" si="74"/>
        <v>0</v>
      </c>
      <c r="N218" s="18">
        <f t="shared" si="74"/>
        <v>0</v>
      </c>
      <c r="O218" s="27"/>
    </row>
    <row r="219" spans="1:15" ht="15">
      <c r="A219" s="12">
        <f t="shared" si="70"/>
        <v>174</v>
      </c>
      <c r="B219" s="15" t="s">
        <v>3</v>
      </c>
      <c r="C219" s="18">
        <f>SUM(D219+E219+F219+G219+H219+I219+J219)</f>
        <v>0</v>
      </c>
      <c r="D219" s="18">
        <v>0</v>
      </c>
      <c r="E219" s="18">
        <v>0</v>
      </c>
      <c r="F219" s="18">
        <f>F225</f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f>K225</f>
        <v>0</v>
      </c>
      <c r="L219" s="18">
        <f>L225</f>
        <v>0</v>
      </c>
      <c r="M219" s="18">
        <f>M225</f>
        <v>0</v>
      </c>
      <c r="N219" s="18">
        <f>N225</f>
        <v>0</v>
      </c>
      <c r="O219" s="27"/>
    </row>
    <row r="220" spans="1:15" ht="15">
      <c r="A220" s="12">
        <f t="shared" si="70"/>
        <v>175</v>
      </c>
      <c r="B220" s="15" t="s">
        <v>4</v>
      </c>
      <c r="C220" s="18">
        <f>SUM(D220+E220+F220+G220+H220+I220+J220)</f>
        <v>0</v>
      </c>
      <c r="D220" s="18">
        <f aca="true" t="shared" si="75" ref="D220:N220">D226</f>
        <v>0</v>
      </c>
      <c r="E220" s="18">
        <f t="shared" si="75"/>
        <v>0</v>
      </c>
      <c r="F220" s="18">
        <f t="shared" si="75"/>
        <v>0</v>
      </c>
      <c r="G220" s="18">
        <f t="shared" si="75"/>
        <v>0</v>
      </c>
      <c r="H220" s="18">
        <f t="shared" si="75"/>
        <v>0</v>
      </c>
      <c r="I220" s="18">
        <f t="shared" si="75"/>
        <v>0</v>
      </c>
      <c r="J220" s="18">
        <f t="shared" si="75"/>
        <v>0</v>
      </c>
      <c r="K220" s="18">
        <f t="shared" si="75"/>
        <v>0</v>
      </c>
      <c r="L220" s="18">
        <f t="shared" si="75"/>
        <v>0</v>
      </c>
      <c r="M220" s="18">
        <f t="shared" si="75"/>
        <v>0</v>
      </c>
      <c r="N220" s="18">
        <f t="shared" si="75"/>
        <v>0</v>
      </c>
      <c r="O220" s="27"/>
    </row>
    <row r="221" spans="1:15" ht="15">
      <c r="A221" s="12">
        <f t="shared" si="70"/>
        <v>176</v>
      </c>
      <c r="B221" s="15" t="s">
        <v>5</v>
      </c>
      <c r="C221" s="18">
        <f>SUM(D221+E221+F221+G221+H221+I221+J221)</f>
        <v>0</v>
      </c>
      <c r="D221" s="18">
        <v>0</v>
      </c>
      <c r="E221" s="18">
        <v>0</v>
      </c>
      <c r="F221" s="18">
        <f>F227</f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f aca="true" t="shared" si="76" ref="K221:N222">K227</f>
        <v>0</v>
      </c>
      <c r="L221" s="18">
        <f t="shared" si="76"/>
        <v>0</v>
      </c>
      <c r="M221" s="18">
        <f t="shared" si="76"/>
        <v>0</v>
      </c>
      <c r="N221" s="18">
        <f t="shared" si="76"/>
        <v>0</v>
      </c>
      <c r="O221" s="27"/>
    </row>
    <row r="222" spans="1:15" ht="15">
      <c r="A222" s="12">
        <f t="shared" si="70"/>
        <v>177</v>
      </c>
      <c r="B222" s="15" t="s">
        <v>6</v>
      </c>
      <c r="C222" s="18">
        <f>SUM(D222+E222+J222)</f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f t="shared" si="76"/>
        <v>0</v>
      </c>
      <c r="L222" s="18">
        <f t="shared" si="76"/>
        <v>0</v>
      </c>
      <c r="M222" s="18">
        <f t="shared" si="76"/>
        <v>0</v>
      </c>
      <c r="N222" s="18">
        <f t="shared" si="76"/>
        <v>0</v>
      </c>
      <c r="O222" s="27"/>
    </row>
    <row r="223" spans="1:15" ht="15">
      <c r="A223" s="12">
        <f t="shared" si="70"/>
        <v>178</v>
      </c>
      <c r="B223" s="59" t="s">
        <v>12</v>
      </c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1"/>
    </row>
    <row r="224" spans="1:15" ht="51">
      <c r="A224" s="12">
        <f t="shared" si="70"/>
        <v>179</v>
      </c>
      <c r="B224" s="40" t="s">
        <v>49</v>
      </c>
      <c r="C224" s="18">
        <f>SUM(D224+E224+F224+G224+H224+I224+J224)</f>
        <v>0</v>
      </c>
      <c r="D224" s="18">
        <f aca="true" t="shared" si="77" ref="D224:N224">D225+D226+D227+D228</f>
        <v>0</v>
      </c>
      <c r="E224" s="18">
        <v>0</v>
      </c>
      <c r="F224" s="18">
        <f t="shared" si="77"/>
        <v>0</v>
      </c>
      <c r="G224" s="18">
        <f t="shared" si="77"/>
        <v>0</v>
      </c>
      <c r="H224" s="18">
        <f t="shared" si="77"/>
        <v>0</v>
      </c>
      <c r="I224" s="18">
        <f t="shared" si="77"/>
        <v>0</v>
      </c>
      <c r="J224" s="18">
        <f t="shared" si="77"/>
        <v>0</v>
      </c>
      <c r="K224" s="18">
        <f t="shared" si="77"/>
        <v>0</v>
      </c>
      <c r="L224" s="18">
        <f t="shared" si="77"/>
        <v>0</v>
      </c>
      <c r="M224" s="18">
        <f t="shared" si="77"/>
        <v>0</v>
      </c>
      <c r="N224" s="18">
        <f t="shared" si="77"/>
        <v>0</v>
      </c>
      <c r="O224" s="75" t="s">
        <v>38</v>
      </c>
    </row>
    <row r="225" spans="1:15" ht="15">
      <c r="A225" s="12">
        <f t="shared" si="70"/>
        <v>180</v>
      </c>
      <c r="B225" s="15" t="s">
        <v>3</v>
      </c>
      <c r="C225" s="18">
        <f>SUM(D225+E225+F225+G225+H225+I225+J225)</f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76"/>
    </row>
    <row r="226" spans="1:15" ht="15">
      <c r="A226" s="12">
        <f t="shared" si="70"/>
        <v>181</v>
      </c>
      <c r="B226" s="15" t="s">
        <v>4</v>
      </c>
      <c r="C226" s="18">
        <f>SUM(D226+E226+F226+G226+H226+I226+J226)</f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76"/>
    </row>
    <row r="227" spans="1:15" ht="15">
      <c r="A227" s="12">
        <f t="shared" si="70"/>
        <v>182</v>
      </c>
      <c r="B227" s="15" t="s">
        <v>5</v>
      </c>
      <c r="C227" s="18">
        <f>SUM(D227+E227+F227+G227+H227+I227+J227)</f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76"/>
    </row>
    <row r="228" spans="1:15" ht="15">
      <c r="A228" s="12">
        <f t="shared" si="70"/>
        <v>183</v>
      </c>
      <c r="B228" s="15" t="s">
        <v>6</v>
      </c>
      <c r="C228" s="18">
        <f>SUM(D228+E228+J228)</f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77"/>
    </row>
    <row r="229" spans="1:15" ht="15">
      <c r="A229" s="12">
        <f t="shared" si="70"/>
        <v>184</v>
      </c>
      <c r="B229" s="59" t="s">
        <v>20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1"/>
    </row>
    <row r="230" spans="1:15" ht="38.25">
      <c r="A230" s="12">
        <f t="shared" si="70"/>
        <v>185</v>
      </c>
      <c r="B230" s="35" t="s">
        <v>21</v>
      </c>
      <c r="C230" s="18">
        <f>SUM(D230+E230+F230+G230+H230+I230+J230)</f>
        <v>0</v>
      </c>
      <c r="D230" s="18">
        <f aca="true" t="shared" si="78" ref="D230:N230">D231+D232+D233+D234</f>
        <v>0</v>
      </c>
      <c r="E230" s="18">
        <f t="shared" si="78"/>
        <v>0</v>
      </c>
      <c r="F230" s="18">
        <f t="shared" si="78"/>
        <v>0</v>
      </c>
      <c r="G230" s="18">
        <f t="shared" si="78"/>
        <v>0</v>
      </c>
      <c r="H230" s="18">
        <f t="shared" si="78"/>
        <v>0</v>
      </c>
      <c r="I230" s="18">
        <f t="shared" si="78"/>
        <v>0</v>
      </c>
      <c r="J230" s="18">
        <f t="shared" si="78"/>
        <v>0</v>
      </c>
      <c r="K230" s="18">
        <f t="shared" si="78"/>
        <v>0</v>
      </c>
      <c r="L230" s="18">
        <f t="shared" si="78"/>
        <v>0</v>
      </c>
      <c r="M230" s="18">
        <f t="shared" si="78"/>
        <v>0</v>
      </c>
      <c r="N230" s="18">
        <f t="shared" si="78"/>
        <v>0</v>
      </c>
      <c r="O230" s="33"/>
    </row>
    <row r="231" spans="1:15" ht="15">
      <c r="A231" s="12">
        <f t="shared" si="70"/>
        <v>186</v>
      </c>
      <c r="B231" s="15" t="s">
        <v>3</v>
      </c>
      <c r="C231" s="18">
        <f>SUM(D231+E231+F231+G231+H231+I231+J231)</f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f>K236</f>
        <v>0</v>
      </c>
      <c r="L231" s="18">
        <f>L236</f>
        <v>0</v>
      </c>
      <c r="M231" s="18">
        <f>M236</f>
        <v>0</v>
      </c>
      <c r="N231" s="18">
        <f>N236</f>
        <v>0</v>
      </c>
      <c r="O231" s="27"/>
    </row>
    <row r="232" spans="1:15" ht="15">
      <c r="A232" s="12">
        <f t="shared" si="70"/>
        <v>187</v>
      </c>
      <c r="B232" s="15" t="s">
        <v>4</v>
      </c>
      <c r="C232" s="18">
        <f>SUM(D232+E232+F232+G232+H232+I232+J232)</f>
        <v>0</v>
      </c>
      <c r="D232" s="18">
        <f aca="true" t="shared" si="79" ref="D232:N232">D237</f>
        <v>0</v>
      </c>
      <c r="E232" s="18">
        <f t="shared" si="79"/>
        <v>0</v>
      </c>
      <c r="F232" s="18">
        <f t="shared" si="79"/>
        <v>0</v>
      </c>
      <c r="G232" s="18">
        <f t="shared" si="79"/>
        <v>0</v>
      </c>
      <c r="H232" s="18">
        <f t="shared" si="79"/>
        <v>0</v>
      </c>
      <c r="I232" s="18">
        <f t="shared" si="79"/>
        <v>0</v>
      </c>
      <c r="J232" s="18">
        <f t="shared" si="79"/>
        <v>0</v>
      </c>
      <c r="K232" s="18">
        <f t="shared" si="79"/>
        <v>0</v>
      </c>
      <c r="L232" s="18">
        <f t="shared" si="79"/>
        <v>0</v>
      </c>
      <c r="M232" s="18">
        <f t="shared" si="79"/>
        <v>0</v>
      </c>
      <c r="N232" s="18">
        <f t="shared" si="79"/>
        <v>0</v>
      </c>
      <c r="O232" s="27"/>
    </row>
    <row r="233" spans="1:15" ht="15">
      <c r="A233" s="12">
        <f t="shared" si="70"/>
        <v>188</v>
      </c>
      <c r="B233" s="15" t="s">
        <v>5</v>
      </c>
      <c r="C233" s="18">
        <f>SUM(D233+E233+F233+G233+H233+I233+J233)</f>
        <v>0</v>
      </c>
      <c r="D233" s="18">
        <f aca="true" t="shared" si="80" ref="D233:J233">SUM(D235)</f>
        <v>0</v>
      </c>
      <c r="E233" s="18">
        <v>0</v>
      </c>
      <c r="F233" s="18">
        <f t="shared" si="80"/>
        <v>0</v>
      </c>
      <c r="G233" s="18">
        <f t="shared" si="80"/>
        <v>0</v>
      </c>
      <c r="H233" s="18">
        <f t="shared" si="80"/>
        <v>0</v>
      </c>
      <c r="I233" s="18">
        <f t="shared" si="80"/>
        <v>0</v>
      </c>
      <c r="J233" s="18">
        <f t="shared" si="80"/>
        <v>0</v>
      </c>
      <c r="K233" s="18">
        <f aca="true" t="shared" si="81" ref="K233:N234">K238</f>
        <v>0</v>
      </c>
      <c r="L233" s="18">
        <f t="shared" si="81"/>
        <v>0</v>
      </c>
      <c r="M233" s="18">
        <f t="shared" si="81"/>
        <v>0</v>
      </c>
      <c r="N233" s="18">
        <f t="shared" si="81"/>
        <v>0</v>
      </c>
      <c r="O233" s="27"/>
    </row>
    <row r="234" spans="1:15" ht="15">
      <c r="A234" s="12">
        <f t="shared" si="70"/>
        <v>189</v>
      </c>
      <c r="B234" s="15" t="s">
        <v>6</v>
      </c>
      <c r="C234" s="18">
        <f>SUM(D234+E234+J234)</f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f t="shared" si="81"/>
        <v>0</v>
      </c>
      <c r="L234" s="18">
        <f t="shared" si="81"/>
        <v>0</v>
      </c>
      <c r="M234" s="18">
        <f t="shared" si="81"/>
        <v>0</v>
      </c>
      <c r="N234" s="18">
        <f t="shared" si="81"/>
        <v>0</v>
      </c>
      <c r="O234" s="27"/>
    </row>
    <row r="235" spans="1:15" ht="63.75">
      <c r="A235" s="12">
        <f t="shared" si="70"/>
        <v>190</v>
      </c>
      <c r="B235" s="40" t="s">
        <v>50</v>
      </c>
      <c r="C235" s="18">
        <f>SUM(D235+E235+F235+G235+H235+I235+J235)</f>
        <v>0</v>
      </c>
      <c r="D235" s="18">
        <f aca="true" t="shared" si="82" ref="D235:N235">D236+D237+D238+D239</f>
        <v>0</v>
      </c>
      <c r="E235" s="18">
        <f t="shared" si="82"/>
        <v>0</v>
      </c>
      <c r="F235" s="18">
        <f t="shared" si="82"/>
        <v>0</v>
      </c>
      <c r="G235" s="18">
        <f t="shared" si="82"/>
        <v>0</v>
      </c>
      <c r="H235" s="18">
        <f t="shared" si="82"/>
        <v>0</v>
      </c>
      <c r="I235" s="18">
        <f t="shared" si="82"/>
        <v>0</v>
      </c>
      <c r="J235" s="18">
        <f t="shared" si="82"/>
        <v>0</v>
      </c>
      <c r="K235" s="18">
        <f t="shared" si="82"/>
        <v>0</v>
      </c>
      <c r="L235" s="18">
        <f t="shared" si="82"/>
        <v>0</v>
      </c>
      <c r="M235" s="18">
        <f t="shared" si="82"/>
        <v>0</v>
      </c>
      <c r="N235" s="18">
        <f t="shared" si="82"/>
        <v>0</v>
      </c>
      <c r="O235" s="75"/>
    </row>
    <row r="236" spans="1:15" ht="15">
      <c r="A236" s="12">
        <f t="shared" si="70"/>
        <v>191</v>
      </c>
      <c r="B236" s="15" t="s">
        <v>3</v>
      </c>
      <c r="C236" s="18">
        <f>SUM(D236+E236+F236+G236+H236+I236+J236)</f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76"/>
    </row>
    <row r="237" spans="1:15" ht="15">
      <c r="A237" s="12">
        <f t="shared" si="70"/>
        <v>192</v>
      </c>
      <c r="B237" s="15" t="s">
        <v>4</v>
      </c>
      <c r="C237" s="18">
        <f>SUM(D237+E237+F237+G237+H237+I237+J237)</f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76"/>
    </row>
    <row r="238" spans="1:15" ht="15">
      <c r="A238" s="12">
        <f t="shared" si="70"/>
        <v>193</v>
      </c>
      <c r="B238" s="15" t="s">
        <v>5</v>
      </c>
      <c r="C238" s="18">
        <f>SUM(D238+E238+F238+G238+H238+I238+J238)</f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76"/>
    </row>
    <row r="239" spans="1:15" ht="15">
      <c r="A239" s="12">
        <f t="shared" si="70"/>
        <v>194</v>
      </c>
      <c r="B239" s="15" t="s">
        <v>6</v>
      </c>
      <c r="C239" s="18">
        <f>SUM(D239+E239+J239)</f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77"/>
    </row>
    <row r="240" spans="1:15" ht="15">
      <c r="A240" s="12">
        <f t="shared" si="70"/>
        <v>195</v>
      </c>
      <c r="B240" s="65" t="s">
        <v>22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</row>
    <row r="241" spans="1:15" ht="25.5">
      <c r="A241" s="12">
        <f t="shared" si="70"/>
        <v>196</v>
      </c>
      <c r="B241" s="35" t="s">
        <v>13</v>
      </c>
      <c r="C241" s="18">
        <f>SUM(D241+E241+F241+G241+H241+I241+J241+K241+L241+M241+N241)</f>
        <v>12833.013999999996</v>
      </c>
      <c r="D241" s="18">
        <f aca="true" t="shared" si="83" ref="D241:N241">D242+D243+D244+D245</f>
        <v>1630.35</v>
      </c>
      <c r="E241" s="18">
        <f t="shared" si="83"/>
        <v>1637</v>
      </c>
      <c r="F241" s="18">
        <f t="shared" si="83"/>
        <v>1501.12</v>
      </c>
      <c r="G241" s="18">
        <f t="shared" si="83"/>
        <v>1595.78</v>
      </c>
      <c r="H241" s="18">
        <f t="shared" si="83"/>
        <v>973.37</v>
      </c>
      <c r="I241" s="18">
        <f t="shared" si="83"/>
        <v>1151.48</v>
      </c>
      <c r="J241" s="18">
        <f t="shared" si="83"/>
        <v>1297.8300000000002</v>
      </c>
      <c r="K241" s="18">
        <f t="shared" si="83"/>
        <v>1100.147</v>
      </c>
      <c r="L241" s="18">
        <f t="shared" si="83"/>
        <v>424.317</v>
      </c>
      <c r="M241" s="18">
        <f t="shared" si="83"/>
        <v>760.81</v>
      </c>
      <c r="N241" s="18">
        <f t="shared" si="83"/>
        <v>760.81</v>
      </c>
      <c r="O241" s="27"/>
    </row>
    <row r="242" spans="1:15" ht="15">
      <c r="A242" s="12">
        <f t="shared" si="70"/>
        <v>197</v>
      </c>
      <c r="B242" s="15" t="s">
        <v>3</v>
      </c>
      <c r="C242" s="18">
        <f aca="true" t="shared" si="84" ref="C242:C255">SUM(D242+E242+F242+G242+H242+I242+J242+K242+L242+M242+N242)</f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f>J247+J252+J257+J262</f>
        <v>0</v>
      </c>
      <c r="K242" s="18">
        <f>K247+K252</f>
        <v>0</v>
      </c>
      <c r="L242" s="18">
        <f>L247+L252</f>
        <v>0</v>
      </c>
      <c r="M242" s="18">
        <f>M247+M252</f>
        <v>0</v>
      </c>
      <c r="N242" s="18">
        <f>N247+N252</f>
        <v>0</v>
      </c>
      <c r="O242" s="27"/>
    </row>
    <row r="243" spans="1:15" ht="15">
      <c r="A243" s="12">
        <f t="shared" si="70"/>
        <v>198</v>
      </c>
      <c r="B243" s="15" t="s">
        <v>4</v>
      </c>
      <c r="C243" s="18">
        <f>SUM(D243+E243+F243+G243+H243+I243+J243+K243+L243+M243+N243)</f>
        <v>79.60000000000001</v>
      </c>
      <c r="D243" s="18">
        <f>D247</f>
        <v>0</v>
      </c>
      <c r="E243" s="18">
        <f>E247</f>
        <v>0</v>
      </c>
      <c r="F243" s="18">
        <f>F247</f>
        <v>0</v>
      </c>
      <c r="G243" s="18">
        <f>G247</f>
        <v>0</v>
      </c>
      <c r="H243" s="18">
        <f aca="true" t="shared" si="85" ref="H243:N244">H248+H253</f>
        <v>14.7</v>
      </c>
      <c r="I243" s="18">
        <f t="shared" si="85"/>
        <v>0</v>
      </c>
      <c r="J243" s="18">
        <f>J248+J253+J258+J263</f>
        <v>64.9</v>
      </c>
      <c r="K243" s="18">
        <f t="shared" si="85"/>
        <v>0</v>
      </c>
      <c r="L243" s="18">
        <f t="shared" si="85"/>
        <v>0</v>
      </c>
      <c r="M243" s="18">
        <f t="shared" si="85"/>
        <v>0</v>
      </c>
      <c r="N243" s="18">
        <f t="shared" si="85"/>
        <v>0</v>
      </c>
      <c r="O243" s="27"/>
    </row>
    <row r="244" spans="1:15" ht="15">
      <c r="A244" s="12">
        <f t="shared" si="70"/>
        <v>199</v>
      </c>
      <c r="B244" s="15" t="s">
        <v>5</v>
      </c>
      <c r="C244" s="18">
        <f>SUM(D244+E244+F244+G244+H244+I244+J244+K244+L244+M244+N244)</f>
        <v>12753.413999999997</v>
      </c>
      <c r="D244" s="18">
        <f>D246+D251</f>
        <v>1630.35</v>
      </c>
      <c r="E244" s="18">
        <f>E246+E251</f>
        <v>1637</v>
      </c>
      <c r="F244" s="18">
        <f>F246+F251</f>
        <v>1501.12</v>
      </c>
      <c r="G244" s="18">
        <f>G246+G251</f>
        <v>1595.78</v>
      </c>
      <c r="H244" s="18">
        <f t="shared" si="85"/>
        <v>958.67</v>
      </c>
      <c r="I244" s="18">
        <f t="shared" si="85"/>
        <v>1151.48</v>
      </c>
      <c r="J244" s="18">
        <f>J249+J254+J259+J264</f>
        <v>1232.93</v>
      </c>
      <c r="K244" s="18">
        <f t="shared" si="85"/>
        <v>1100.147</v>
      </c>
      <c r="L244" s="18">
        <f t="shared" si="85"/>
        <v>424.317</v>
      </c>
      <c r="M244" s="18">
        <f t="shared" si="85"/>
        <v>760.81</v>
      </c>
      <c r="N244" s="18">
        <f t="shared" si="85"/>
        <v>760.81</v>
      </c>
      <c r="O244" s="27"/>
    </row>
    <row r="245" spans="1:15" ht="15">
      <c r="A245" s="12">
        <f t="shared" si="70"/>
        <v>200</v>
      </c>
      <c r="B245" s="15" t="s">
        <v>6</v>
      </c>
      <c r="C245" s="18">
        <f t="shared" si="84"/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f>J250+J255+J260+J265</f>
        <v>0</v>
      </c>
      <c r="K245" s="18">
        <f>K250+K255</f>
        <v>0</v>
      </c>
      <c r="L245" s="18">
        <f>L250+L255</f>
        <v>0</v>
      </c>
      <c r="M245" s="18">
        <f>M250+M255</f>
        <v>0</v>
      </c>
      <c r="N245" s="18">
        <f>N250+N255</f>
        <v>0</v>
      </c>
      <c r="O245" s="27"/>
    </row>
    <row r="246" spans="1:15" ht="38.25">
      <c r="A246" s="12">
        <f t="shared" si="70"/>
        <v>201</v>
      </c>
      <c r="B246" s="44" t="s">
        <v>51</v>
      </c>
      <c r="C246" s="18">
        <f>SUM(D246+E246+F246+G246+H246+I246+J246+K246+L246+M246+N246)</f>
        <v>9513.503999999999</v>
      </c>
      <c r="D246" s="18">
        <f aca="true" t="shared" si="86" ref="D246:N246">D247+D248+D249+D250</f>
        <v>785.3</v>
      </c>
      <c r="E246" s="18">
        <f t="shared" si="86"/>
        <v>700</v>
      </c>
      <c r="F246" s="18">
        <f t="shared" si="86"/>
        <v>721.12</v>
      </c>
      <c r="G246" s="18">
        <f t="shared" si="86"/>
        <v>987.72</v>
      </c>
      <c r="H246" s="18">
        <f t="shared" si="86"/>
        <v>973.37</v>
      </c>
      <c r="I246" s="18">
        <f t="shared" si="86"/>
        <v>1151.48</v>
      </c>
      <c r="J246" s="18">
        <f t="shared" si="86"/>
        <v>1148.43</v>
      </c>
      <c r="K246" s="18">
        <f t="shared" si="86"/>
        <v>1100.147</v>
      </c>
      <c r="L246" s="18">
        <f t="shared" si="86"/>
        <v>424.317</v>
      </c>
      <c r="M246" s="18">
        <f t="shared" si="86"/>
        <v>760.81</v>
      </c>
      <c r="N246" s="18">
        <f t="shared" si="86"/>
        <v>760.81</v>
      </c>
      <c r="O246" s="50" t="s">
        <v>92</v>
      </c>
    </row>
    <row r="247" spans="1:15" ht="15">
      <c r="A247" s="12">
        <f t="shared" si="70"/>
        <v>202</v>
      </c>
      <c r="B247" s="15" t="s">
        <v>3</v>
      </c>
      <c r="C247" s="18">
        <f t="shared" si="84"/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51"/>
    </row>
    <row r="248" spans="1:15" ht="15">
      <c r="A248" s="12">
        <f t="shared" si="70"/>
        <v>203</v>
      </c>
      <c r="B248" s="15" t="s">
        <v>4</v>
      </c>
      <c r="C248" s="18">
        <f>SUM(D248+E248+F248+G248+H248+I248+J248+K248+L248+M248+N248)</f>
        <v>14.7</v>
      </c>
      <c r="D248" s="18">
        <v>0</v>
      </c>
      <c r="E248" s="18">
        <v>0</v>
      </c>
      <c r="F248" s="18">
        <v>0</v>
      </c>
      <c r="G248" s="18">
        <v>0</v>
      </c>
      <c r="H248" s="18">
        <v>14.7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51"/>
    </row>
    <row r="249" spans="1:15" ht="15">
      <c r="A249" s="12">
        <f t="shared" si="70"/>
        <v>204</v>
      </c>
      <c r="B249" s="15" t="s">
        <v>5</v>
      </c>
      <c r="C249" s="18">
        <f>SUM(D249+E249+F249+G249+H249+I249+J249+K249+L249+M249+N249)</f>
        <v>9498.804</v>
      </c>
      <c r="D249" s="18">
        <v>785.3</v>
      </c>
      <c r="E249" s="18">
        <v>700</v>
      </c>
      <c r="F249" s="18">
        <v>721.12</v>
      </c>
      <c r="G249" s="18">
        <v>987.72</v>
      </c>
      <c r="H249" s="18">
        <v>958.67</v>
      </c>
      <c r="I249" s="18">
        <v>1151.48</v>
      </c>
      <c r="J249" s="18">
        <v>1148.43</v>
      </c>
      <c r="K249" s="18">
        <v>1100.147</v>
      </c>
      <c r="L249" s="18">
        <v>424.317</v>
      </c>
      <c r="M249" s="18">
        <v>760.81</v>
      </c>
      <c r="N249" s="18">
        <v>760.81</v>
      </c>
      <c r="O249" s="51"/>
    </row>
    <row r="250" spans="1:15" ht="15">
      <c r="A250" s="12">
        <f t="shared" si="70"/>
        <v>205</v>
      </c>
      <c r="B250" s="15" t="s">
        <v>6</v>
      </c>
      <c r="C250" s="18">
        <f t="shared" si="84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52"/>
    </row>
    <row r="251" spans="1:15" ht="63.75">
      <c r="A251" s="12">
        <f t="shared" si="70"/>
        <v>206</v>
      </c>
      <c r="B251" s="44" t="s">
        <v>52</v>
      </c>
      <c r="C251" s="18">
        <f>SUM(D251+E251+F251+G251+H251+I251+J251+K251+L251+M251+N251)</f>
        <v>3170.11</v>
      </c>
      <c r="D251" s="18">
        <f aca="true" t="shared" si="87" ref="D251:N251">D252+D253+D254+D255</f>
        <v>845.05</v>
      </c>
      <c r="E251" s="18">
        <f t="shared" si="87"/>
        <v>937</v>
      </c>
      <c r="F251" s="18">
        <f t="shared" si="87"/>
        <v>780</v>
      </c>
      <c r="G251" s="18">
        <f t="shared" si="87"/>
        <v>608.06</v>
      </c>
      <c r="H251" s="18">
        <f t="shared" si="87"/>
        <v>0</v>
      </c>
      <c r="I251" s="18">
        <f t="shared" si="87"/>
        <v>0</v>
      </c>
      <c r="J251" s="18">
        <f t="shared" si="87"/>
        <v>0</v>
      </c>
      <c r="K251" s="18">
        <f t="shared" si="87"/>
        <v>0</v>
      </c>
      <c r="L251" s="18">
        <f t="shared" si="87"/>
        <v>0</v>
      </c>
      <c r="M251" s="18">
        <f t="shared" si="87"/>
        <v>0</v>
      </c>
      <c r="N251" s="18">
        <f t="shared" si="87"/>
        <v>0</v>
      </c>
      <c r="O251" s="72"/>
    </row>
    <row r="252" spans="1:15" ht="15">
      <c r="A252" s="12">
        <f t="shared" si="70"/>
        <v>207</v>
      </c>
      <c r="B252" s="15" t="s">
        <v>3</v>
      </c>
      <c r="C252" s="18">
        <f t="shared" si="84"/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73"/>
    </row>
    <row r="253" spans="1:15" ht="15">
      <c r="A253" s="12">
        <f t="shared" si="70"/>
        <v>208</v>
      </c>
      <c r="B253" s="15" t="s">
        <v>4</v>
      </c>
      <c r="C253" s="18">
        <f t="shared" si="84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73"/>
    </row>
    <row r="254" spans="1:15" ht="15">
      <c r="A254" s="12">
        <f t="shared" si="70"/>
        <v>209</v>
      </c>
      <c r="B254" s="15" t="s">
        <v>5</v>
      </c>
      <c r="C254" s="18">
        <f>SUM(D254+E254+F254+G254+H254+I254+J254+K254+L254+M254+N254)</f>
        <v>3170.11</v>
      </c>
      <c r="D254" s="18">
        <v>845.05</v>
      </c>
      <c r="E254" s="18">
        <v>937</v>
      </c>
      <c r="F254" s="18">
        <v>780</v>
      </c>
      <c r="G254" s="18">
        <v>608.06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73"/>
    </row>
    <row r="255" spans="1:15" ht="15">
      <c r="A255" s="12">
        <f t="shared" si="70"/>
        <v>210</v>
      </c>
      <c r="B255" s="15" t="s">
        <v>6</v>
      </c>
      <c r="C255" s="18">
        <f t="shared" si="84"/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74"/>
    </row>
    <row r="256" spans="1:15" ht="51">
      <c r="A256" s="12">
        <v>206</v>
      </c>
      <c r="B256" s="35" t="s">
        <v>134</v>
      </c>
      <c r="C256" s="18">
        <f>C257+C258+C259+C260</f>
        <v>64.9</v>
      </c>
      <c r="D256" s="18">
        <f aca="true" t="shared" si="88" ref="D256:N256">D257+D258+D259+D260</f>
        <v>0</v>
      </c>
      <c r="E256" s="18">
        <f t="shared" si="88"/>
        <v>0</v>
      </c>
      <c r="F256" s="18">
        <f t="shared" si="88"/>
        <v>0</v>
      </c>
      <c r="G256" s="18">
        <f t="shared" si="88"/>
        <v>0</v>
      </c>
      <c r="H256" s="18">
        <f t="shared" si="88"/>
        <v>0</v>
      </c>
      <c r="I256" s="18">
        <f t="shared" si="88"/>
        <v>0</v>
      </c>
      <c r="J256" s="18">
        <f t="shared" si="88"/>
        <v>64.9</v>
      </c>
      <c r="K256" s="18">
        <f t="shared" si="88"/>
        <v>0</v>
      </c>
      <c r="L256" s="18">
        <f t="shared" si="88"/>
        <v>0</v>
      </c>
      <c r="M256" s="18">
        <f t="shared" si="88"/>
        <v>0</v>
      </c>
      <c r="N256" s="18">
        <f t="shared" si="88"/>
        <v>0</v>
      </c>
      <c r="O256" s="50" t="s">
        <v>140</v>
      </c>
    </row>
    <row r="257" spans="1:15" ht="15">
      <c r="A257" s="12">
        <v>207</v>
      </c>
      <c r="B257" s="15" t="s">
        <v>3</v>
      </c>
      <c r="C257" s="18">
        <f>D257+E257+F257+G257+H257+I257+J257+K257+L257+M257+N257</f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51"/>
    </row>
    <row r="258" spans="1:15" ht="15">
      <c r="A258" s="12">
        <v>208</v>
      </c>
      <c r="B258" s="15" t="s">
        <v>4</v>
      </c>
      <c r="C258" s="18">
        <f>D258+E258+F258+G258+H258+I258+J258+K258+L258+M258+N258</f>
        <v>64.9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64.9</v>
      </c>
      <c r="K258" s="18">
        <v>0</v>
      </c>
      <c r="L258" s="18">
        <v>0</v>
      </c>
      <c r="M258" s="18">
        <v>0</v>
      </c>
      <c r="N258" s="18">
        <v>0</v>
      </c>
      <c r="O258" s="51"/>
    </row>
    <row r="259" spans="1:15" ht="15">
      <c r="A259" s="12">
        <v>209</v>
      </c>
      <c r="B259" s="15" t="s">
        <v>5</v>
      </c>
      <c r="C259" s="18">
        <f>D259+E259+F259+G259+H259+I259+J259+K259+L259+M259+N259</f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51"/>
    </row>
    <row r="260" spans="1:15" ht="15">
      <c r="A260" s="12">
        <v>210</v>
      </c>
      <c r="B260" s="15" t="s">
        <v>6</v>
      </c>
      <c r="C260" s="18">
        <f>D260+E260+F260+G260+H260+I260+J260+K260+L260+M260+N260</f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52"/>
    </row>
    <row r="261" spans="1:15" ht="63.75">
      <c r="A261" s="12">
        <v>211</v>
      </c>
      <c r="B261" s="35" t="s">
        <v>139</v>
      </c>
      <c r="C261" s="18">
        <f>C262+C263+C264+C265</f>
        <v>84.5</v>
      </c>
      <c r="D261" s="18">
        <f aca="true" t="shared" si="89" ref="D261:N261">D262+D263+D264+D265</f>
        <v>0</v>
      </c>
      <c r="E261" s="18">
        <f t="shared" si="89"/>
        <v>0</v>
      </c>
      <c r="F261" s="18">
        <f t="shared" si="89"/>
        <v>0</v>
      </c>
      <c r="G261" s="18">
        <f t="shared" si="89"/>
        <v>0</v>
      </c>
      <c r="H261" s="18">
        <f t="shared" si="89"/>
        <v>0</v>
      </c>
      <c r="I261" s="18">
        <f t="shared" si="89"/>
        <v>0</v>
      </c>
      <c r="J261" s="18">
        <f t="shared" si="89"/>
        <v>84.5</v>
      </c>
      <c r="K261" s="18">
        <f t="shared" si="89"/>
        <v>0</v>
      </c>
      <c r="L261" s="18">
        <f t="shared" si="89"/>
        <v>0</v>
      </c>
      <c r="M261" s="18">
        <f t="shared" si="89"/>
        <v>0</v>
      </c>
      <c r="N261" s="18">
        <f t="shared" si="89"/>
        <v>0</v>
      </c>
      <c r="O261" s="50" t="s">
        <v>140</v>
      </c>
    </row>
    <row r="262" spans="1:15" ht="15">
      <c r="A262" s="12">
        <v>212</v>
      </c>
      <c r="B262" s="15" t="s">
        <v>3</v>
      </c>
      <c r="C262" s="18">
        <f>D262+E262+F262+G262+H262+I262+J262+K262+L262+M262+N262</f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51"/>
    </row>
    <row r="263" spans="1:15" ht="15">
      <c r="A263" s="12">
        <v>213</v>
      </c>
      <c r="B263" s="15" t="s">
        <v>4</v>
      </c>
      <c r="C263" s="18">
        <f>D263+E263+F263+G263+H263+I263+J263+K263+L263+M263+N263</f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51"/>
    </row>
    <row r="264" spans="1:15" ht="15">
      <c r="A264" s="12">
        <v>214</v>
      </c>
      <c r="B264" s="15" t="s">
        <v>5</v>
      </c>
      <c r="C264" s="18">
        <f>D264+E264+F264+G264+H264+I264+J264+K264+L264+M264+N264</f>
        <v>84.5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84.5</v>
      </c>
      <c r="K264" s="18">
        <v>0</v>
      </c>
      <c r="L264" s="18">
        <v>0</v>
      </c>
      <c r="M264" s="18">
        <v>0</v>
      </c>
      <c r="N264" s="18">
        <v>0</v>
      </c>
      <c r="O264" s="51"/>
    </row>
    <row r="265" spans="1:15" ht="15">
      <c r="A265" s="12">
        <v>215</v>
      </c>
      <c r="B265" s="15" t="s">
        <v>6</v>
      </c>
      <c r="C265" s="18">
        <f>D265+E265+F265+G265+H265+I265+J265+K265+L265+M265+N265</f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52"/>
    </row>
    <row r="266" spans="1:15" ht="15" customHeight="1">
      <c r="A266" s="12">
        <v>216</v>
      </c>
      <c r="B266" s="66" t="s">
        <v>24</v>
      </c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8"/>
    </row>
    <row r="267" spans="1:15" ht="25.5">
      <c r="A267" s="12">
        <f t="shared" si="70"/>
        <v>217</v>
      </c>
      <c r="B267" s="35" t="s">
        <v>9</v>
      </c>
      <c r="C267" s="17">
        <f>SUM(D267+E267+F267+G267+H267+I267+J267+K267+L267+M267+N267)</f>
        <v>355884.94250999996</v>
      </c>
      <c r="D267" s="17">
        <f aca="true" t="shared" si="90" ref="D267:N267">D268+D269+D270+D271</f>
        <v>39755.68</v>
      </c>
      <c r="E267" s="17">
        <f t="shared" si="90"/>
        <v>20242.65</v>
      </c>
      <c r="F267" s="17">
        <f t="shared" si="90"/>
        <v>37525.7</v>
      </c>
      <c r="G267" s="17">
        <f t="shared" si="90"/>
        <v>47865.03</v>
      </c>
      <c r="H267" s="17">
        <f t="shared" si="90"/>
        <v>56784.92999999999</v>
      </c>
      <c r="I267" s="17">
        <f t="shared" si="90"/>
        <v>43954.38</v>
      </c>
      <c r="J267" s="17">
        <f t="shared" si="90"/>
        <v>33997.68</v>
      </c>
      <c r="K267" s="17">
        <f t="shared" si="90"/>
        <v>18791</v>
      </c>
      <c r="L267" s="17">
        <f t="shared" si="90"/>
        <v>16910.29251</v>
      </c>
      <c r="M267" s="17">
        <f t="shared" si="90"/>
        <v>20028.799999999996</v>
      </c>
      <c r="N267" s="17">
        <f t="shared" si="90"/>
        <v>20028.799999999996</v>
      </c>
      <c r="O267" s="27"/>
    </row>
    <row r="268" spans="1:15" ht="15">
      <c r="A268" s="12">
        <f t="shared" si="70"/>
        <v>218</v>
      </c>
      <c r="B268" s="15" t="s">
        <v>3</v>
      </c>
      <c r="C268" s="17">
        <f>SUM(D268+E268+F268+G268+H268+I268+J268+K268+L268+M268+N268)</f>
        <v>0</v>
      </c>
      <c r="D268" s="17">
        <f aca="true" t="shared" si="91" ref="D268:N271">SUM(D274+D297+D303)</f>
        <v>0</v>
      </c>
      <c r="E268" s="17">
        <f t="shared" si="91"/>
        <v>0</v>
      </c>
      <c r="F268" s="17">
        <f t="shared" si="91"/>
        <v>0</v>
      </c>
      <c r="G268" s="17">
        <f t="shared" si="91"/>
        <v>0</v>
      </c>
      <c r="H268" s="17">
        <f t="shared" si="91"/>
        <v>0</v>
      </c>
      <c r="I268" s="17">
        <f t="shared" si="91"/>
        <v>0</v>
      </c>
      <c r="J268" s="17">
        <f t="shared" si="91"/>
        <v>0</v>
      </c>
      <c r="K268" s="17">
        <f t="shared" si="91"/>
        <v>0</v>
      </c>
      <c r="L268" s="17">
        <f t="shared" si="91"/>
        <v>0</v>
      </c>
      <c r="M268" s="17">
        <f t="shared" si="91"/>
        <v>0</v>
      </c>
      <c r="N268" s="17">
        <f t="shared" si="91"/>
        <v>0</v>
      </c>
      <c r="O268" s="27"/>
    </row>
    <row r="269" spans="1:15" ht="15">
      <c r="A269" s="12">
        <f t="shared" si="70"/>
        <v>219</v>
      </c>
      <c r="B269" s="15" t="s">
        <v>4</v>
      </c>
      <c r="C269" s="17">
        <f>SUM(D269+E269+F269+G269+H269+I269+J269+K269+L269+M269+N269)</f>
        <v>61758.78999999999</v>
      </c>
      <c r="D269" s="17">
        <f t="shared" si="91"/>
        <v>7827</v>
      </c>
      <c r="E269" s="17">
        <f t="shared" si="91"/>
        <v>171.79</v>
      </c>
      <c r="F269" s="17">
        <f t="shared" si="91"/>
        <v>15449.9</v>
      </c>
      <c r="G269" s="17">
        <f t="shared" si="91"/>
        <v>24185.76</v>
      </c>
      <c r="H269" s="17">
        <f t="shared" si="91"/>
        <v>13843.84</v>
      </c>
      <c r="I269" s="17">
        <f t="shared" si="91"/>
        <v>161</v>
      </c>
      <c r="J269" s="17">
        <f t="shared" si="91"/>
        <v>119.5</v>
      </c>
      <c r="K269" s="17">
        <f t="shared" si="91"/>
        <v>0</v>
      </c>
      <c r="L269" s="17">
        <f t="shared" si="91"/>
        <v>0</v>
      </c>
      <c r="M269" s="17">
        <f t="shared" si="91"/>
        <v>0</v>
      </c>
      <c r="N269" s="17">
        <f t="shared" si="91"/>
        <v>0</v>
      </c>
      <c r="O269" s="27"/>
    </row>
    <row r="270" spans="1:15" ht="15">
      <c r="A270" s="12">
        <f t="shared" si="70"/>
        <v>220</v>
      </c>
      <c r="B270" s="15" t="s">
        <v>5</v>
      </c>
      <c r="C270" s="17">
        <f>SUM(D270+E270+F270+G270+H270+I270+J270+K270+L270+M270+N270)</f>
        <v>294126.15251</v>
      </c>
      <c r="D270" s="17">
        <f t="shared" si="91"/>
        <v>31928.68</v>
      </c>
      <c r="E270" s="17">
        <f t="shared" si="91"/>
        <v>20070.86</v>
      </c>
      <c r="F270" s="17">
        <f t="shared" si="91"/>
        <v>22075.8</v>
      </c>
      <c r="G270" s="17">
        <f t="shared" si="91"/>
        <v>23679.269999999997</v>
      </c>
      <c r="H270" s="17">
        <f aca="true" t="shared" si="92" ref="H270:N270">H276+H299+H305</f>
        <v>42941.09</v>
      </c>
      <c r="I270" s="17">
        <f>I276+I299+I305</f>
        <v>43793.38</v>
      </c>
      <c r="J270" s="17">
        <f t="shared" si="92"/>
        <v>33878.18</v>
      </c>
      <c r="K270" s="17">
        <f t="shared" si="92"/>
        <v>18791</v>
      </c>
      <c r="L270" s="17">
        <f t="shared" si="92"/>
        <v>16910.29251</v>
      </c>
      <c r="M270" s="17">
        <f t="shared" si="92"/>
        <v>20028.799999999996</v>
      </c>
      <c r="N270" s="17">
        <f t="shared" si="92"/>
        <v>20028.799999999996</v>
      </c>
      <c r="O270" s="27"/>
    </row>
    <row r="271" spans="1:15" ht="15.75" customHeight="1">
      <c r="A271" s="12">
        <f t="shared" si="70"/>
        <v>221</v>
      </c>
      <c r="B271" s="15" t="s">
        <v>6</v>
      </c>
      <c r="C271" s="17">
        <f>SUM(D271+E271+F271+G271+H271+I271+J271+K271+L271+M271+N271)</f>
        <v>0</v>
      </c>
      <c r="D271" s="17">
        <f t="shared" si="91"/>
        <v>0</v>
      </c>
      <c r="E271" s="17">
        <f t="shared" si="91"/>
        <v>0</v>
      </c>
      <c r="F271" s="17">
        <f t="shared" si="91"/>
        <v>0</v>
      </c>
      <c r="G271" s="17">
        <f t="shared" si="91"/>
        <v>0</v>
      </c>
      <c r="H271" s="17">
        <f t="shared" si="91"/>
        <v>0</v>
      </c>
      <c r="I271" s="17">
        <f t="shared" si="91"/>
        <v>0</v>
      </c>
      <c r="J271" s="17">
        <f t="shared" si="91"/>
        <v>0</v>
      </c>
      <c r="K271" s="17">
        <f t="shared" si="91"/>
        <v>0</v>
      </c>
      <c r="L271" s="17">
        <f t="shared" si="91"/>
        <v>0</v>
      </c>
      <c r="M271" s="17">
        <f t="shared" si="91"/>
        <v>0</v>
      </c>
      <c r="N271" s="17">
        <f t="shared" si="91"/>
        <v>0</v>
      </c>
      <c r="O271" s="27"/>
    </row>
    <row r="272" spans="1:15" ht="15">
      <c r="A272" s="12">
        <f t="shared" si="70"/>
        <v>222</v>
      </c>
      <c r="B272" s="65" t="s">
        <v>10</v>
      </c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</row>
    <row r="273" spans="1:15" ht="25.5">
      <c r="A273" s="12">
        <f t="shared" si="70"/>
        <v>223</v>
      </c>
      <c r="B273" s="35" t="s">
        <v>11</v>
      </c>
      <c r="C273" s="17">
        <f>SUM(D273+E273+F273+G273+H273+I273+J273+K273+L273+M273+N273)</f>
        <v>152041.77000000002</v>
      </c>
      <c r="D273" s="17">
        <f aca="true" t="shared" si="93" ref="D273:N273">D274+D275+D276+D277</f>
        <v>28439.239999999998</v>
      </c>
      <c r="E273" s="17">
        <f t="shared" si="93"/>
        <v>6654.260000000001</v>
      </c>
      <c r="F273" s="17">
        <f t="shared" si="93"/>
        <v>21580.8</v>
      </c>
      <c r="G273" s="17">
        <f t="shared" si="93"/>
        <v>27709.46</v>
      </c>
      <c r="H273" s="17">
        <f t="shared" si="93"/>
        <v>38976.11</v>
      </c>
      <c r="I273" s="17">
        <f t="shared" si="93"/>
        <v>20263</v>
      </c>
      <c r="J273" s="17">
        <f t="shared" si="93"/>
        <v>5187.2</v>
      </c>
      <c r="K273" s="17">
        <f t="shared" si="93"/>
        <v>0</v>
      </c>
      <c r="L273" s="17">
        <f t="shared" si="93"/>
        <v>0</v>
      </c>
      <c r="M273" s="17">
        <f t="shared" si="93"/>
        <v>1615.85</v>
      </c>
      <c r="N273" s="17">
        <f t="shared" si="93"/>
        <v>1615.85</v>
      </c>
      <c r="O273" s="27"/>
    </row>
    <row r="274" spans="1:15" ht="15">
      <c r="A274" s="12">
        <f t="shared" si="70"/>
        <v>224</v>
      </c>
      <c r="B274" s="15" t="s">
        <v>3</v>
      </c>
      <c r="C274" s="17">
        <f>SUM(D274+E274+F274+G274+H274+I274+J274+K274+L274+M274+N274)</f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f>K280+K286+K291</f>
        <v>0</v>
      </c>
      <c r="L274" s="17">
        <f>L280+L286+L291</f>
        <v>0</v>
      </c>
      <c r="M274" s="17">
        <f>M280+M286+M291</f>
        <v>0</v>
      </c>
      <c r="N274" s="17">
        <f>N280+N286+N291</f>
        <v>0</v>
      </c>
      <c r="O274" s="27"/>
    </row>
    <row r="275" spans="1:15" ht="15">
      <c r="A275" s="12">
        <f t="shared" si="70"/>
        <v>225</v>
      </c>
      <c r="B275" s="15" t="s">
        <v>4</v>
      </c>
      <c r="C275" s="17">
        <f>SUM(D275+E275+F275+G275+H275+I275+J275+K275+L275+M275+N275)</f>
        <v>60606.97</v>
      </c>
      <c r="D275" s="17">
        <f aca="true" t="shared" si="94" ref="D275:J276">SUM(D281+D287+D292)</f>
        <v>7827</v>
      </c>
      <c r="E275" s="17">
        <f t="shared" si="94"/>
        <v>171.79</v>
      </c>
      <c r="F275" s="17">
        <f t="shared" si="94"/>
        <v>15168.18</v>
      </c>
      <c r="G275" s="17">
        <f t="shared" si="94"/>
        <v>23889.46</v>
      </c>
      <c r="H275" s="17">
        <f t="shared" si="94"/>
        <v>13550.54</v>
      </c>
      <c r="I275" s="17">
        <f t="shared" si="94"/>
        <v>0</v>
      </c>
      <c r="J275" s="17">
        <f t="shared" si="94"/>
        <v>0</v>
      </c>
      <c r="K275" s="17">
        <f aca="true" t="shared" si="95" ref="K275:N277">K281+K287+K292</f>
        <v>0</v>
      </c>
      <c r="L275" s="17">
        <f t="shared" si="95"/>
        <v>0</v>
      </c>
      <c r="M275" s="17">
        <f t="shared" si="95"/>
        <v>0</v>
      </c>
      <c r="N275" s="17">
        <f t="shared" si="95"/>
        <v>0</v>
      </c>
      <c r="O275" s="27"/>
    </row>
    <row r="276" spans="1:15" ht="15">
      <c r="A276" s="12">
        <f t="shared" si="70"/>
        <v>226</v>
      </c>
      <c r="B276" s="15" t="s">
        <v>5</v>
      </c>
      <c r="C276" s="17">
        <f>SUM(D276+E276+F276+G276+H276+I276+J276+K276+L276+M276+N276)</f>
        <v>91434.8</v>
      </c>
      <c r="D276" s="17">
        <f t="shared" si="94"/>
        <v>20612.239999999998</v>
      </c>
      <c r="E276" s="17">
        <f t="shared" si="94"/>
        <v>6482.470000000001</v>
      </c>
      <c r="F276" s="17">
        <f t="shared" si="94"/>
        <v>6412.62</v>
      </c>
      <c r="G276" s="17">
        <f t="shared" si="94"/>
        <v>3820</v>
      </c>
      <c r="H276" s="17">
        <f>SUM(H282+H288+H293)</f>
        <v>25425.57</v>
      </c>
      <c r="I276" s="17">
        <f t="shared" si="94"/>
        <v>20263</v>
      </c>
      <c r="J276" s="17">
        <f t="shared" si="94"/>
        <v>5187.2</v>
      </c>
      <c r="K276" s="17">
        <f t="shared" si="95"/>
        <v>0</v>
      </c>
      <c r="L276" s="17">
        <f t="shared" si="95"/>
        <v>0</v>
      </c>
      <c r="M276" s="17">
        <f t="shared" si="95"/>
        <v>1615.85</v>
      </c>
      <c r="N276" s="17">
        <f t="shared" si="95"/>
        <v>1615.85</v>
      </c>
      <c r="O276" s="27"/>
    </row>
    <row r="277" spans="1:15" ht="15">
      <c r="A277" s="12">
        <f t="shared" si="70"/>
        <v>227</v>
      </c>
      <c r="B277" s="15" t="s">
        <v>6</v>
      </c>
      <c r="C277" s="17">
        <f>SUM(D277+E277+F277+G277+H277+I277+J277+K277+L277+M277+N277)</f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f t="shared" si="95"/>
        <v>0</v>
      </c>
      <c r="L277" s="17">
        <f t="shared" si="95"/>
        <v>0</v>
      </c>
      <c r="M277" s="17">
        <f t="shared" si="95"/>
        <v>0</v>
      </c>
      <c r="N277" s="17">
        <f t="shared" si="95"/>
        <v>0</v>
      </c>
      <c r="O277" s="27"/>
    </row>
    <row r="278" spans="1:15" ht="15">
      <c r="A278" s="12">
        <f t="shared" si="70"/>
        <v>228</v>
      </c>
      <c r="B278" s="59" t="s">
        <v>25</v>
      </c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1"/>
    </row>
    <row r="279" spans="1:15" ht="38.25">
      <c r="A279" s="12">
        <f t="shared" si="70"/>
        <v>229</v>
      </c>
      <c r="B279" s="40" t="s">
        <v>53</v>
      </c>
      <c r="C279" s="18">
        <f>SUM(D279+E279+F279+G279+H279+I279+J279+K279+L279+M279+N279)</f>
        <v>137160.11000000002</v>
      </c>
      <c r="D279" s="18">
        <f aca="true" t="shared" si="96" ref="D279:N279">SUM(D280+D281+D282+D283)</f>
        <v>25232.79</v>
      </c>
      <c r="E279" s="18">
        <f t="shared" si="96"/>
        <v>3774.61</v>
      </c>
      <c r="F279" s="18">
        <f t="shared" si="96"/>
        <v>21126.02</v>
      </c>
      <c r="G279" s="18">
        <f t="shared" si="96"/>
        <v>26621.5</v>
      </c>
      <c r="H279" s="18">
        <f t="shared" si="96"/>
        <v>36776.71</v>
      </c>
      <c r="I279" s="18">
        <f t="shared" si="96"/>
        <v>19121.48</v>
      </c>
      <c r="J279" s="18">
        <f t="shared" si="96"/>
        <v>4507</v>
      </c>
      <c r="K279" s="18">
        <f t="shared" si="96"/>
        <v>0</v>
      </c>
      <c r="L279" s="18">
        <f t="shared" si="96"/>
        <v>0</v>
      </c>
      <c r="M279" s="18">
        <f t="shared" si="96"/>
        <v>0</v>
      </c>
      <c r="N279" s="18">
        <f t="shared" si="96"/>
        <v>0</v>
      </c>
      <c r="O279" s="78" t="s">
        <v>93</v>
      </c>
    </row>
    <row r="280" spans="1:15" ht="15">
      <c r="A280" s="12">
        <f t="shared" si="70"/>
        <v>230</v>
      </c>
      <c r="B280" s="15" t="s">
        <v>3</v>
      </c>
      <c r="C280" s="18">
        <f>SUM(D280+E280+F280+G280+H280+I280+J280+K280+L280+M280+N280)</f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79"/>
    </row>
    <row r="281" spans="1:15" ht="15">
      <c r="A281" s="12">
        <f t="shared" si="70"/>
        <v>231</v>
      </c>
      <c r="B281" s="15" t="s">
        <v>4</v>
      </c>
      <c r="C281" s="18">
        <f>SUM(D281+E281+F281+G281+H281+I281+J281+K281+L281+M281+N281)</f>
        <v>60111.79</v>
      </c>
      <c r="D281" s="18">
        <v>7500</v>
      </c>
      <c r="E281" s="18">
        <v>171.79</v>
      </c>
      <c r="F281" s="18">
        <v>15000</v>
      </c>
      <c r="G281" s="18">
        <v>23889.46</v>
      </c>
      <c r="H281" s="18">
        <v>13550.54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79"/>
    </row>
    <row r="282" spans="1:15" ht="15">
      <c r="A282" s="12">
        <f t="shared" si="70"/>
        <v>232</v>
      </c>
      <c r="B282" s="15" t="s">
        <v>5</v>
      </c>
      <c r="C282" s="18">
        <f>SUM(D282+E282+F282+G282+H282+I282+J282+K282+L282+M282+N282)</f>
        <v>77048.31999999999</v>
      </c>
      <c r="D282" s="18">
        <v>17732.79</v>
      </c>
      <c r="E282" s="18">
        <v>3602.82</v>
      </c>
      <c r="F282" s="18">
        <v>6126.02</v>
      </c>
      <c r="G282" s="18">
        <v>2732.04</v>
      </c>
      <c r="H282" s="18">
        <v>23226.17</v>
      </c>
      <c r="I282" s="18">
        <v>19121.48</v>
      </c>
      <c r="J282" s="18">
        <v>4507</v>
      </c>
      <c r="K282" s="18">
        <v>0</v>
      </c>
      <c r="L282" s="18">
        <v>0</v>
      </c>
      <c r="M282" s="18">
        <v>0</v>
      </c>
      <c r="N282" s="18">
        <v>0</v>
      </c>
      <c r="O282" s="79"/>
    </row>
    <row r="283" spans="1:15" ht="15">
      <c r="A283" s="12">
        <f t="shared" si="70"/>
        <v>233</v>
      </c>
      <c r="B283" s="15" t="s">
        <v>6</v>
      </c>
      <c r="C283" s="18">
        <f>SUM(D283+E283+F283+G283+H283+I283+J283+K283+L283+M283+N283)</f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80"/>
    </row>
    <row r="284" spans="1:15" ht="15">
      <c r="A284" s="12">
        <f aca="true" t="shared" si="97" ref="A284:A372">1+A283</f>
        <v>234</v>
      </c>
      <c r="B284" s="59" t="s">
        <v>32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1"/>
    </row>
    <row r="285" spans="1:15" ht="63.75">
      <c r="A285" s="12">
        <f t="shared" si="97"/>
        <v>235</v>
      </c>
      <c r="B285" s="40" t="s">
        <v>54</v>
      </c>
      <c r="C285" s="17">
        <f>D285+E285+F285+G285+H285+I285+J285+K285+L285+M285+N285</f>
        <v>6290.849999999999</v>
      </c>
      <c r="D285" s="17">
        <f aca="true" t="shared" si="98" ref="D285:N285">D286+D287+D288+D300</f>
        <v>642.67</v>
      </c>
      <c r="E285" s="17">
        <f t="shared" si="98"/>
        <v>2347.05</v>
      </c>
      <c r="F285" s="17">
        <f t="shared" si="98"/>
        <v>174.4</v>
      </c>
      <c r="G285" s="17">
        <f t="shared" si="98"/>
        <v>1087.96</v>
      </c>
      <c r="H285" s="17">
        <f t="shared" si="98"/>
        <v>536.72</v>
      </c>
      <c r="I285" s="17">
        <f t="shared" si="98"/>
        <v>257.05</v>
      </c>
      <c r="J285" s="17">
        <f t="shared" si="98"/>
        <v>80.2</v>
      </c>
      <c r="K285" s="17">
        <f t="shared" si="98"/>
        <v>0</v>
      </c>
      <c r="L285" s="17">
        <f t="shared" si="98"/>
        <v>0</v>
      </c>
      <c r="M285" s="17">
        <f t="shared" si="98"/>
        <v>582.4</v>
      </c>
      <c r="N285" s="17">
        <f t="shared" si="98"/>
        <v>582.4</v>
      </c>
      <c r="O285" s="50" t="s">
        <v>94</v>
      </c>
    </row>
    <row r="286" spans="1:15" ht="15">
      <c r="A286" s="12">
        <f t="shared" si="97"/>
        <v>236</v>
      </c>
      <c r="B286" s="15" t="s">
        <v>3</v>
      </c>
      <c r="C286" s="17">
        <f>D286+E286+F286+G286+H286+I286+J286</f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8">
        <v>0</v>
      </c>
      <c r="L286" s="18">
        <v>0</v>
      </c>
      <c r="M286" s="18">
        <v>0</v>
      </c>
      <c r="N286" s="18">
        <v>0</v>
      </c>
      <c r="O286" s="51"/>
    </row>
    <row r="287" spans="1:15" ht="15">
      <c r="A287" s="12">
        <f t="shared" si="97"/>
        <v>237</v>
      </c>
      <c r="B287" s="15" t="s">
        <v>4</v>
      </c>
      <c r="C287" s="17">
        <f>D287+E287+F287+G287+H287+I287+J287</f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8">
        <v>0</v>
      </c>
      <c r="L287" s="18">
        <v>0</v>
      </c>
      <c r="M287" s="18">
        <v>0</v>
      </c>
      <c r="N287" s="18">
        <v>0</v>
      </c>
      <c r="O287" s="51"/>
    </row>
    <row r="288" spans="1:15" ht="15">
      <c r="A288" s="12">
        <f t="shared" si="97"/>
        <v>238</v>
      </c>
      <c r="B288" s="15" t="s">
        <v>5</v>
      </c>
      <c r="C288" s="17">
        <f>D288+E288+F288+G288+H288+I288+J288+K288+L288+M288+N288</f>
        <v>6290.849999999999</v>
      </c>
      <c r="D288" s="17">
        <v>642.67</v>
      </c>
      <c r="E288" s="17">
        <v>2347.05</v>
      </c>
      <c r="F288" s="17">
        <v>174.4</v>
      </c>
      <c r="G288" s="17">
        <v>1087.96</v>
      </c>
      <c r="H288" s="17">
        <v>536.72</v>
      </c>
      <c r="I288" s="17">
        <v>257.05</v>
      </c>
      <c r="J288" s="17">
        <v>80.2</v>
      </c>
      <c r="K288" s="17">
        <v>0</v>
      </c>
      <c r="L288" s="17">
        <v>0</v>
      </c>
      <c r="M288" s="17">
        <v>582.4</v>
      </c>
      <c r="N288" s="17">
        <v>582.4</v>
      </c>
      <c r="O288" s="51"/>
    </row>
    <row r="289" spans="1:15" ht="15">
      <c r="A289" s="12">
        <f t="shared" si="97"/>
        <v>239</v>
      </c>
      <c r="B289" s="15" t="s">
        <v>6</v>
      </c>
      <c r="C289" s="17">
        <f>D289+E289+J289</f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8">
        <v>0</v>
      </c>
      <c r="L289" s="18">
        <v>0</v>
      </c>
      <c r="M289" s="18">
        <v>0</v>
      </c>
      <c r="N289" s="18">
        <v>0</v>
      </c>
      <c r="O289" s="52"/>
    </row>
    <row r="290" spans="1:15" ht="43.5" customHeight="1">
      <c r="A290" s="12">
        <f t="shared" si="97"/>
        <v>240</v>
      </c>
      <c r="B290" s="49" t="s">
        <v>55</v>
      </c>
      <c r="C290" s="17">
        <f>D290+E290+F290+G290+H290+I290+J290+K290+L290+M290+N290</f>
        <v>8590.810000000001</v>
      </c>
      <c r="D290" s="17">
        <f aca="true" t="shared" si="99" ref="D290:N290">D291+D292+D293+D294</f>
        <v>2563.78</v>
      </c>
      <c r="E290" s="17">
        <f t="shared" si="99"/>
        <v>532.6</v>
      </c>
      <c r="F290" s="17">
        <f t="shared" si="99"/>
        <v>280.38</v>
      </c>
      <c r="G290" s="17">
        <f t="shared" si="99"/>
        <v>0</v>
      </c>
      <c r="H290" s="17">
        <f t="shared" si="99"/>
        <v>1662.68</v>
      </c>
      <c r="I290" s="17">
        <f t="shared" si="99"/>
        <v>884.47</v>
      </c>
      <c r="J290" s="17">
        <f t="shared" si="99"/>
        <v>600</v>
      </c>
      <c r="K290" s="17">
        <f t="shared" si="99"/>
        <v>0</v>
      </c>
      <c r="L290" s="17">
        <f t="shared" si="99"/>
        <v>0</v>
      </c>
      <c r="M290" s="17">
        <f t="shared" si="99"/>
        <v>1033.45</v>
      </c>
      <c r="N290" s="17">
        <f t="shared" si="99"/>
        <v>1033.45</v>
      </c>
      <c r="O290" s="53" t="s">
        <v>95</v>
      </c>
    </row>
    <row r="291" spans="1:15" ht="15">
      <c r="A291" s="12">
        <f t="shared" si="97"/>
        <v>241</v>
      </c>
      <c r="B291" s="15" t="s">
        <v>3</v>
      </c>
      <c r="C291" s="17">
        <f>D291+E291+F291+G291+H291+I291+J291</f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54"/>
    </row>
    <row r="292" spans="1:15" ht="15">
      <c r="A292" s="12">
        <f t="shared" si="97"/>
        <v>242</v>
      </c>
      <c r="B292" s="15" t="s">
        <v>4</v>
      </c>
      <c r="C292" s="17">
        <f>D292+E292+F292+G292+H292+I292+J292+K292+L292+M292+N292</f>
        <v>495.18</v>
      </c>
      <c r="D292" s="17">
        <v>327</v>
      </c>
      <c r="E292" s="17">
        <v>0</v>
      </c>
      <c r="F292" s="17">
        <v>168.18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54"/>
    </row>
    <row r="293" spans="1:15" ht="15">
      <c r="A293" s="12">
        <f t="shared" si="97"/>
        <v>243</v>
      </c>
      <c r="B293" s="15" t="s">
        <v>5</v>
      </c>
      <c r="C293" s="17">
        <f>D293+E293+F293+G293+H293+I293+J293+K293+L293+M293+N293</f>
        <v>8095.63</v>
      </c>
      <c r="D293" s="17">
        <v>2236.78</v>
      </c>
      <c r="E293" s="17">
        <v>532.6</v>
      </c>
      <c r="F293" s="17">
        <v>112.2</v>
      </c>
      <c r="G293" s="17">
        <v>0</v>
      </c>
      <c r="H293" s="17">
        <v>1662.68</v>
      </c>
      <c r="I293" s="17">
        <v>884.47</v>
      </c>
      <c r="J293" s="17">
        <v>600</v>
      </c>
      <c r="K293" s="17">
        <v>0</v>
      </c>
      <c r="L293" s="17">
        <v>0</v>
      </c>
      <c r="M293" s="17">
        <v>1033.45</v>
      </c>
      <c r="N293" s="17">
        <v>1033.45</v>
      </c>
      <c r="O293" s="54"/>
    </row>
    <row r="294" spans="1:15" ht="15">
      <c r="A294" s="12">
        <f t="shared" si="97"/>
        <v>244</v>
      </c>
      <c r="B294" s="15" t="s">
        <v>6</v>
      </c>
      <c r="C294" s="17">
        <f>D294+E294+J294</f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55"/>
    </row>
    <row r="295" spans="1:15" ht="15">
      <c r="A295" s="12">
        <f t="shared" si="97"/>
        <v>245</v>
      </c>
      <c r="B295" s="59" t="s">
        <v>20</v>
      </c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1"/>
    </row>
    <row r="296" spans="1:15" ht="38.25">
      <c r="A296" s="12">
        <f t="shared" si="97"/>
        <v>246</v>
      </c>
      <c r="B296" s="35" t="s">
        <v>21</v>
      </c>
      <c r="C296" s="18">
        <f>SUM(D296+E296+F296+G296+H296+I296+J296)</f>
        <v>0</v>
      </c>
      <c r="D296" s="18">
        <f aca="true" t="shared" si="100" ref="D296:J298">+SUM(D299)</f>
        <v>0</v>
      </c>
      <c r="E296" s="18">
        <f t="shared" si="100"/>
        <v>0</v>
      </c>
      <c r="F296" s="18">
        <f t="shared" si="100"/>
        <v>0</v>
      </c>
      <c r="G296" s="18">
        <f t="shared" si="100"/>
        <v>0</v>
      </c>
      <c r="H296" s="18">
        <f t="shared" si="100"/>
        <v>0</v>
      </c>
      <c r="I296" s="18">
        <f t="shared" si="100"/>
        <v>0</v>
      </c>
      <c r="J296" s="18">
        <f t="shared" si="100"/>
        <v>0</v>
      </c>
      <c r="K296" s="18">
        <f>K297+K298+K299+K300</f>
        <v>0</v>
      </c>
      <c r="L296" s="18">
        <f>L297+L298+L299+L300</f>
        <v>0</v>
      </c>
      <c r="M296" s="18">
        <f>M297+M298+M299+M300</f>
        <v>0</v>
      </c>
      <c r="N296" s="18">
        <f>N297+N298+N299+N300</f>
        <v>0</v>
      </c>
      <c r="O296" s="31"/>
    </row>
    <row r="297" spans="1:15" ht="15">
      <c r="A297" s="12">
        <f t="shared" si="97"/>
        <v>247</v>
      </c>
      <c r="B297" s="15" t="s">
        <v>3</v>
      </c>
      <c r="C297" s="18">
        <f>SUM(D297+E297+F297+G297+H297+I297+J297)</f>
        <v>0</v>
      </c>
      <c r="D297" s="18">
        <f t="shared" si="100"/>
        <v>0</v>
      </c>
      <c r="E297" s="18">
        <f t="shared" si="100"/>
        <v>0</v>
      </c>
      <c r="F297" s="18">
        <f t="shared" si="100"/>
        <v>0</v>
      </c>
      <c r="G297" s="18">
        <f t="shared" si="100"/>
        <v>0</v>
      </c>
      <c r="H297" s="18">
        <f t="shared" si="100"/>
        <v>0</v>
      </c>
      <c r="I297" s="18">
        <f t="shared" si="100"/>
        <v>0</v>
      </c>
      <c r="J297" s="18">
        <f t="shared" si="100"/>
        <v>0</v>
      </c>
      <c r="K297" s="18">
        <v>0</v>
      </c>
      <c r="L297" s="18">
        <v>0</v>
      </c>
      <c r="M297" s="18">
        <v>0</v>
      </c>
      <c r="N297" s="18">
        <v>0</v>
      </c>
      <c r="O297" s="27"/>
    </row>
    <row r="298" spans="1:15" ht="15">
      <c r="A298" s="12">
        <f t="shared" si="97"/>
        <v>248</v>
      </c>
      <c r="B298" s="15" t="s">
        <v>4</v>
      </c>
      <c r="C298" s="18">
        <f>SUM(D298+E298+F298+G298+H298+I298+J298)</f>
        <v>0</v>
      </c>
      <c r="D298" s="18">
        <f t="shared" si="100"/>
        <v>0</v>
      </c>
      <c r="E298" s="18">
        <f t="shared" si="100"/>
        <v>0</v>
      </c>
      <c r="F298" s="18">
        <f t="shared" si="100"/>
        <v>0</v>
      </c>
      <c r="G298" s="18">
        <f t="shared" si="100"/>
        <v>0</v>
      </c>
      <c r="H298" s="18">
        <f t="shared" si="100"/>
        <v>0</v>
      </c>
      <c r="I298" s="18">
        <f t="shared" si="100"/>
        <v>0</v>
      </c>
      <c r="J298" s="18">
        <f t="shared" si="100"/>
        <v>0</v>
      </c>
      <c r="K298" s="18">
        <v>0</v>
      </c>
      <c r="L298" s="18">
        <v>0</v>
      </c>
      <c r="M298" s="18">
        <v>0</v>
      </c>
      <c r="N298" s="18">
        <v>0</v>
      </c>
      <c r="O298" s="27"/>
    </row>
    <row r="299" spans="1:15" ht="15">
      <c r="A299" s="12">
        <f t="shared" si="97"/>
        <v>249</v>
      </c>
      <c r="B299" s="15" t="s">
        <v>5</v>
      </c>
      <c r="C299" s="18">
        <f>SUM(D299+E299+F299+G299+H299+I299+J299)</f>
        <v>0</v>
      </c>
      <c r="D299" s="18">
        <v>0</v>
      </c>
      <c r="E299" s="18">
        <v>0</v>
      </c>
      <c r="F299" s="18">
        <f>+G299</f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27"/>
    </row>
    <row r="300" spans="1:15" ht="14.25" customHeight="1">
      <c r="A300" s="12">
        <f t="shared" si="97"/>
        <v>250</v>
      </c>
      <c r="B300" s="15" t="s">
        <v>6</v>
      </c>
      <c r="C300" s="18">
        <f>SUM(D300+E300+J300)</f>
        <v>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27"/>
    </row>
    <row r="301" spans="1:15" ht="15">
      <c r="A301" s="12">
        <f t="shared" si="97"/>
        <v>251</v>
      </c>
      <c r="B301" s="59" t="s">
        <v>22</v>
      </c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1"/>
    </row>
    <row r="302" spans="1:15" ht="25.5">
      <c r="A302" s="12">
        <f t="shared" si="97"/>
        <v>252</v>
      </c>
      <c r="B302" s="44" t="s">
        <v>26</v>
      </c>
      <c r="C302" s="17">
        <f>SUM(D302+E302+F302+G302+H302+I302+J302+K302+L302+M302+N302)</f>
        <v>203843.17251</v>
      </c>
      <c r="D302" s="17">
        <f aca="true" t="shared" si="101" ref="D302:N302">D303+D304+D305+D306</f>
        <v>11316.44</v>
      </c>
      <c r="E302" s="17">
        <f t="shared" si="101"/>
        <v>13588.39</v>
      </c>
      <c r="F302" s="17">
        <f t="shared" si="101"/>
        <v>15944.9</v>
      </c>
      <c r="G302" s="17">
        <f t="shared" si="101"/>
        <v>20155.569999999996</v>
      </c>
      <c r="H302" s="17">
        <f t="shared" si="101"/>
        <v>17808.82</v>
      </c>
      <c r="I302" s="17">
        <f t="shared" si="101"/>
        <v>23691.379999999997</v>
      </c>
      <c r="J302" s="17">
        <f t="shared" si="101"/>
        <v>28810.480000000003</v>
      </c>
      <c r="K302" s="17">
        <f t="shared" si="101"/>
        <v>18791</v>
      </c>
      <c r="L302" s="17">
        <f t="shared" si="101"/>
        <v>16910.29251</v>
      </c>
      <c r="M302" s="17">
        <f t="shared" si="101"/>
        <v>18412.949999999997</v>
      </c>
      <c r="N302" s="17">
        <f t="shared" si="101"/>
        <v>18412.949999999997</v>
      </c>
      <c r="O302" s="34"/>
    </row>
    <row r="303" spans="1:15" ht="15">
      <c r="A303" s="12">
        <f t="shared" si="97"/>
        <v>253</v>
      </c>
      <c r="B303" s="15" t="s">
        <v>3</v>
      </c>
      <c r="C303" s="17">
        <f>SUM(D303+E303+F303+G303+H303+I303+J303)</f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f>J308+J313+J318+J323+J328+J333+J338+J343</f>
        <v>0</v>
      </c>
      <c r="K303" s="17">
        <f>K308+K313+K318</f>
        <v>0</v>
      </c>
      <c r="L303" s="17">
        <f>L308+L313+L318</f>
        <v>0</v>
      </c>
      <c r="M303" s="17">
        <f>M308+M313+M318</f>
        <v>0</v>
      </c>
      <c r="N303" s="17">
        <f>N308+N313+N318</f>
        <v>0</v>
      </c>
      <c r="O303" s="27"/>
    </row>
    <row r="304" spans="1:15" ht="15">
      <c r="A304" s="12">
        <f t="shared" si="97"/>
        <v>254</v>
      </c>
      <c r="B304" s="15" t="s">
        <v>4</v>
      </c>
      <c r="C304" s="17">
        <f>SUM(D304+E304+F304+G304+H304+I304+J304+K304+L304+M304+N304)</f>
        <v>1151.82</v>
      </c>
      <c r="D304" s="17">
        <v>0</v>
      </c>
      <c r="E304" s="17">
        <v>0</v>
      </c>
      <c r="F304" s="17">
        <f>F309+F314+F319</f>
        <v>281.72</v>
      </c>
      <c r="G304" s="17">
        <f>G309+G314+G319</f>
        <v>296.3</v>
      </c>
      <c r="H304" s="17">
        <f>H309+H314+H319</f>
        <v>293.3</v>
      </c>
      <c r="I304" s="17">
        <f>I309+I314+I319+I324+I329+I334</f>
        <v>161</v>
      </c>
      <c r="J304" s="17">
        <f>J309+J314+J319+J324+J329+J334+J339+J344</f>
        <v>119.5</v>
      </c>
      <c r="K304" s="17">
        <f aca="true" t="shared" si="102" ref="K304:N306">K309+K314+K319</f>
        <v>0</v>
      </c>
      <c r="L304" s="17">
        <f t="shared" si="102"/>
        <v>0</v>
      </c>
      <c r="M304" s="17">
        <f t="shared" si="102"/>
        <v>0</v>
      </c>
      <c r="N304" s="17">
        <f t="shared" si="102"/>
        <v>0</v>
      </c>
      <c r="O304" s="27"/>
    </row>
    <row r="305" spans="1:15" ht="14.25" customHeight="1">
      <c r="A305" s="12">
        <f t="shared" si="97"/>
        <v>255</v>
      </c>
      <c r="B305" s="15" t="s">
        <v>5</v>
      </c>
      <c r="C305" s="17">
        <f>SUM(D305+E305+F305+G305+H305+I305+J305+K305+L305+M305+N305)</f>
        <v>202691.35251</v>
      </c>
      <c r="D305" s="17">
        <f>SUM(D310+D315+D320)</f>
        <v>11316.44</v>
      </c>
      <c r="E305" s="17">
        <f>SUM(E310+E315+E317)</f>
        <v>13588.39</v>
      </c>
      <c r="F305" s="17">
        <f>SUM(F310+F315+F317)</f>
        <v>15663.18</v>
      </c>
      <c r="G305" s="17">
        <f>SUM(G310+G315+G317)</f>
        <v>19859.269999999997</v>
      </c>
      <c r="H305" s="17">
        <f>SUM(H310+H315+H317)</f>
        <v>17515.52</v>
      </c>
      <c r="I305" s="17">
        <f>SUM(I310+I315+I317+I325+I330+I335)</f>
        <v>23530.379999999997</v>
      </c>
      <c r="J305" s="17">
        <f>J310+J315+J320+J325+J330+J335+J340+J345</f>
        <v>28690.980000000003</v>
      </c>
      <c r="K305" s="17">
        <f>SUM(K310+K315+K317+K325+K335)</f>
        <v>18791</v>
      </c>
      <c r="L305" s="17">
        <f>SUM(L310+L315+L317+L325)</f>
        <v>16910.29251</v>
      </c>
      <c r="M305" s="17">
        <f>SUM(M310+M315+M317+M325)</f>
        <v>18412.949999999997</v>
      </c>
      <c r="N305" s="17">
        <f>SUM(N310+N315+N317+N325)</f>
        <v>18412.949999999997</v>
      </c>
      <c r="O305" s="27"/>
    </row>
    <row r="306" spans="1:15" ht="15">
      <c r="A306" s="12">
        <f t="shared" si="97"/>
        <v>256</v>
      </c>
      <c r="B306" s="15" t="s">
        <v>6</v>
      </c>
      <c r="C306" s="17">
        <f>SUM(D306+E306+J306)</f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f>J311+J316+J321+J326+J331+J336+J341+J346</f>
        <v>0</v>
      </c>
      <c r="K306" s="17">
        <f t="shared" si="102"/>
        <v>0</v>
      </c>
      <c r="L306" s="17">
        <f t="shared" si="102"/>
        <v>0</v>
      </c>
      <c r="M306" s="17">
        <f t="shared" si="102"/>
        <v>0</v>
      </c>
      <c r="N306" s="17">
        <f t="shared" si="102"/>
        <v>0</v>
      </c>
      <c r="O306" s="27"/>
    </row>
    <row r="307" spans="1:15" ht="25.5">
      <c r="A307" s="12">
        <f t="shared" si="97"/>
        <v>257</v>
      </c>
      <c r="B307" s="44" t="s">
        <v>56</v>
      </c>
      <c r="C307" s="17">
        <f>SUM(D307+E307+F307+G307+H307+I307+J307+K307+L307+M307+N307)</f>
        <v>37863.04149</v>
      </c>
      <c r="D307" s="17">
        <f aca="true" t="shared" si="103" ref="D307:N307">D308+D309+D310+D311</f>
        <v>3446.59</v>
      </c>
      <c r="E307" s="17">
        <f t="shared" si="103"/>
        <v>4315.97</v>
      </c>
      <c r="F307" s="17">
        <f t="shared" si="103"/>
        <v>2881.92</v>
      </c>
      <c r="G307" s="17">
        <f t="shared" si="103"/>
        <v>3660.84</v>
      </c>
      <c r="H307" s="17">
        <f t="shared" si="103"/>
        <v>4359.77</v>
      </c>
      <c r="I307" s="17">
        <f t="shared" si="103"/>
        <v>3937.1</v>
      </c>
      <c r="J307" s="17">
        <f t="shared" si="103"/>
        <v>2739.38</v>
      </c>
      <c r="K307" s="17">
        <f t="shared" si="103"/>
        <v>1817.65149</v>
      </c>
      <c r="L307" s="17">
        <f t="shared" si="103"/>
        <v>0</v>
      </c>
      <c r="M307" s="17">
        <f t="shared" si="103"/>
        <v>5351.91</v>
      </c>
      <c r="N307" s="17">
        <f t="shared" si="103"/>
        <v>5351.91</v>
      </c>
      <c r="O307" s="50" t="s">
        <v>96</v>
      </c>
    </row>
    <row r="308" spans="1:15" ht="15">
      <c r="A308" s="12">
        <f t="shared" si="97"/>
        <v>258</v>
      </c>
      <c r="B308" s="15" t="s">
        <v>3</v>
      </c>
      <c r="C308" s="17">
        <f>SUM(D308+E308+F308+G308+H308+I308+J308)</f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51"/>
    </row>
    <row r="309" spans="1:15" ht="15">
      <c r="A309" s="12">
        <f t="shared" si="97"/>
        <v>259</v>
      </c>
      <c r="B309" s="15" t="s">
        <v>4</v>
      </c>
      <c r="C309" s="17">
        <f>SUM(D309+E309+F309+G309+H309+I309+J309+K309+M309+L309+N309)</f>
        <v>281.72</v>
      </c>
      <c r="D309" s="17">
        <v>0</v>
      </c>
      <c r="E309" s="17">
        <v>0</v>
      </c>
      <c r="F309" s="17">
        <v>281.72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51"/>
    </row>
    <row r="310" spans="1:15" ht="14.25" customHeight="1">
      <c r="A310" s="12">
        <f t="shared" si="97"/>
        <v>260</v>
      </c>
      <c r="B310" s="15" t="s">
        <v>5</v>
      </c>
      <c r="C310" s="17">
        <f>SUM(D310+E310+F310+G310+H310+I310+J310+K310+L310+M310+N310)</f>
        <v>37581.32149</v>
      </c>
      <c r="D310" s="17">
        <v>3446.59</v>
      </c>
      <c r="E310" s="17">
        <v>4315.97</v>
      </c>
      <c r="F310" s="17">
        <v>2600.2</v>
      </c>
      <c r="G310" s="17">
        <v>3660.84</v>
      </c>
      <c r="H310" s="17">
        <v>4359.77</v>
      </c>
      <c r="I310" s="17">
        <v>3937.1</v>
      </c>
      <c r="J310" s="17">
        <v>2739.38</v>
      </c>
      <c r="K310" s="17">
        <v>1817.65149</v>
      </c>
      <c r="L310" s="17">
        <v>0</v>
      </c>
      <c r="M310" s="17">
        <v>5351.91</v>
      </c>
      <c r="N310" s="17">
        <v>5351.91</v>
      </c>
      <c r="O310" s="51"/>
    </row>
    <row r="311" spans="1:15" ht="15">
      <c r="A311" s="12">
        <f t="shared" si="97"/>
        <v>261</v>
      </c>
      <c r="B311" s="15" t="s">
        <v>6</v>
      </c>
      <c r="C311" s="17">
        <f>SUM(D311+E311+J311)</f>
        <v>0</v>
      </c>
      <c r="D311" s="17">
        <v>0</v>
      </c>
      <c r="E311" s="17">
        <v>0</v>
      </c>
      <c r="F311" s="17">
        <v>0</v>
      </c>
      <c r="G311" s="17"/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52"/>
    </row>
    <row r="312" spans="1:15" ht="51">
      <c r="A312" s="12">
        <f t="shared" si="97"/>
        <v>262</v>
      </c>
      <c r="B312" s="44" t="s">
        <v>57</v>
      </c>
      <c r="C312" s="17">
        <f>SUM(D312+E312+F312+G312+H312+I312+J312+K312+L312+M312+N312)</f>
        <v>146366.50101999997</v>
      </c>
      <c r="D312" s="17">
        <f aca="true" t="shared" si="104" ref="D312:N312">SUM(D313+D314+D315+D316)</f>
        <v>7569.85</v>
      </c>
      <c r="E312" s="17">
        <f t="shared" si="104"/>
        <v>8024.78</v>
      </c>
      <c r="F312" s="17">
        <f t="shared" si="104"/>
        <v>10653.52</v>
      </c>
      <c r="G312" s="17">
        <f t="shared" si="104"/>
        <v>13832.56</v>
      </c>
      <c r="H312" s="17">
        <f t="shared" si="104"/>
        <v>12860.06</v>
      </c>
      <c r="I312" s="17">
        <f t="shared" si="104"/>
        <v>17008.05</v>
      </c>
      <c r="J312" s="17">
        <f t="shared" si="104"/>
        <v>17166.38</v>
      </c>
      <c r="K312" s="17">
        <f t="shared" si="104"/>
        <v>16953.34851</v>
      </c>
      <c r="L312" s="17">
        <f t="shared" si="104"/>
        <v>16910.29251</v>
      </c>
      <c r="M312" s="17">
        <f t="shared" si="104"/>
        <v>12693.83</v>
      </c>
      <c r="N312" s="17">
        <f t="shared" si="104"/>
        <v>12693.83</v>
      </c>
      <c r="O312" s="50" t="s">
        <v>39</v>
      </c>
    </row>
    <row r="313" spans="1:15" ht="15">
      <c r="A313" s="12">
        <f t="shared" si="97"/>
        <v>263</v>
      </c>
      <c r="B313" s="15" t="s">
        <v>3</v>
      </c>
      <c r="C313" s="17">
        <f>SUM(D313+E313+F313+G313+H313+I313+J313)</f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51"/>
    </row>
    <row r="314" spans="1:15" ht="15">
      <c r="A314" s="12">
        <f t="shared" si="97"/>
        <v>264</v>
      </c>
      <c r="B314" s="15" t="s">
        <v>4</v>
      </c>
      <c r="C314" s="17">
        <f>SUM(D314+E314+F314+G314+H314+I314+J314+K314+L314+M314+N314)</f>
        <v>589.6</v>
      </c>
      <c r="D314" s="17">
        <v>0</v>
      </c>
      <c r="E314" s="17">
        <v>0</v>
      </c>
      <c r="F314" s="17">
        <v>0</v>
      </c>
      <c r="G314" s="17">
        <v>296.3</v>
      </c>
      <c r="H314" s="17">
        <v>293.3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51"/>
    </row>
    <row r="315" spans="1:15" ht="15">
      <c r="A315" s="12">
        <f t="shared" si="97"/>
        <v>265</v>
      </c>
      <c r="B315" s="15" t="s">
        <v>5</v>
      </c>
      <c r="C315" s="17">
        <f>SUM(D315+E315+F315+G315+H315+I315+J315+K315+L315+M315+N315)</f>
        <v>145776.90102</v>
      </c>
      <c r="D315" s="17">
        <v>7569.85</v>
      </c>
      <c r="E315" s="17">
        <v>8024.78</v>
      </c>
      <c r="F315" s="17">
        <v>10653.52</v>
      </c>
      <c r="G315" s="17">
        <v>13536.26</v>
      </c>
      <c r="H315" s="17">
        <v>12566.76</v>
      </c>
      <c r="I315" s="17">
        <v>17008.05</v>
      </c>
      <c r="J315" s="17">
        <v>17166.38</v>
      </c>
      <c r="K315" s="17">
        <v>16953.34851</v>
      </c>
      <c r="L315" s="17">
        <v>16910.29251</v>
      </c>
      <c r="M315" s="17">
        <v>12693.83</v>
      </c>
      <c r="N315" s="17">
        <v>12693.83</v>
      </c>
      <c r="O315" s="51"/>
    </row>
    <row r="316" spans="1:15" ht="16.5" customHeight="1">
      <c r="A316" s="12">
        <f t="shared" si="97"/>
        <v>266</v>
      </c>
      <c r="B316" s="15" t="s">
        <v>6</v>
      </c>
      <c r="C316" s="17">
        <f>SUM(D316+E316+J316)</f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52"/>
    </row>
    <row r="317" spans="1:15" ht="63.75">
      <c r="A317" s="12">
        <f t="shared" si="97"/>
        <v>267</v>
      </c>
      <c r="B317" s="40" t="s">
        <v>58</v>
      </c>
      <c r="C317" s="18">
        <f>SUM(D317+E317+F317+G317+H317+I317+J317+K317+L317+M317+N317)</f>
        <v>15742.929999999998</v>
      </c>
      <c r="D317" s="18">
        <f aca="true" t="shared" si="105" ref="D317:N317">D318+D319+D320+D321</f>
        <v>300</v>
      </c>
      <c r="E317" s="18">
        <f t="shared" si="105"/>
        <v>1247.64</v>
      </c>
      <c r="F317" s="18">
        <f t="shared" si="105"/>
        <v>2409.46</v>
      </c>
      <c r="G317" s="18">
        <f t="shared" si="105"/>
        <v>2662.17</v>
      </c>
      <c r="H317" s="18">
        <f t="shared" si="105"/>
        <v>588.99</v>
      </c>
      <c r="I317" s="18">
        <f t="shared" si="105"/>
        <v>2516.23</v>
      </c>
      <c r="J317" s="18">
        <f t="shared" si="105"/>
        <v>5284.02</v>
      </c>
      <c r="K317" s="18">
        <f t="shared" si="105"/>
        <v>0</v>
      </c>
      <c r="L317" s="18">
        <f t="shared" si="105"/>
        <v>0</v>
      </c>
      <c r="M317" s="18">
        <f t="shared" si="105"/>
        <v>367.21</v>
      </c>
      <c r="N317" s="18">
        <f t="shared" si="105"/>
        <v>367.21</v>
      </c>
      <c r="O317" s="50" t="s">
        <v>39</v>
      </c>
    </row>
    <row r="318" spans="1:15" ht="15">
      <c r="A318" s="12">
        <f t="shared" si="97"/>
        <v>268</v>
      </c>
      <c r="B318" s="15" t="s">
        <v>3</v>
      </c>
      <c r="C318" s="18">
        <f>SUM(D318+E318+F318+G318+H318+I318+J318+K318+L318+M318+N318)</f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51"/>
    </row>
    <row r="319" spans="1:15" ht="15">
      <c r="A319" s="12">
        <f t="shared" si="97"/>
        <v>269</v>
      </c>
      <c r="B319" s="15" t="s">
        <v>4</v>
      </c>
      <c r="C319" s="18">
        <f>SUM(D319+E319+F319+G319+H319+I319+J319+K319+L319+M319+N319)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51"/>
    </row>
    <row r="320" spans="1:15" ht="15">
      <c r="A320" s="12">
        <f t="shared" si="97"/>
        <v>270</v>
      </c>
      <c r="B320" s="15" t="s">
        <v>5</v>
      </c>
      <c r="C320" s="18">
        <f>SUM(D320+E320+F320+G320+H320+I320+J320+K320+L320+M320+N320)</f>
        <v>15742.929999999998</v>
      </c>
      <c r="D320" s="18">
        <v>300</v>
      </c>
      <c r="E320" s="18">
        <v>1247.64</v>
      </c>
      <c r="F320" s="18">
        <v>2409.46</v>
      </c>
      <c r="G320" s="18">
        <v>2662.17</v>
      </c>
      <c r="H320" s="18">
        <v>588.99</v>
      </c>
      <c r="I320" s="18">
        <v>2516.23</v>
      </c>
      <c r="J320" s="18">
        <v>5284.02</v>
      </c>
      <c r="K320" s="18">
        <v>0</v>
      </c>
      <c r="L320" s="18">
        <v>0</v>
      </c>
      <c r="M320" s="18">
        <v>367.21</v>
      </c>
      <c r="N320" s="18">
        <v>367.21</v>
      </c>
      <c r="O320" s="51"/>
    </row>
    <row r="321" spans="1:15" ht="15">
      <c r="A321" s="12">
        <f t="shared" si="97"/>
        <v>271</v>
      </c>
      <c r="B321" s="15" t="s">
        <v>6</v>
      </c>
      <c r="C321" s="18">
        <f>SUM(D321+E321+F321+G321+H321+I321+J321+K321+L321+M321+N321)</f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52"/>
    </row>
    <row r="322" spans="1:15" ht="63.75">
      <c r="A322" s="12">
        <v>262</v>
      </c>
      <c r="B322" s="40" t="s">
        <v>102</v>
      </c>
      <c r="C322" s="18">
        <f>SUM(D322+E322+F322+G322+H322+I322+J322)</f>
        <v>0</v>
      </c>
      <c r="D322" s="18">
        <f aca="true" t="shared" si="106" ref="D322:N322">D323+D324+D325+D326</f>
        <v>0</v>
      </c>
      <c r="E322" s="18">
        <f t="shared" si="106"/>
        <v>0</v>
      </c>
      <c r="F322" s="18">
        <f t="shared" si="106"/>
        <v>0</v>
      </c>
      <c r="G322" s="18">
        <f t="shared" si="106"/>
        <v>0</v>
      </c>
      <c r="H322" s="18">
        <f t="shared" si="106"/>
        <v>0</v>
      </c>
      <c r="I322" s="18">
        <f t="shared" si="106"/>
        <v>0</v>
      </c>
      <c r="J322" s="18">
        <f t="shared" si="106"/>
        <v>0</v>
      </c>
      <c r="K322" s="18">
        <f t="shared" si="106"/>
        <v>0</v>
      </c>
      <c r="L322" s="18">
        <f t="shared" si="106"/>
        <v>0</v>
      </c>
      <c r="M322" s="18">
        <f t="shared" si="106"/>
        <v>0</v>
      </c>
      <c r="N322" s="18">
        <f t="shared" si="106"/>
        <v>0</v>
      </c>
      <c r="O322" s="50" t="s">
        <v>97</v>
      </c>
    </row>
    <row r="323" spans="1:15" ht="15">
      <c r="A323" s="12">
        <v>263</v>
      </c>
      <c r="B323" s="15" t="s">
        <v>3</v>
      </c>
      <c r="C323" s="18">
        <f>SUM(D323+E323+F323+G323+H323+I323+J323)</f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51"/>
    </row>
    <row r="324" spans="1:15" ht="15">
      <c r="A324" s="12">
        <v>264</v>
      </c>
      <c r="B324" s="15" t="s">
        <v>4</v>
      </c>
      <c r="C324" s="18">
        <f>SUM(D324+E324+F324+G324+H324+I324+J324)</f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51"/>
    </row>
    <row r="325" spans="1:15" ht="15">
      <c r="A325" s="12">
        <v>265</v>
      </c>
      <c r="B325" s="15" t="s">
        <v>5</v>
      </c>
      <c r="C325" s="18">
        <f>SUM(D325+E325+F325+G325+H325+I325+J325)</f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51"/>
    </row>
    <row r="326" spans="1:15" ht="15">
      <c r="A326" s="12">
        <v>266</v>
      </c>
      <c r="B326" s="15" t="s">
        <v>6</v>
      </c>
      <c r="C326" s="18">
        <f>SUM(D326+E326+J326)</f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52"/>
    </row>
    <row r="327" spans="1:15" ht="76.5">
      <c r="A327" s="12">
        <v>267</v>
      </c>
      <c r="B327" s="40" t="s">
        <v>111</v>
      </c>
      <c r="C327" s="18">
        <f>D327+E327+F327+G327+H327+I327+J327+K327+L327+M327+N327</f>
        <v>161</v>
      </c>
      <c r="D327" s="18">
        <f>D328+D329+D330+D331</f>
        <v>0</v>
      </c>
      <c r="E327" s="18">
        <f>E328+E329+E330+E331</f>
        <v>0</v>
      </c>
      <c r="F327" s="18">
        <f>F328+F329+F330+F331</f>
        <v>0</v>
      </c>
      <c r="G327" s="18">
        <f>G328+G329+G330+G331</f>
        <v>0</v>
      </c>
      <c r="H327" s="18">
        <f>H328+H329+H330+H331</f>
        <v>0</v>
      </c>
      <c r="I327" s="18">
        <f aca="true" t="shared" si="107" ref="I327:N327">I328+I329+I330+I331</f>
        <v>161</v>
      </c>
      <c r="J327" s="18">
        <f t="shared" si="107"/>
        <v>0</v>
      </c>
      <c r="K327" s="18">
        <f t="shared" si="107"/>
        <v>0</v>
      </c>
      <c r="L327" s="18">
        <f t="shared" si="107"/>
        <v>0</v>
      </c>
      <c r="M327" s="18">
        <f t="shared" si="107"/>
        <v>0</v>
      </c>
      <c r="N327" s="18">
        <f t="shared" si="107"/>
        <v>0</v>
      </c>
      <c r="O327" s="50" t="s">
        <v>121</v>
      </c>
    </row>
    <row r="328" spans="1:15" ht="15">
      <c r="A328" s="12">
        <v>268</v>
      </c>
      <c r="B328" s="15" t="s">
        <v>3</v>
      </c>
      <c r="C328" s="18">
        <f aca="true" t="shared" si="108" ref="C328:C336">D328+E328+F328+G328+H328+I328+J328+K328+L328+M328+N328</f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51"/>
    </row>
    <row r="329" spans="1:15" ht="15">
      <c r="A329" s="12">
        <v>269</v>
      </c>
      <c r="B329" s="15" t="s">
        <v>4</v>
      </c>
      <c r="C329" s="18">
        <f>D329+E329+F329+G329+H329+I329+J329+K329+L329+M329+N329</f>
        <v>161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161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51"/>
    </row>
    <row r="330" spans="1:15" ht="15">
      <c r="A330" s="12">
        <v>270</v>
      </c>
      <c r="B330" s="15" t="s">
        <v>5</v>
      </c>
      <c r="C330" s="18">
        <f t="shared" si="108"/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51"/>
    </row>
    <row r="331" spans="1:15" ht="15">
      <c r="A331" s="12">
        <v>271</v>
      </c>
      <c r="B331" s="15" t="s">
        <v>6</v>
      </c>
      <c r="C331" s="18">
        <f t="shared" si="108"/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52"/>
    </row>
    <row r="332" spans="1:15" ht="76.5">
      <c r="A332" s="12">
        <v>272</v>
      </c>
      <c r="B332" s="40" t="s">
        <v>112</v>
      </c>
      <c r="C332" s="18">
        <f>D332+E332+F332+G332+H332+I332+J332+K332+L332+M332+N332</f>
        <v>140.2</v>
      </c>
      <c r="D332" s="18">
        <f>D333+D334+D335+D336</f>
        <v>0</v>
      </c>
      <c r="E332" s="18">
        <f>E333+E334+E335+E336</f>
        <v>0</v>
      </c>
      <c r="F332" s="18">
        <f>F333+F334+F335+F336</f>
        <v>0</v>
      </c>
      <c r="G332" s="18">
        <f>G333+G334+G335+G336</f>
        <v>0</v>
      </c>
      <c r="H332" s="18">
        <f>H333+H334+H335+H336</f>
        <v>0</v>
      </c>
      <c r="I332" s="18">
        <f aca="true" t="shared" si="109" ref="I332:N332">I333+I334+I335+I336</f>
        <v>69</v>
      </c>
      <c r="J332" s="18">
        <f t="shared" si="109"/>
        <v>51.2</v>
      </c>
      <c r="K332" s="18">
        <f t="shared" si="109"/>
        <v>20</v>
      </c>
      <c r="L332" s="18">
        <f t="shared" si="109"/>
        <v>0</v>
      </c>
      <c r="M332" s="18">
        <f t="shared" si="109"/>
        <v>0</v>
      </c>
      <c r="N332" s="18">
        <f t="shared" si="109"/>
        <v>0</v>
      </c>
      <c r="O332" s="50" t="s">
        <v>121</v>
      </c>
    </row>
    <row r="333" spans="1:15" ht="15">
      <c r="A333" s="12">
        <v>273</v>
      </c>
      <c r="B333" s="15" t="s">
        <v>3</v>
      </c>
      <c r="C333" s="18">
        <f t="shared" si="108"/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51"/>
    </row>
    <row r="334" spans="1:15" ht="15">
      <c r="A334" s="12">
        <v>274</v>
      </c>
      <c r="B334" s="15" t="s">
        <v>4</v>
      </c>
      <c r="C334" s="18">
        <f t="shared" si="108"/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51"/>
    </row>
    <row r="335" spans="1:15" ht="15">
      <c r="A335" s="12">
        <v>275</v>
      </c>
      <c r="B335" s="15" t="s">
        <v>5</v>
      </c>
      <c r="C335" s="18">
        <f>D335+E335+F335+G335+H335+I335+J335+K335+L335+M335+N335</f>
        <v>140.2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69</v>
      </c>
      <c r="J335" s="18">
        <v>51.2</v>
      </c>
      <c r="K335" s="18">
        <v>20</v>
      </c>
      <c r="L335" s="18">
        <v>0</v>
      </c>
      <c r="M335" s="18">
        <v>0</v>
      </c>
      <c r="N335" s="18">
        <v>0</v>
      </c>
      <c r="O335" s="51"/>
    </row>
    <row r="336" spans="1:15" ht="15">
      <c r="A336" s="12">
        <v>276</v>
      </c>
      <c r="B336" s="15" t="s">
        <v>6</v>
      </c>
      <c r="C336" s="18">
        <f t="shared" si="108"/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52"/>
    </row>
    <row r="337" spans="1:15" ht="63.75">
      <c r="A337" s="12">
        <v>277</v>
      </c>
      <c r="B337" s="35" t="s">
        <v>135</v>
      </c>
      <c r="C337" s="18">
        <f>C338+C339+C340+C341</f>
        <v>3450</v>
      </c>
      <c r="D337" s="18">
        <f aca="true" t="shared" si="110" ref="D337:N337">D338+D339+D340+D341</f>
        <v>0</v>
      </c>
      <c r="E337" s="18">
        <f t="shared" si="110"/>
        <v>0</v>
      </c>
      <c r="F337" s="18">
        <f t="shared" si="110"/>
        <v>0</v>
      </c>
      <c r="G337" s="18">
        <f t="shared" si="110"/>
        <v>0</v>
      </c>
      <c r="H337" s="18">
        <f t="shared" si="110"/>
        <v>0</v>
      </c>
      <c r="I337" s="18">
        <f t="shared" si="110"/>
        <v>0</v>
      </c>
      <c r="J337" s="18">
        <f t="shared" si="110"/>
        <v>3450</v>
      </c>
      <c r="K337" s="18">
        <f t="shared" si="110"/>
        <v>0</v>
      </c>
      <c r="L337" s="18">
        <f t="shared" si="110"/>
        <v>0</v>
      </c>
      <c r="M337" s="18">
        <f t="shared" si="110"/>
        <v>0</v>
      </c>
      <c r="N337" s="18">
        <f t="shared" si="110"/>
        <v>0</v>
      </c>
      <c r="O337" s="50" t="s">
        <v>133</v>
      </c>
    </row>
    <row r="338" spans="1:15" ht="15">
      <c r="A338" s="12">
        <v>278</v>
      </c>
      <c r="B338" s="15" t="s">
        <v>3</v>
      </c>
      <c r="C338" s="18">
        <f>D338+E338+F338+G338+H338+I338+J338+K338+L338+M338+N338</f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51"/>
    </row>
    <row r="339" spans="1:15" ht="15">
      <c r="A339" s="12">
        <v>279</v>
      </c>
      <c r="B339" s="15" t="s">
        <v>4</v>
      </c>
      <c r="C339" s="18">
        <f>D339+E339+F339+G339+H339+I339+J339+K339+L339+M339+N339</f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51"/>
    </row>
    <row r="340" spans="1:15" ht="15">
      <c r="A340" s="12">
        <v>280</v>
      </c>
      <c r="B340" s="15" t="s">
        <v>5</v>
      </c>
      <c r="C340" s="18">
        <f>D340+E340+F340+G340+H340+I340+J340+K340+L340+M340+N340</f>
        <v>3450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3450</v>
      </c>
      <c r="K340" s="18">
        <v>0</v>
      </c>
      <c r="L340" s="18">
        <v>0</v>
      </c>
      <c r="M340" s="18">
        <v>0</v>
      </c>
      <c r="N340" s="18">
        <v>0</v>
      </c>
      <c r="O340" s="51"/>
    </row>
    <row r="341" spans="1:15" ht="15">
      <c r="A341" s="12">
        <v>281</v>
      </c>
      <c r="B341" s="15" t="s">
        <v>6</v>
      </c>
      <c r="C341" s="18">
        <f>D341+E341+F341+G341+H341+I341+J341+K341+L341+M341+N341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52"/>
    </row>
    <row r="342" spans="1:15" ht="63.75">
      <c r="A342" s="12">
        <v>282</v>
      </c>
      <c r="B342" s="35" t="s">
        <v>136</v>
      </c>
      <c r="C342" s="18">
        <f>C343+C344+C345+C346</f>
        <v>119.5</v>
      </c>
      <c r="D342" s="18">
        <f aca="true" t="shared" si="111" ref="D342:N342">D343+D344+D345+D346</f>
        <v>0</v>
      </c>
      <c r="E342" s="18">
        <f t="shared" si="111"/>
        <v>0</v>
      </c>
      <c r="F342" s="18">
        <f t="shared" si="111"/>
        <v>0</v>
      </c>
      <c r="G342" s="18">
        <f t="shared" si="111"/>
        <v>0</v>
      </c>
      <c r="H342" s="18">
        <f t="shared" si="111"/>
        <v>0</v>
      </c>
      <c r="I342" s="18">
        <f t="shared" si="111"/>
        <v>0</v>
      </c>
      <c r="J342" s="18">
        <f t="shared" si="111"/>
        <v>119.5</v>
      </c>
      <c r="K342" s="18">
        <f t="shared" si="111"/>
        <v>0</v>
      </c>
      <c r="L342" s="18">
        <f t="shared" si="111"/>
        <v>0</v>
      </c>
      <c r="M342" s="18">
        <f t="shared" si="111"/>
        <v>0</v>
      </c>
      <c r="N342" s="18">
        <f t="shared" si="111"/>
        <v>0</v>
      </c>
      <c r="O342" s="50" t="s">
        <v>121</v>
      </c>
    </row>
    <row r="343" spans="1:15" ht="15">
      <c r="A343" s="12">
        <v>283</v>
      </c>
      <c r="B343" s="15" t="s">
        <v>3</v>
      </c>
      <c r="C343" s="18">
        <f>D343+E343+F343+G343+H343+I343+J343+K343+L343+M343+N343</f>
        <v>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51"/>
    </row>
    <row r="344" spans="1:15" ht="15">
      <c r="A344" s="12">
        <v>284</v>
      </c>
      <c r="B344" s="15" t="s">
        <v>4</v>
      </c>
      <c r="C344" s="18">
        <f>D344+E344+F344+G344+H344+I344+J344+K344+L344+M344+N344</f>
        <v>119.5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119.5</v>
      </c>
      <c r="K344" s="18">
        <v>0</v>
      </c>
      <c r="L344" s="18">
        <v>0</v>
      </c>
      <c r="M344" s="18">
        <v>0</v>
      </c>
      <c r="N344" s="18">
        <v>0</v>
      </c>
      <c r="O344" s="51"/>
    </row>
    <row r="345" spans="1:15" ht="15">
      <c r="A345" s="12">
        <v>285</v>
      </c>
      <c r="B345" s="15" t="s">
        <v>5</v>
      </c>
      <c r="C345" s="18">
        <f>D345+E345+F345+G345+H345+I345+J345+K345+L345+M345+N345</f>
        <v>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51"/>
    </row>
    <row r="346" spans="1:15" ht="15">
      <c r="A346" s="12">
        <v>286</v>
      </c>
      <c r="B346" s="15" t="s">
        <v>6</v>
      </c>
      <c r="C346" s="18">
        <f>D346+E346+F346+G346+H346+I346+J346+K346+L346+M346+N346</f>
        <v>0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52"/>
    </row>
    <row r="347" spans="1:15" ht="15">
      <c r="A347" s="12">
        <v>287</v>
      </c>
      <c r="B347" s="66" t="s">
        <v>27</v>
      </c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8"/>
    </row>
    <row r="348" spans="1:15" ht="25.5">
      <c r="A348" s="12">
        <v>288</v>
      </c>
      <c r="B348" s="35" t="s">
        <v>9</v>
      </c>
      <c r="C348" s="18">
        <f>SUM(D348+E348+F348+G348+H348+I348+J348+K348+L348+M348+N348)</f>
        <v>7707.764</v>
      </c>
      <c r="D348" s="18">
        <f aca="true" t="shared" si="112" ref="D348:N348">D349+D350+D351+D352</f>
        <v>1818.89</v>
      </c>
      <c r="E348" s="18">
        <f t="shared" si="112"/>
        <v>1114.1200000000001</v>
      </c>
      <c r="F348" s="18">
        <f t="shared" si="112"/>
        <v>471.76</v>
      </c>
      <c r="G348" s="18">
        <f t="shared" si="112"/>
        <v>446.4</v>
      </c>
      <c r="H348" s="18">
        <f t="shared" si="112"/>
        <v>854.1200000000001</v>
      </c>
      <c r="I348" s="18">
        <f t="shared" si="112"/>
        <v>525.61</v>
      </c>
      <c r="J348" s="18">
        <f t="shared" si="112"/>
        <v>1201.164</v>
      </c>
      <c r="K348" s="18">
        <f t="shared" si="112"/>
        <v>183.11</v>
      </c>
      <c r="L348" s="18">
        <f t="shared" si="112"/>
        <v>12.41</v>
      </c>
      <c r="M348" s="18">
        <f t="shared" si="112"/>
        <v>540.09</v>
      </c>
      <c r="N348" s="18">
        <f t="shared" si="112"/>
        <v>540.09</v>
      </c>
      <c r="O348" s="27"/>
    </row>
    <row r="349" spans="1:15" ht="15">
      <c r="A349" s="12">
        <v>289</v>
      </c>
      <c r="B349" s="15" t="s">
        <v>3</v>
      </c>
      <c r="C349" s="18">
        <f>SUM(D349+E349+F349+G349+H349+I349+J349+K349+L349+M349+N349)</f>
        <v>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f>K355+K371+K377</f>
        <v>0</v>
      </c>
      <c r="L349" s="18">
        <f>L355+L371+L377</f>
        <v>0</v>
      </c>
      <c r="M349" s="18">
        <f>M355+M371+M377</f>
        <v>0</v>
      </c>
      <c r="N349" s="18">
        <f>N355+N371+N377</f>
        <v>0</v>
      </c>
      <c r="O349" s="27"/>
    </row>
    <row r="350" spans="1:15" ht="15">
      <c r="A350" s="12">
        <v>290</v>
      </c>
      <c r="B350" s="15" t="s">
        <v>4</v>
      </c>
      <c r="C350" s="18">
        <f>SUM(D350+E350+F350+G350+H350+I350+J350+K350+L350+M350+N350)</f>
        <v>1085.1200000000001</v>
      </c>
      <c r="D350" s="18">
        <f aca="true" t="shared" si="113" ref="D350:J351">SUM(D356+D372+D378)</f>
        <v>172.7</v>
      </c>
      <c r="E350" s="18">
        <f t="shared" si="113"/>
        <v>375.5</v>
      </c>
      <c r="F350" s="18">
        <f t="shared" si="113"/>
        <v>189</v>
      </c>
      <c r="G350" s="18">
        <f t="shared" si="113"/>
        <v>97.1</v>
      </c>
      <c r="H350" s="18">
        <f t="shared" si="113"/>
        <v>140.3</v>
      </c>
      <c r="I350" s="18">
        <f t="shared" si="113"/>
        <v>80</v>
      </c>
      <c r="J350" s="18">
        <f t="shared" si="113"/>
        <v>30.52</v>
      </c>
      <c r="K350" s="18">
        <f aca="true" t="shared" si="114" ref="K350:N352">K356+K372+K378</f>
        <v>0</v>
      </c>
      <c r="L350" s="18">
        <f t="shared" si="114"/>
        <v>0</v>
      </c>
      <c r="M350" s="18">
        <f t="shared" si="114"/>
        <v>0</v>
      </c>
      <c r="N350" s="18">
        <f t="shared" si="114"/>
        <v>0</v>
      </c>
      <c r="O350" s="27"/>
    </row>
    <row r="351" spans="1:15" ht="15">
      <c r="A351" s="12">
        <v>291</v>
      </c>
      <c r="B351" s="15" t="s">
        <v>5</v>
      </c>
      <c r="C351" s="18">
        <f>SUM(D351+E351+F351+G351+H351+I351+J351+K351+L351+M351+N351)</f>
        <v>6622.644000000001</v>
      </c>
      <c r="D351" s="18">
        <f t="shared" si="113"/>
        <v>1646.19</v>
      </c>
      <c r="E351" s="18">
        <f t="shared" si="113"/>
        <v>738.6200000000001</v>
      </c>
      <c r="F351" s="18">
        <f t="shared" si="113"/>
        <v>282.76</v>
      </c>
      <c r="G351" s="18">
        <f t="shared" si="113"/>
        <v>349.3</v>
      </c>
      <c r="H351" s="18">
        <f t="shared" si="113"/>
        <v>713.82</v>
      </c>
      <c r="I351" s="18">
        <f t="shared" si="113"/>
        <v>445.61</v>
      </c>
      <c r="J351" s="18">
        <f t="shared" si="113"/>
        <v>1170.644</v>
      </c>
      <c r="K351" s="18">
        <f>K357+K373+K379</f>
        <v>183.11</v>
      </c>
      <c r="L351" s="18">
        <f t="shared" si="114"/>
        <v>12.41</v>
      </c>
      <c r="M351" s="18">
        <f t="shared" si="114"/>
        <v>540.09</v>
      </c>
      <c r="N351" s="18">
        <f t="shared" si="114"/>
        <v>540.09</v>
      </c>
      <c r="O351" s="27"/>
    </row>
    <row r="352" spans="1:15" ht="15">
      <c r="A352" s="12">
        <v>292</v>
      </c>
      <c r="B352" s="15" t="s">
        <v>6</v>
      </c>
      <c r="C352" s="18">
        <f>SUM(D352+E352+F352+G352+H352+I352+J352+K352+L352+M352+N352)</f>
        <v>0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f t="shared" si="114"/>
        <v>0</v>
      </c>
      <c r="L352" s="18">
        <f t="shared" si="114"/>
        <v>0</v>
      </c>
      <c r="M352" s="18">
        <f t="shared" si="114"/>
        <v>0</v>
      </c>
      <c r="N352" s="18">
        <f t="shared" si="114"/>
        <v>0</v>
      </c>
      <c r="O352" s="27"/>
    </row>
    <row r="353" spans="1:15" ht="15">
      <c r="A353" s="12">
        <v>293</v>
      </c>
      <c r="B353" s="59" t="s">
        <v>10</v>
      </c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1"/>
    </row>
    <row r="354" spans="1:15" ht="25.5">
      <c r="A354" s="12">
        <v>294</v>
      </c>
      <c r="B354" s="35" t="s">
        <v>11</v>
      </c>
      <c r="C354" s="18">
        <f aca="true" t="shared" si="115" ref="C354:C363">SUM(D354+E354+F354+G354+H354+I354+J354+K354+L354+M354+N354)</f>
        <v>1544.5800000000002</v>
      </c>
      <c r="D354" s="18">
        <f aca="true" t="shared" si="116" ref="D354:N354">D355+D356+D357+D358</f>
        <v>276.3</v>
      </c>
      <c r="E354" s="18">
        <f t="shared" si="116"/>
        <v>477.40000000000003</v>
      </c>
      <c r="F354" s="18">
        <f t="shared" si="116"/>
        <v>221.5</v>
      </c>
      <c r="G354" s="18">
        <f t="shared" si="116"/>
        <v>167.2</v>
      </c>
      <c r="H354" s="18">
        <f t="shared" si="116"/>
        <v>171.3</v>
      </c>
      <c r="I354" s="18">
        <f t="shared" si="116"/>
        <v>0</v>
      </c>
      <c r="J354" s="18">
        <f t="shared" si="116"/>
        <v>0</v>
      </c>
      <c r="K354" s="18">
        <f t="shared" si="116"/>
        <v>0</v>
      </c>
      <c r="L354" s="18">
        <f t="shared" si="116"/>
        <v>0</v>
      </c>
      <c r="M354" s="18">
        <f t="shared" si="116"/>
        <v>115.44</v>
      </c>
      <c r="N354" s="18">
        <f t="shared" si="116"/>
        <v>115.44</v>
      </c>
      <c r="O354" s="27"/>
    </row>
    <row r="355" spans="1:15" ht="15">
      <c r="A355" s="12">
        <v>295</v>
      </c>
      <c r="B355" s="15" t="s">
        <v>3</v>
      </c>
      <c r="C355" s="18">
        <f t="shared" si="115"/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f>K360+K365</f>
        <v>0</v>
      </c>
      <c r="L355" s="18">
        <f>L360+L365</f>
        <v>0</v>
      </c>
      <c r="M355" s="18">
        <f>M360+M365</f>
        <v>0</v>
      </c>
      <c r="N355" s="18">
        <f>N360+N365</f>
        <v>0</v>
      </c>
      <c r="O355" s="27"/>
    </row>
    <row r="356" spans="1:15" ht="15">
      <c r="A356" s="12">
        <v>296</v>
      </c>
      <c r="B356" s="15" t="s">
        <v>4</v>
      </c>
      <c r="C356" s="18">
        <f t="shared" si="115"/>
        <v>657.7</v>
      </c>
      <c r="D356" s="18">
        <f aca="true" t="shared" si="117" ref="D356:J357">SUM(D361+D366)</f>
        <v>91.3</v>
      </c>
      <c r="E356" s="18">
        <f t="shared" si="117"/>
        <v>297.6</v>
      </c>
      <c r="F356" s="18">
        <f t="shared" si="117"/>
        <v>152.3</v>
      </c>
      <c r="G356" s="18">
        <f t="shared" si="117"/>
        <v>56.2</v>
      </c>
      <c r="H356" s="18">
        <f t="shared" si="117"/>
        <v>60.3</v>
      </c>
      <c r="I356" s="18">
        <f t="shared" si="117"/>
        <v>0</v>
      </c>
      <c r="J356" s="18">
        <f t="shared" si="117"/>
        <v>0</v>
      </c>
      <c r="K356" s="18">
        <f aca="true" t="shared" si="118" ref="K356:N358">K361+K366</f>
        <v>0</v>
      </c>
      <c r="L356" s="18">
        <f t="shared" si="118"/>
        <v>0</v>
      </c>
      <c r="M356" s="18">
        <f t="shared" si="118"/>
        <v>0</v>
      </c>
      <c r="N356" s="18">
        <f t="shared" si="118"/>
        <v>0</v>
      </c>
      <c r="O356" s="27"/>
    </row>
    <row r="357" spans="1:15" ht="15">
      <c r="A357" s="12">
        <f t="shared" si="97"/>
        <v>297</v>
      </c>
      <c r="B357" s="15" t="s">
        <v>5</v>
      </c>
      <c r="C357" s="18">
        <f t="shared" si="115"/>
        <v>886.8800000000001</v>
      </c>
      <c r="D357" s="18">
        <f t="shared" si="117"/>
        <v>185</v>
      </c>
      <c r="E357" s="18">
        <f t="shared" si="117"/>
        <v>179.8</v>
      </c>
      <c r="F357" s="18">
        <f t="shared" si="117"/>
        <v>69.2</v>
      </c>
      <c r="G357" s="18">
        <f t="shared" si="117"/>
        <v>111</v>
      </c>
      <c r="H357" s="18">
        <f t="shared" si="117"/>
        <v>111</v>
      </c>
      <c r="I357" s="18">
        <f t="shared" si="117"/>
        <v>0</v>
      </c>
      <c r="J357" s="18">
        <f t="shared" si="117"/>
        <v>0</v>
      </c>
      <c r="K357" s="18">
        <f t="shared" si="118"/>
        <v>0</v>
      </c>
      <c r="L357" s="18">
        <f t="shared" si="118"/>
        <v>0</v>
      </c>
      <c r="M357" s="18">
        <f t="shared" si="118"/>
        <v>115.44</v>
      </c>
      <c r="N357" s="18">
        <f t="shared" si="118"/>
        <v>115.44</v>
      </c>
      <c r="O357" s="27"/>
    </row>
    <row r="358" spans="1:15" ht="15">
      <c r="A358" s="12">
        <f t="shared" si="97"/>
        <v>298</v>
      </c>
      <c r="B358" s="15" t="s">
        <v>6</v>
      </c>
      <c r="C358" s="18">
        <f t="shared" si="115"/>
        <v>0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f t="shared" si="118"/>
        <v>0</v>
      </c>
      <c r="L358" s="18">
        <f t="shared" si="118"/>
        <v>0</v>
      </c>
      <c r="M358" s="18">
        <f t="shared" si="118"/>
        <v>0</v>
      </c>
      <c r="N358" s="18">
        <f t="shared" si="118"/>
        <v>0</v>
      </c>
      <c r="O358" s="27"/>
    </row>
    <row r="359" spans="1:15" ht="89.25">
      <c r="A359" s="12">
        <f t="shared" si="97"/>
        <v>299</v>
      </c>
      <c r="B359" s="49" t="s">
        <v>59</v>
      </c>
      <c r="C359" s="18">
        <f t="shared" si="115"/>
        <v>1504.5800000000002</v>
      </c>
      <c r="D359" s="18">
        <f aca="true" t="shared" si="119" ref="D359:N359">SUM(D360+D361+D362+D363)</f>
        <v>276.3</v>
      </c>
      <c r="E359" s="18">
        <f t="shared" si="119"/>
        <v>477.40000000000003</v>
      </c>
      <c r="F359" s="18">
        <f t="shared" si="119"/>
        <v>181.5</v>
      </c>
      <c r="G359" s="18">
        <f t="shared" si="119"/>
        <v>167.2</v>
      </c>
      <c r="H359" s="18">
        <f t="shared" si="119"/>
        <v>171.3</v>
      </c>
      <c r="I359" s="18">
        <f t="shared" si="119"/>
        <v>0</v>
      </c>
      <c r="J359" s="18">
        <f t="shared" si="119"/>
        <v>0</v>
      </c>
      <c r="K359" s="18">
        <f t="shared" si="119"/>
        <v>0</v>
      </c>
      <c r="L359" s="18">
        <f t="shared" si="119"/>
        <v>0</v>
      </c>
      <c r="M359" s="18">
        <f t="shared" si="119"/>
        <v>115.44</v>
      </c>
      <c r="N359" s="18">
        <f t="shared" si="119"/>
        <v>115.44</v>
      </c>
      <c r="O359" s="53" t="s">
        <v>98</v>
      </c>
    </row>
    <row r="360" spans="1:15" ht="15">
      <c r="A360" s="12">
        <f t="shared" si="97"/>
        <v>300</v>
      </c>
      <c r="B360" s="15" t="s">
        <v>3</v>
      </c>
      <c r="C360" s="18">
        <f t="shared" si="115"/>
        <v>0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54"/>
    </row>
    <row r="361" spans="1:15" ht="15">
      <c r="A361" s="12">
        <f t="shared" si="97"/>
        <v>301</v>
      </c>
      <c r="B361" s="15" t="s">
        <v>4</v>
      </c>
      <c r="C361" s="18">
        <f t="shared" si="115"/>
        <v>657.7</v>
      </c>
      <c r="D361" s="18">
        <v>91.3</v>
      </c>
      <c r="E361" s="18">
        <v>297.6</v>
      </c>
      <c r="F361" s="18">
        <v>152.3</v>
      </c>
      <c r="G361" s="18">
        <v>56.2</v>
      </c>
      <c r="H361" s="18">
        <v>60.3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54"/>
    </row>
    <row r="362" spans="1:15" ht="15">
      <c r="A362" s="12">
        <f t="shared" si="97"/>
        <v>302</v>
      </c>
      <c r="B362" s="15" t="s">
        <v>5</v>
      </c>
      <c r="C362" s="18">
        <f t="shared" si="115"/>
        <v>846.8800000000001</v>
      </c>
      <c r="D362" s="18">
        <v>185</v>
      </c>
      <c r="E362" s="18">
        <v>179.8</v>
      </c>
      <c r="F362" s="18">
        <v>29.2</v>
      </c>
      <c r="G362" s="18">
        <v>111</v>
      </c>
      <c r="H362" s="18">
        <v>111</v>
      </c>
      <c r="I362" s="18">
        <v>0</v>
      </c>
      <c r="J362" s="18">
        <v>0</v>
      </c>
      <c r="K362" s="18">
        <v>0</v>
      </c>
      <c r="L362" s="18">
        <v>0</v>
      </c>
      <c r="M362" s="18">
        <v>115.44</v>
      </c>
      <c r="N362" s="18">
        <v>115.44</v>
      </c>
      <c r="O362" s="54"/>
    </row>
    <row r="363" spans="1:15" ht="15">
      <c r="A363" s="12">
        <f t="shared" si="97"/>
        <v>303</v>
      </c>
      <c r="B363" s="15" t="s">
        <v>6</v>
      </c>
      <c r="C363" s="18">
        <f t="shared" si="115"/>
        <v>0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55"/>
    </row>
    <row r="364" spans="1:15" ht="38.25">
      <c r="A364" s="12">
        <f t="shared" si="97"/>
        <v>304</v>
      </c>
      <c r="B364" s="40" t="s">
        <v>60</v>
      </c>
      <c r="C364" s="13">
        <f>SUM(D364+E364+F364+G364+H364+I364+J364)</f>
        <v>40</v>
      </c>
      <c r="D364" s="24">
        <f aca="true" t="shared" si="120" ref="D364:N364">SUM(D365+D366+D367+D368)</f>
        <v>0</v>
      </c>
      <c r="E364" s="24">
        <f t="shared" si="120"/>
        <v>0</v>
      </c>
      <c r="F364" s="13">
        <f t="shared" si="120"/>
        <v>40</v>
      </c>
      <c r="G364" s="24">
        <f t="shared" si="120"/>
        <v>0</v>
      </c>
      <c r="H364" s="24">
        <f t="shared" si="120"/>
        <v>0</v>
      </c>
      <c r="I364" s="24">
        <f t="shared" si="120"/>
        <v>0</v>
      </c>
      <c r="J364" s="24">
        <f t="shared" si="120"/>
        <v>0</v>
      </c>
      <c r="K364" s="24">
        <f t="shared" si="120"/>
        <v>0</v>
      </c>
      <c r="L364" s="24">
        <f t="shared" si="120"/>
        <v>0</v>
      </c>
      <c r="M364" s="24">
        <f t="shared" si="120"/>
        <v>0</v>
      </c>
      <c r="N364" s="24">
        <f t="shared" si="120"/>
        <v>0</v>
      </c>
      <c r="O364" s="53"/>
    </row>
    <row r="365" spans="1:15" ht="15">
      <c r="A365" s="12">
        <f t="shared" si="97"/>
        <v>305</v>
      </c>
      <c r="B365" s="15" t="s">
        <v>3</v>
      </c>
      <c r="C365" s="24">
        <f>SUM(D365+E365+F365+G365+H365+I365+J365)</f>
        <v>0</v>
      </c>
      <c r="D365" s="24">
        <v>0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54"/>
    </row>
    <row r="366" spans="1:15" ht="15">
      <c r="A366" s="12">
        <f t="shared" si="97"/>
        <v>306</v>
      </c>
      <c r="B366" s="15" t="s">
        <v>4</v>
      </c>
      <c r="C366" s="24">
        <f>SUM(D366+E366+F366+G366+H366+I366+J366)</f>
        <v>0</v>
      </c>
      <c r="D366" s="24">
        <v>0</v>
      </c>
      <c r="E366" s="24">
        <v>0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54"/>
    </row>
    <row r="367" spans="1:15" ht="15">
      <c r="A367" s="12">
        <f t="shared" si="97"/>
        <v>307</v>
      </c>
      <c r="B367" s="15" t="s">
        <v>5</v>
      </c>
      <c r="C367" s="13">
        <f>SUM(D367+E367+F367+G367+H367+I367+J367)</f>
        <v>40</v>
      </c>
      <c r="D367" s="24">
        <v>0</v>
      </c>
      <c r="E367" s="24">
        <v>0</v>
      </c>
      <c r="F367" s="13">
        <v>40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54"/>
    </row>
    <row r="368" spans="1:15" ht="15">
      <c r="A368" s="12">
        <f t="shared" si="97"/>
        <v>308</v>
      </c>
      <c r="B368" s="15" t="s">
        <v>6</v>
      </c>
      <c r="C368" s="24">
        <f>SUM(D368+E368+F368+G368+H368+I368+J368)</f>
        <v>0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55"/>
    </row>
    <row r="369" spans="1:15" ht="15">
      <c r="A369" s="12">
        <f t="shared" si="97"/>
        <v>309</v>
      </c>
      <c r="B369" s="59" t="s">
        <v>20</v>
      </c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1"/>
    </row>
    <row r="370" spans="1:15" ht="38.25">
      <c r="A370" s="12">
        <f t="shared" si="97"/>
        <v>310</v>
      </c>
      <c r="B370" s="35" t="s">
        <v>21</v>
      </c>
      <c r="C370" s="18">
        <f>SUM(D370+E370+F370+G370+H370+I370+J370)</f>
        <v>0</v>
      </c>
      <c r="D370" s="18">
        <f aca="true" t="shared" si="121" ref="D370:N370">D371+D372+D373+D374</f>
        <v>0</v>
      </c>
      <c r="E370" s="18">
        <f t="shared" si="121"/>
        <v>0</v>
      </c>
      <c r="F370" s="18">
        <f t="shared" si="121"/>
        <v>0</v>
      </c>
      <c r="G370" s="18">
        <f t="shared" si="121"/>
        <v>0</v>
      </c>
      <c r="H370" s="18">
        <f t="shared" si="121"/>
        <v>0</v>
      </c>
      <c r="I370" s="18">
        <f t="shared" si="121"/>
        <v>0</v>
      </c>
      <c r="J370" s="18">
        <f t="shared" si="121"/>
        <v>0</v>
      </c>
      <c r="K370" s="18">
        <f t="shared" si="121"/>
        <v>0</v>
      </c>
      <c r="L370" s="18">
        <f t="shared" si="121"/>
        <v>0</v>
      </c>
      <c r="M370" s="18">
        <f t="shared" si="121"/>
        <v>0</v>
      </c>
      <c r="N370" s="18">
        <f t="shared" si="121"/>
        <v>0</v>
      </c>
      <c r="O370" s="27"/>
    </row>
    <row r="371" spans="1:15" ht="15">
      <c r="A371" s="12">
        <f t="shared" si="97"/>
        <v>311</v>
      </c>
      <c r="B371" s="15" t="s">
        <v>3</v>
      </c>
      <c r="C371" s="18">
        <f>SUM(D371+E371+F371+G371+H371+I371+J371)</f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27"/>
    </row>
    <row r="372" spans="1:15" ht="15">
      <c r="A372" s="12">
        <f t="shared" si="97"/>
        <v>312</v>
      </c>
      <c r="B372" s="15" t="s">
        <v>4</v>
      </c>
      <c r="C372" s="18">
        <f>SUM(D372+E372+F372+G372+H372+I372+J372)</f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27"/>
    </row>
    <row r="373" spans="1:15" ht="15">
      <c r="A373" s="12">
        <f aca="true" t="shared" si="122" ref="A373:A471">1+A372</f>
        <v>313</v>
      </c>
      <c r="B373" s="15" t="s">
        <v>5</v>
      </c>
      <c r="C373" s="18">
        <f>SUM(D373+E373+F373+G373+H373+I373+J373)</f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27"/>
    </row>
    <row r="374" spans="1:15" ht="15">
      <c r="A374" s="12">
        <f t="shared" si="122"/>
        <v>314</v>
      </c>
      <c r="B374" s="15" t="s">
        <v>6</v>
      </c>
      <c r="C374" s="18">
        <v>0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27"/>
    </row>
    <row r="375" spans="1:15" ht="15">
      <c r="A375" s="12">
        <f t="shared" si="122"/>
        <v>315</v>
      </c>
      <c r="B375" s="65" t="s">
        <v>22</v>
      </c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</row>
    <row r="376" spans="1:15" ht="25.5">
      <c r="A376" s="12">
        <f t="shared" si="122"/>
        <v>316</v>
      </c>
      <c r="B376" s="35" t="s">
        <v>13</v>
      </c>
      <c r="C376" s="18">
        <f>SUM(D376+E376+F376+G376+H376+I376+J376+K376+L376+M376+N376)</f>
        <v>6163.183999999999</v>
      </c>
      <c r="D376" s="18">
        <f aca="true" t="shared" si="123" ref="D376:N376">D377+D378+D379+D380</f>
        <v>1542.5900000000001</v>
      </c>
      <c r="E376" s="18">
        <f t="shared" si="123"/>
        <v>636.72</v>
      </c>
      <c r="F376" s="18">
        <f t="shared" si="123"/>
        <v>250.26</v>
      </c>
      <c r="G376" s="18">
        <f t="shared" si="123"/>
        <v>279.2</v>
      </c>
      <c r="H376" s="18">
        <f t="shared" si="123"/>
        <v>682.82</v>
      </c>
      <c r="I376" s="18">
        <f t="shared" si="123"/>
        <v>525.61</v>
      </c>
      <c r="J376" s="18">
        <f t="shared" si="123"/>
        <v>1201.164</v>
      </c>
      <c r="K376" s="18">
        <f t="shared" si="123"/>
        <v>183.11</v>
      </c>
      <c r="L376" s="18">
        <f t="shared" si="123"/>
        <v>12.41</v>
      </c>
      <c r="M376" s="18">
        <f t="shared" si="123"/>
        <v>424.65000000000003</v>
      </c>
      <c r="N376" s="18">
        <f t="shared" si="123"/>
        <v>424.65000000000003</v>
      </c>
      <c r="O376" s="27"/>
    </row>
    <row r="377" spans="1:15" ht="15">
      <c r="A377" s="12">
        <f t="shared" si="122"/>
        <v>317</v>
      </c>
      <c r="B377" s="15" t="s">
        <v>3</v>
      </c>
      <c r="C377" s="18">
        <f aca="true" t="shared" si="124" ref="C377:C385">SUM(D377+E377+F377+G377+H377+I377+J377+K377+L377+M377+N377)</f>
        <v>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f>J382+J387+J392+J397+J402+J407+J412+J417+J422+J427</f>
        <v>0</v>
      </c>
      <c r="K377" s="18">
        <f>K382+K387+K392+K397+K402</f>
        <v>0</v>
      </c>
      <c r="L377" s="18">
        <f>L382+L387+L392+L397+L402</f>
        <v>0</v>
      </c>
      <c r="M377" s="18">
        <f>M382+M387+M392+M397+M402</f>
        <v>0</v>
      </c>
      <c r="N377" s="18">
        <f>N382+N387+N392+N397+N402</f>
        <v>0</v>
      </c>
      <c r="O377" s="27"/>
    </row>
    <row r="378" spans="1:15" ht="15">
      <c r="A378" s="12">
        <f t="shared" si="122"/>
        <v>318</v>
      </c>
      <c r="B378" s="15" t="s">
        <v>4</v>
      </c>
      <c r="C378" s="18">
        <f>SUM(D378+E378+F378+G378+H378+I378+J378+K378+L378+M378+N378)</f>
        <v>427.41999999999996</v>
      </c>
      <c r="D378" s="18">
        <f aca="true" t="shared" si="125" ref="D378:H379">SUM(D383+D388+D393+D398+D403)</f>
        <v>81.4</v>
      </c>
      <c r="E378" s="18">
        <f t="shared" si="125"/>
        <v>77.9</v>
      </c>
      <c r="F378" s="18">
        <f t="shared" si="125"/>
        <v>36.7</v>
      </c>
      <c r="G378" s="18">
        <f t="shared" si="125"/>
        <v>40.9</v>
      </c>
      <c r="H378" s="18">
        <f t="shared" si="125"/>
        <v>80</v>
      </c>
      <c r="I378" s="18">
        <f>SUM(I383+I388+I393+I398+I403+I408+I413+I418+I423)</f>
        <v>80</v>
      </c>
      <c r="J378" s="18">
        <f>J383+J388+J393+J398+J403+J408+J413+J418+J423+J428</f>
        <v>30.52</v>
      </c>
      <c r="K378" s="18">
        <f aca="true" t="shared" si="126" ref="K378:N380">K383+K388+K393+K398+K403</f>
        <v>0</v>
      </c>
      <c r="L378" s="18">
        <f t="shared" si="126"/>
        <v>0</v>
      </c>
      <c r="M378" s="18">
        <f t="shared" si="126"/>
        <v>0</v>
      </c>
      <c r="N378" s="18">
        <f t="shared" si="126"/>
        <v>0</v>
      </c>
      <c r="O378" s="27"/>
    </row>
    <row r="379" spans="1:15" ht="15">
      <c r="A379" s="12">
        <f t="shared" si="122"/>
        <v>319</v>
      </c>
      <c r="B379" s="15" t="s">
        <v>5</v>
      </c>
      <c r="C379" s="18">
        <f>SUM(D379+E379+F379+G379+H379+I379+J379+K379+L379+M379+N379)</f>
        <v>5735.763999999999</v>
      </c>
      <c r="D379" s="18">
        <f t="shared" si="125"/>
        <v>1461.19</v>
      </c>
      <c r="E379" s="18">
        <f t="shared" si="125"/>
        <v>558.82</v>
      </c>
      <c r="F379" s="18">
        <f t="shared" si="125"/>
        <v>213.56</v>
      </c>
      <c r="G379" s="18">
        <f t="shared" si="125"/>
        <v>238.3</v>
      </c>
      <c r="H379" s="18">
        <f t="shared" si="125"/>
        <v>602.82</v>
      </c>
      <c r="I379" s="18">
        <f>SUM(I384+I389+I394+I399+I404+I409+I414+I419+I424)</f>
        <v>445.61</v>
      </c>
      <c r="J379" s="18">
        <f>J384+J389+J394+J399+J404+J409+J414+J419+J424+J429</f>
        <v>1170.644</v>
      </c>
      <c r="K379" s="18">
        <f>SUM(K384+K389+K394+K399+K404+K409+K424)</f>
        <v>183.11</v>
      </c>
      <c r="L379" s="18">
        <f>SUM(L384+L389+L394+L399+L404+L409)</f>
        <v>12.41</v>
      </c>
      <c r="M379" s="18">
        <f>SUM(M384+M389+M394+M399+M404+M409)</f>
        <v>424.65000000000003</v>
      </c>
      <c r="N379" s="18">
        <f>SUM(N384+N389+N394+N399+N404+N409)</f>
        <v>424.65000000000003</v>
      </c>
      <c r="O379" s="27"/>
    </row>
    <row r="380" spans="1:15" ht="15">
      <c r="A380" s="12">
        <f t="shared" si="122"/>
        <v>320</v>
      </c>
      <c r="B380" s="15" t="s">
        <v>6</v>
      </c>
      <c r="C380" s="18">
        <f t="shared" si="124"/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f>J385+J390+J395+J400+J405+J410+J415+J420+J425+J430</f>
        <v>0</v>
      </c>
      <c r="K380" s="18">
        <f t="shared" si="126"/>
        <v>0</v>
      </c>
      <c r="L380" s="18">
        <f t="shared" si="126"/>
        <v>0</v>
      </c>
      <c r="M380" s="18">
        <f t="shared" si="126"/>
        <v>0</v>
      </c>
      <c r="N380" s="18">
        <f t="shared" si="126"/>
        <v>0</v>
      </c>
      <c r="O380" s="27"/>
    </row>
    <row r="381" spans="1:15" ht="84.75" customHeight="1">
      <c r="A381" s="12">
        <f t="shared" si="122"/>
        <v>321</v>
      </c>
      <c r="B381" s="49" t="s">
        <v>61</v>
      </c>
      <c r="C381" s="18">
        <f>SUM(D381+E381+F381+G381+H381+I381+J381+K381+L381+M381+N381)</f>
        <v>879.26</v>
      </c>
      <c r="D381" s="18">
        <f aca="true" t="shared" si="127" ref="D381:N381">SUM(D382+D383+D384+D385)</f>
        <v>22.4</v>
      </c>
      <c r="E381" s="18">
        <f t="shared" si="127"/>
        <v>75</v>
      </c>
      <c r="F381" s="18">
        <f t="shared" si="127"/>
        <v>0</v>
      </c>
      <c r="G381" s="18">
        <f t="shared" si="127"/>
        <v>0</v>
      </c>
      <c r="H381" s="18">
        <f t="shared" si="127"/>
        <v>239.24</v>
      </c>
      <c r="I381" s="18">
        <f t="shared" si="127"/>
        <v>25</v>
      </c>
      <c r="J381" s="18">
        <f t="shared" si="127"/>
        <v>10</v>
      </c>
      <c r="K381" s="18">
        <f t="shared" si="127"/>
        <v>10</v>
      </c>
      <c r="L381" s="18">
        <f t="shared" si="127"/>
        <v>0</v>
      </c>
      <c r="M381" s="18">
        <f t="shared" si="127"/>
        <v>248.81</v>
      </c>
      <c r="N381" s="18">
        <f t="shared" si="127"/>
        <v>248.81</v>
      </c>
      <c r="O381" s="31" t="s">
        <v>99</v>
      </c>
    </row>
    <row r="382" spans="1:15" ht="15">
      <c r="A382" s="12">
        <f t="shared" si="122"/>
        <v>322</v>
      </c>
      <c r="B382" s="15" t="s">
        <v>3</v>
      </c>
      <c r="C382" s="18">
        <f t="shared" si="124"/>
        <v>0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23">
        <v>0</v>
      </c>
      <c r="L382" s="23">
        <v>0</v>
      </c>
      <c r="M382" s="23">
        <v>0</v>
      </c>
      <c r="N382" s="23">
        <v>0</v>
      </c>
      <c r="O382" s="15"/>
    </row>
    <row r="383" spans="1:15" ht="15">
      <c r="A383" s="12">
        <f t="shared" si="122"/>
        <v>323</v>
      </c>
      <c r="B383" s="15" t="s">
        <v>4</v>
      </c>
      <c r="C383" s="18">
        <f t="shared" si="124"/>
        <v>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23">
        <v>0</v>
      </c>
      <c r="L383" s="23">
        <v>0</v>
      </c>
      <c r="M383" s="23">
        <v>0</v>
      </c>
      <c r="N383" s="23">
        <v>0</v>
      </c>
      <c r="O383" s="27"/>
    </row>
    <row r="384" spans="1:15" ht="15">
      <c r="A384" s="12">
        <f t="shared" si="122"/>
        <v>324</v>
      </c>
      <c r="B384" s="15" t="s">
        <v>5</v>
      </c>
      <c r="C384" s="18">
        <f>SUM(D384+E384+F384+G384+H384+I384+J384+K384+L384+M384+N384)</f>
        <v>879.26</v>
      </c>
      <c r="D384" s="18">
        <v>22.4</v>
      </c>
      <c r="E384" s="18">
        <v>75</v>
      </c>
      <c r="F384" s="18">
        <v>0</v>
      </c>
      <c r="G384" s="18">
        <v>0</v>
      </c>
      <c r="H384" s="18">
        <v>239.24</v>
      </c>
      <c r="I384" s="18">
        <v>25</v>
      </c>
      <c r="J384" s="18">
        <v>10</v>
      </c>
      <c r="K384" s="18">
        <v>10</v>
      </c>
      <c r="L384" s="18">
        <v>0</v>
      </c>
      <c r="M384" s="18">
        <v>248.81</v>
      </c>
      <c r="N384" s="18">
        <v>248.81</v>
      </c>
      <c r="O384" s="27"/>
    </row>
    <row r="385" spans="1:15" ht="15">
      <c r="A385" s="12">
        <f t="shared" si="122"/>
        <v>325</v>
      </c>
      <c r="B385" s="15" t="s">
        <v>6</v>
      </c>
      <c r="C385" s="18">
        <f t="shared" si="124"/>
        <v>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23">
        <v>0</v>
      </c>
      <c r="L385" s="23">
        <v>0</v>
      </c>
      <c r="M385" s="23">
        <v>0</v>
      </c>
      <c r="N385" s="23">
        <v>0</v>
      </c>
      <c r="O385" s="27"/>
    </row>
    <row r="386" spans="1:15" ht="51">
      <c r="A386" s="12">
        <f t="shared" si="122"/>
        <v>326</v>
      </c>
      <c r="B386" s="40" t="s">
        <v>127</v>
      </c>
      <c r="C386" s="18">
        <f>SUM(D386+E386+F386+G386+H386+I386+J386+K386+L386+M386+N386)</f>
        <v>558.104</v>
      </c>
      <c r="D386" s="18">
        <f aca="true" t="shared" si="128" ref="D386:N386">SUM(D387+D388+D389+D390)</f>
        <v>42</v>
      </c>
      <c r="E386" s="18">
        <f t="shared" si="128"/>
        <v>45.4</v>
      </c>
      <c r="F386" s="18">
        <f t="shared" si="128"/>
        <v>15.75</v>
      </c>
      <c r="G386" s="18">
        <f t="shared" si="128"/>
        <v>67.2</v>
      </c>
      <c r="H386" s="18">
        <f t="shared" si="128"/>
        <v>30</v>
      </c>
      <c r="I386" s="18">
        <f t="shared" si="128"/>
        <v>108.01</v>
      </c>
      <c r="J386" s="18">
        <f t="shared" si="128"/>
        <v>249.744</v>
      </c>
      <c r="K386" s="18">
        <f t="shared" si="128"/>
        <v>0</v>
      </c>
      <c r="L386" s="18">
        <f t="shared" si="128"/>
        <v>0</v>
      </c>
      <c r="M386" s="18">
        <f t="shared" si="128"/>
        <v>0</v>
      </c>
      <c r="N386" s="18">
        <f t="shared" si="128"/>
        <v>0</v>
      </c>
      <c r="O386" s="53" t="s">
        <v>100</v>
      </c>
    </row>
    <row r="387" spans="1:15" ht="15">
      <c r="A387" s="12">
        <f t="shared" si="122"/>
        <v>327</v>
      </c>
      <c r="B387" s="15" t="s">
        <v>3</v>
      </c>
      <c r="C387" s="18">
        <f>SUM(D387+E387+F387+G387+H387+I387+J387)</f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54"/>
    </row>
    <row r="388" spans="1:15" ht="15">
      <c r="A388" s="12">
        <f t="shared" si="122"/>
        <v>328</v>
      </c>
      <c r="B388" s="15" t="s">
        <v>4</v>
      </c>
      <c r="C388" s="18">
        <f>SUM(D388+E388+F388+G388+H388+I388+J388)</f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54"/>
    </row>
    <row r="389" spans="1:15" ht="15">
      <c r="A389" s="12">
        <f t="shared" si="122"/>
        <v>329</v>
      </c>
      <c r="B389" s="15" t="s">
        <v>5</v>
      </c>
      <c r="C389" s="18">
        <f>SUM(D389+E389+F389+G389+H389+I389+J389+K389+L389+M389+N389)</f>
        <v>558.104</v>
      </c>
      <c r="D389" s="18">
        <v>42</v>
      </c>
      <c r="E389" s="18">
        <v>45.4</v>
      </c>
      <c r="F389" s="18">
        <v>15.75</v>
      </c>
      <c r="G389" s="18">
        <v>67.2</v>
      </c>
      <c r="H389" s="18">
        <v>30</v>
      </c>
      <c r="I389" s="18">
        <v>108.01</v>
      </c>
      <c r="J389" s="18">
        <v>249.744</v>
      </c>
      <c r="K389" s="18">
        <v>0</v>
      </c>
      <c r="L389" s="18">
        <v>0</v>
      </c>
      <c r="M389" s="18">
        <v>0</v>
      </c>
      <c r="N389" s="18">
        <v>0</v>
      </c>
      <c r="O389" s="54"/>
    </row>
    <row r="390" spans="1:15" ht="15">
      <c r="A390" s="12">
        <f t="shared" si="122"/>
        <v>330</v>
      </c>
      <c r="B390" s="15" t="s">
        <v>6</v>
      </c>
      <c r="C390" s="18">
        <f>SUM(D390+E390+J390)</f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55"/>
    </row>
    <row r="391" spans="1:15" ht="63.75">
      <c r="A391" s="12">
        <f t="shared" si="122"/>
        <v>331</v>
      </c>
      <c r="B391" s="40" t="s">
        <v>62</v>
      </c>
      <c r="C391" s="18">
        <f>SUM(D391+E391+F391+G391+H391+I391+J391+K391+L391+M391+N391)</f>
        <v>2465.07</v>
      </c>
      <c r="D391" s="18">
        <f aca="true" t="shared" si="129" ref="D391:N391">SUM(D392+D393+D394+D395)</f>
        <v>1156.79</v>
      </c>
      <c r="E391" s="18">
        <f t="shared" si="129"/>
        <v>224.82</v>
      </c>
      <c r="F391" s="18">
        <f t="shared" si="129"/>
        <v>81.01</v>
      </c>
      <c r="G391" s="18">
        <f t="shared" si="129"/>
        <v>60.1</v>
      </c>
      <c r="H391" s="18">
        <f t="shared" si="129"/>
        <v>223.98</v>
      </c>
      <c r="I391" s="18">
        <f t="shared" si="129"/>
        <v>92</v>
      </c>
      <c r="J391" s="18">
        <f t="shared" si="129"/>
        <v>420.63</v>
      </c>
      <c r="K391" s="18">
        <f t="shared" si="129"/>
        <v>69.61</v>
      </c>
      <c r="L391" s="18">
        <f t="shared" si="129"/>
        <v>12.41</v>
      </c>
      <c r="M391" s="18">
        <f t="shared" si="129"/>
        <v>61.86</v>
      </c>
      <c r="N391" s="18">
        <f t="shared" si="129"/>
        <v>61.86</v>
      </c>
      <c r="O391" s="53" t="s">
        <v>101</v>
      </c>
    </row>
    <row r="392" spans="1:15" ht="15">
      <c r="A392" s="12">
        <f t="shared" si="122"/>
        <v>332</v>
      </c>
      <c r="B392" s="15" t="s">
        <v>3</v>
      </c>
      <c r="C392" s="18">
        <f aca="true" t="shared" si="130" ref="C392:C405">SUM(D392+E392+F392+G392+H392+I392+J392+K392+L392+M392+N392)</f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54"/>
    </row>
    <row r="393" spans="1:15" ht="15">
      <c r="A393" s="12">
        <f t="shared" si="122"/>
        <v>333</v>
      </c>
      <c r="B393" s="15" t="s">
        <v>4</v>
      </c>
      <c r="C393" s="18">
        <f t="shared" si="130"/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54"/>
    </row>
    <row r="394" spans="1:15" ht="15">
      <c r="A394" s="12">
        <f t="shared" si="122"/>
        <v>334</v>
      </c>
      <c r="B394" s="15" t="s">
        <v>5</v>
      </c>
      <c r="C394" s="18">
        <f>SUM(D394+E394+F394+G394+H394+I394+J394+K394+L394+M394+N394)</f>
        <v>2465.07</v>
      </c>
      <c r="D394" s="18">
        <v>1156.79</v>
      </c>
      <c r="E394" s="18">
        <v>224.82</v>
      </c>
      <c r="F394" s="18">
        <v>81.01</v>
      </c>
      <c r="G394" s="18">
        <v>60.1</v>
      </c>
      <c r="H394" s="18">
        <v>223.98</v>
      </c>
      <c r="I394" s="18">
        <v>92</v>
      </c>
      <c r="J394" s="18">
        <v>420.63</v>
      </c>
      <c r="K394" s="18">
        <v>69.61</v>
      </c>
      <c r="L394" s="18">
        <v>12.41</v>
      </c>
      <c r="M394" s="18">
        <v>61.86</v>
      </c>
      <c r="N394" s="18">
        <v>61.86</v>
      </c>
      <c r="O394" s="54"/>
    </row>
    <row r="395" spans="1:15" ht="15">
      <c r="A395" s="12">
        <f t="shared" si="122"/>
        <v>335</v>
      </c>
      <c r="B395" s="15" t="s">
        <v>6</v>
      </c>
      <c r="C395" s="18">
        <f t="shared" si="130"/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55"/>
    </row>
    <row r="396" spans="1:15" ht="51">
      <c r="A396" s="12">
        <f t="shared" si="122"/>
        <v>336</v>
      </c>
      <c r="B396" s="40" t="s">
        <v>63</v>
      </c>
      <c r="C396" s="18">
        <f>SUM(D396+E396+F396+G396+H396+I396+J396+K396+L396+M396+N396)</f>
        <v>490.46000000000004</v>
      </c>
      <c r="D396" s="18">
        <f aca="true" t="shared" si="131" ref="D396:N396">SUM(D397+D398+D399+D400)</f>
        <v>139.9</v>
      </c>
      <c r="E396" s="18">
        <f t="shared" si="131"/>
        <v>105</v>
      </c>
      <c r="F396" s="18">
        <f t="shared" si="131"/>
        <v>36.8</v>
      </c>
      <c r="G396" s="18">
        <f t="shared" si="131"/>
        <v>31</v>
      </c>
      <c r="H396" s="18">
        <f t="shared" si="131"/>
        <v>29.6</v>
      </c>
      <c r="I396" s="18">
        <f t="shared" si="131"/>
        <v>29.6</v>
      </c>
      <c r="J396" s="18">
        <f t="shared" si="131"/>
        <v>28.5</v>
      </c>
      <c r="K396" s="18">
        <f t="shared" si="131"/>
        <v>28.5</v>
      </c>
      <c r="L396" s="18">
        <f t="shared" si="131"/>
        <v>0</v>
      </c>
      <c r="M396" s="18">
        <f t="shared" si="131"/>
        <v>30.78</v>
      </c>
      <c r="N396" s="18">
        <f t="shared" si="131"/>
        <v>30.78</v>
      </c>
      <c r="O396" s="53" t="s">
        <v>40</v>
      </c>
    </row>
    <row r="397" spans="1:15" ht="15">
      <c r="A397" s="12">
        <f t="shared" si="122"/>
        <v>337</v>
      </c>
      <c r="B397" s="15" t="s">
        <v>3</v>
      </c>
      <c r="C397" s="18">
        <f t="shared" si="130"/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54"/>
    </row>
    <row r="398" spans="1:15" ht="15">
      <c r="A398" s="12">
        <f t="shared" si="122"/>
        <v>338</v>
      </c>
      <c r="B398" s="15" t="s">
        <v>4</v>
      </c>
      <c r="C398" s="18">
        <f>SUM(D398+E398+F398+G398+H398+I398+J398+K398+L398+M398+N398)</f>
        <v>34.9</v>
      </c>
      <c r="D398" s="18">
        <v>34.9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54"/>
    </row>
    <row r="399" spans="1:15" ht="15">
      <c r="A399" s="12">
        <f t="shared" si="122"/>
        <v>339</v>
      </c>
      <c r="B399" s="15" t="s">
        <v>5</v>
      </c>
      <c r="C399" s="18">
        <f>SUM(D399+E399+F399+G399+H399+I399+J399+K399+L399+M399+N399)</f>
        <v>455.56000000000006</v>
      </c>
      <c r="D399" s="18">
        <v>105</v>
      </c>
      <c r="E399" s="18">
        <v>105</v>
      </c>
      <c r="F399" s="18">
        <v>36.8</v>
      </c>
      <c r="G399" s="18">
        <v>31</v>
      </c>
      <c r="H399" s="18">
        <v>29.6</v>
      </c>
      <c r="I399" s="18">
        <v>29.6</v>
      </c>
      <c r="J399" s="18">
        <v>28.5</v>
      </c>
      <c r="K399" s="18">
        <v>28.5</v>
      </c>
      <c r="L399" s="18">
        <v>0</v>
      </c>
      <c r="M399" s="18">
        <v>30.78</v>
      </c>
      <c r="N399" s="18">
        <v>30.78</v>
      </c>
      <c r="O399" s="54"/>
    </row>
    <row r="400" spans="1:15" ht="17.25" customHeight="1">
      <c r="A400" s="12">
        <f t="shared" si="122"/>
        <v>340</v>
      </c>
      <c r="B400" s="15" t="s">
        <v>6</v>
      </c>
      <c r="C400" s="18">
        <f t="shared" si="130"/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55"/>
    </row>
    <row r="401" spans="1:15" ht="38.25">
      <c r="A401" s="12">
        <f t="shared" si="122"/>
        <v>341</v>
      </c>
      <c r="B401" s="44" t="s">
        <v>105</v>
      </c>
      <c r="C401" s="18">
        <f>SUM(D401+E401+F401+G401+H401+I401+J401+K401+L401+M401+N401)</f>
        <v>932.0000000000001</v>
      </c>
      <c r="D401" s="18">
        <f aca="true" t="shared" si="132" ref="D401:N401">SUM(D402+D403+D404+D405)</f>
        <v>181.5</v>
      </c>
      <c r="E401" s="18">
        <f t="shared" si="132"/>
        <v>186.5</v>
      </c>
      <c r="F401" s="18">
        <f t="shared" si="132"/>
        <v>116.7</v>
      </c>
      <c r="G401" s="18">
        <f t="shared" si="132"/>
        <v>120.9</v>
      </c>
      <c r="H401" s="18">
        <f t="shared" si="132"/>
        <v>160</v>
      </c>
      <c r="I401" s="18">
        <f t="shared" si="132"/>
        <v>0</v>
      </c>
      <c r="J401" s="18">
        <f t="shared" si="132"/>
        <v>0</v>
      </c>
      <c r="K401" s="18">
        <f t="shared" si="132"/>
        <v>0</v>
      </c>
      <c r="L401" s="18">
        <f t="shared" si="132"/>
        <v>0</v>
      </c>
      <c r="M401" s="18">
        <f t="shared" si="132"/>
        <v>83.2</v>
      </c>
      <c r="N401" s="18">
        <f t="shared" si="132"/>
        <v>83.2</v>
      </c>
      <c r="O401" s="53" t="s">
        <v>101</v>
      </c>
    </row>
    <row r="402" spans="1:15" ht="15">
      <c r="A402" s="12">
        <f t="shared" si="122"/>
        <v>342</v>
      </c>
      <c r="B402" s="15" t="s">
        <v>3</v>
      </c>
      <c r="C402" s="18">
        <f t="shared" si="130"/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54"/>
    </row>
    <row r="403" spans="1:15" ht="15">
      <c r="A403" s="12">
        <f t="shared" si="122"/>
        <v>343</v>
      </c>
      <c r="B403" s="15" t="s">
        <v>4</v>
      </c>
      <c r="C403" s="18">
        <f>SUM(D403+E403+F403+G403+H403+I403+J403+K403+L403+M403+N403)</f>
        <v>282</v>
      </c>
      <c r="D403" s="18">
        <v>46.5</v>
      </c>
      <c r="E403" s="18">
        <v>77.9</v>
      </c>
      <c r="F403" s="18">
        <v>36.7</v>
      </c>
      <c r="G403" s="18">
        <v>40.9</v>
      </c>
      <c r="H403" s="18">
        <v>80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54"/>
    </row>
    <row r="404" spans="1:15" ht="15">
      <c r="A404" s="12">
        <f t="shared" si="122"/>
        <v>344</v>
      </c>
      <c r="B404" s="15" t="s">
        <v>5</v>
      </c>
      <c r="C404" s="18">
        <f>SUM(D404+E404+F404+G404+H404+I404+J404+K404+L404+M404+N404)</f>
        <v>650.0000000000001</v>
      </c>
      <c r="D404" s="18">
        <v>135</v>
      </c>
      <c r="E404" s="18">
        <v>108.6</v>
      </c>
      <c r="F404" s="18">
        <v>80</v>
      </c>
      <c r="G404" s="18">
        <v>80</v>
      </c>
      <c r="H404" s="18">
        <v>80</v>
      </c>
      <c r="I404" s="18">
        <v>0</v>
      </c>
      <c r="J404" s="18">
        <v>0</v>
      </c>
      <c r="K404" s="18">
        <v>0</v>
      </c>
      <c r="L404" s="18">
        <v>0</v>
      </c>
      <c r="M404" s="18">
        <v>83.2</v>
      </c>
      <c r="N404" s="18">
        <v>83.2</v>
      </c>
      <c r="O404" s="54"/>
    </row>
    <row r="405" spans="1:15" ht="15">
      <c r="A405" s="12">
        <f t="shared" si="122"/>
        <v>345</v>
      </c>
      <c r="B405" s="15" t="s">
        <v>6</v>
      </c>
      <c r="C405" s="18">
        <f t="shared" si="130"/>
        <v>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55"/>
    </row>
    <row r="406" spans="1:15" ht="51">
      <c r="A406" s="12">
        <f t="shared" si="122"/>
        <v>346</v>
      </c>
      <c r="B406" s="35" t="s">
        <v>103</v>
      </c>
      <c r="C406" s="18">
        <f aca="true" t="shared" si="133" ref="C406:H406">C407+C408+C409+C410</f>
        <v>386.77</v>
      </c>
      <c r="D406" s="18">
        <f t="shared" si="133"/>
        <v>0</v>
      </c>
      <c r="E406" s="18">
        <f t="shared" si="133"/>
        <v>0</v>
      </c>
      <c r="F406" s="18">
        <f t="shared" si="133"/>
        <v>0</v>
      </c>
      <c r="G406" s="18">
        <f t="shared" si="133"/>
        <v>0</v>
      </c>
      <c r="H406" s="18">
        <f t="shared" si="133"/>
        <v>0</v>
      </c>
      <c r="I406" s="18">
        <f aca="true" t="shared" si="134" ref="I406:N406">I407+I408+I409+I410</f>
        <v>0</v>
      </c>
      <c r="J406" s="18">
        <f t="shared" si="134"/>
        <v>386.77</v>
      </c>
      <c r="K406" s="18">
        <f t="shared" si="134"/>
        <v>0</v>
      </c>
      <c r="L406" s="18">
        <f t="shared" si="134"/>
        <v>0</v>
      </c>
      <c r="M406" s="18">
        <f t="shared" si="134"/>
        <v>0</v>
      </c>
      <c r="N406" s="18">
        <f t="shared" si="134"/>
        <v>0</v>
      </c>
      <c r="O406" s="53" t="s">
        <v>104</v>
      </c>
    </row>
    <row r="407" spans="1:15" ht="15">
      <c r="A407" s="12">
        <f t="shared" si="122"/>
        <v>347</v>
      </c>
      <c r="B407" s="15" t="s">
        <v>3</v>
      </c>
      <c r="C407" s="18">
        <f aca="true" t="shared" si="135" ref="C407:C425">D407+E407+F407+G407+H407+I407+J407+K407+L407+M407+N407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54"/>
    </row>
    <row r="408" spans="1:15" ht="15">
      <c r="A408" s="12">
        <f t="shared" si="122"/>
        <v>348</v>
      </c>
      <c r="B408" s="15" t="s">
        <v>4</v>
      </c>
      <c r="C408" s="18">
        <f t="shared" si="135"/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54"/>
    </row>
    <row r="409" spans="1:15" ht="15">
      <c r="A409" s="12">
        <f t="shared" si="122"/>
        <v>349</v>
      </c>
      <c r="B409" s="15" t="s">
        <v>5</v>
      </c>
      <c r="C409" s="18">
        <f>D409+E409+F409+G409+H409+I409+J409+K409+L409+M409+N409</f>
        <v>386.77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386.77</v>
      </c>
      <c r="K409" s="18">
        <v>0</v>
      </c>
      <c r="L409" s="18">
        <v>0</v>
      </c>
      <c r="M409" s="18">
        <v>0</v>
      </c>
      <c r="N409" s="18">
        <v>0</v>
      </c>
      <c r="O409" s="54"/>
    </row>
    <row r="410" spans="1:15" ht="15">
      <c r="A410" s="12">
        <f t="shared" si="122"/>
        <v>350</v>
      </c>
      <c r="B410" s="15" t="s">
        <v>6</v>
      </c>
      <c r="C410" s="18">
        <f t="shared" si="135"/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55"/>
    </row>
    <row r="411" spans="1:15" ht="76.5">
      <c r="A411" s="12">
        <v>351</v>
      </c>
      <c r="B411" s="35" t="s">
        <v>113</v>
      </c>
      <c r="C411" s="18">
        <f>D411+E411+F411+G411+H411+I411+J411+K411+L411+M411+N411</f>
        <v>111</v>
      </c>
      <c r="D411" s="18">
        <f>D412+D413+D414+D415</f>
        <v>0</v>
      </c>
      <c r="E411" s="18">
        <f>E412+E413+E414+E415</f>
        <v>0</v>
      </c>
      <c r="F411" s="18">
        <f>F412+F413+F414+F415</f>
        <v>0</v>
      </c>
      <c r="G411" s="18">
        <f>G412+G413+G414+G415</f>
        <v>0</v>
      </c>
      <c r="H411" s="18">
        <f>H412+H413+H414+H415</f>
        <v>0</v>
      </c>
      <c r="I411" s="18">
        <f aca="true" t="shared" si="136" ref="I411:N411">I412+I413+I414+I415</f>
        <v>111</v>
      </c>
      <c r="J411" s="18">
        <f t="shared" si="136"/>
        <v>0</v>
      </c>
      <c r="K411" s="18">
        <f t="shared" si="136"/>
        <v>0</v>
      </c>
      <c r="L411" s="18">
        <f t="shared" si="136"/>
        <v>0</v>
      </c>
      <c r="M411" s="18">
        <f t="shared" si="136"/>
        <v>0</v>
      </c>
      <c r="N411" s="18">
        <f t="shared" si="136"/>
        <v>0</v>
      </c>
      <c r="O411" s="53" t="s">
        <v>40</v>
      </c>
    </row>
    <row r="412" spans="1:15" ht="15">
      <c r="A412" s="12">
        <v>352</v>
      </c>
      <c r="B412" s="15" t="s">
        <v>3</v>
      </c>
      <c r="C412" s="18">
        <f t="shared" si="135"/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54"/>
    </row>
    <row r="413" spans="1:15" ht="15">
      <c r="A413" s="12">
        <v>353</v>
      </c>
      <c r="B413" s="15" t="s">
        <v>4</v>
      </c>
      <c r="C413" s="18">
        <f t="shared" si="135"/>
        <v>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54"/>
    </row>
    <row r="414" spans="1:15" ht="15">
      <c r="A414" s="12">
        <v>354</v>
      </c>
      <c r="B414" s="15" t="s">
        <v>5</v>
      </c>
      <c r="C414" s="18">
        <f>D414+E414+F414+G414+H414+I414+J414+K414+L414+M414+N414</f>
        <v>111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111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54"/>
    </row>
    <row r="415" spans="1:15" ht="15">
      <c r="A415" s="12">
        <v>355</v>
      </c>
      <c r="B415" s="15" t="s">
        <v>6</v>
      </c>
      <c r="C415" s="18">
        <f t="shared" si="135"/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55"/>
    </row>
    <row r="416" spans="1:15" ht="38.25">
      <c r="A416" s="12">
        <v>356</v>
      </c>
      <c r="B416" s="35" t="s">
        <v>114</v>
      </c>
      <c r="C416" s="18">
        <f t="shared" si="135"/>
        <v>80</v>
      </c>
      <c r="D416" s="18">
        <f>D417+D418+D419+D420</f>
        <v>0</v>
      </c>
      <c r="E416" s="18">
        <f>E417+E418+E419+E420</f>
        <v>0</v>
      </c>
      <c r="F416" s="18">
        <f>F417+F418+F419+F420</f>
        <v>0</v>
      </c>
      <c r="G416" s="18">
        <f>G417+G418+G419+G420</f>
        <v>0</v>
      </c>
      <c r="H416" s="18">
        <f>H417+H418+H419+H420</f>
        <v>0</v>
      </c>
      <c r="I416" s="18">
        <f aca="true" t="shared" si="137" ref="I416:N416">I417+I418+I419+I420</f>
        <v>80</v>
      </c>
      <c r="J416" s="18">
        <f t="shared" si="137"/>
        <v>0</v>
      </c>
      <c r="K416" s="18">
        <f t="shared" si="137"/>
        <v>0</v>
      </c>
      <c r="L416" s="18">
        <f t="shared" si="137"/>
        <v>0</v>
      </c>
      <c r="M416" s="18">
        <f t="shared" si="137"/>
        <v>0</v>
      </c>
      <c r="N416" s="18">
        <f t="shared" si="137"/>
        <v>0</v>
      </c>
      <c r="O416" s="53" t="s">
        <v>120</v>
      </c>
    </row>
    <row r="417" spans="1:15" ht="15">
      <c r="A417" s="12">
        <v>357</v>
      </c>
      <c r="B417" s="15" t="s">
        <v>3</v>
      </c>
      <c r="C417" s="18">
        <f t="shared" si="135"/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54"/>
    </row>
    <row r="418" spans="1:15" ht="15">
      <c r="A418" s="12">
        <v>358</v>
      </c>
      <c r="B418" s="15" t="s">
        <v>4</v>
      </c>
      <c r="C418" s="18">
        <f t="shared" si="135"/>
        <v>80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80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54"/>
    </row>
    <row r="419" spans="1:15" ht="15">
      <c r="A419" s="12">
        <v>359</v>
      </c>
      <c r="B419" s="15" t="s">
        <v>5</v>
      </c>
      <c r="C419" s="18">
        <f t="shared" si="135"/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54"/>
    </row>
    <row r="420" spans="1:15" ht="15">
      <c r="A420" s="12">
        <v>360</v>
      </c>
      <c r="B420" s="15" t="s">
        <v>6</v>
      </c>
      <c r="C420" s="18">
        <f t="shared" si="135"/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55"/>
    </row>
    <row r="421" spans="1:15" ht="89.25">
      <c r="A421" s="12">
        <v>361</v>
      </c>
      <c r="B421" s="35" t="s">
        <v>115</v>
      </c>
      <c r="C421" s="18">
        <f>D421+E421+F421+G421+H421+I421+J421+K421+L421+M421+N421</f>
        <v>230</v>
      </c>
      <c r="D421" s="18">
        <f>D422+D423+D424+D425</f>
        <v>0</v>
      </c>
      <c r="E421" s="18">
        <f>E422+E423+E424+E425</f>
        <v>0</v>
      </c>
      <c r="F421" s="18">
        <f>F422+F423+F424+F425</f>
        <v>0</v>
      </c>
      <c r="G421" s="18">
        <f>G422+G423+G424+G425</f>
        <v>0</v>
      </c>
      <c r="H421" s="18">
        <f>H422+H423+H424+H425</f>
        <v>0</v>
      </c>
      <c r="I421" s="18">
        <f aca="true" t="shared" si="138" ref="I421:N421">I422+I423+I424+I425</f>
        <v>80</v>
      </c>
      <c r="J421" s="18">
        <f t="shared" si="138"/>
        <v>75</v>
      </c>
      <c r="K421" s="18">
        <f t="shared" si="138"/>
        <v>75</v>
      </c>
      <c r="L421" s="18">
        <f t="shared" si="138"/>
        <v>0</v>
      </c>
      <c r="M421" s="18">
        <f t="shared" si="138"/>
        <v>0</v>
      </c>
      <c r="N421" s="18">
        <f t="shared" si="138"/>
        <v>0</v>
      </c>
      <c r="O421" s="53" t="s">
        <v>120</v>
      </c>
    </row>
    <row r="422" spans="1:15" ht="15">
      <c r="A422" s="12">
        <v>362</v>
      </c>
      <c r="B422" s="15" t="s">
        <v>3</v>
      </c>
      <c r="C422" s="18">
        <f t="shared" si="135"/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54"/>
    </row>
    <row r="423" spans="1:15" ht="15">
      <c r="A423" s="12">
        <v>363</v>
      </c>
      <c r="B423" s="15" t="s">
        <v>4</v>
      </c>
      <c r="C423" s="18">
        <f t="shared" si="135"/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54"/>
    </row>
    <row r="424" spans="1:15" ht="15">
      <c r="A424" s="12">
        <v>364</v>
      </c>
      <c r="B424" s="15" t="s">
        <v>5</v>
      </c>
      <c r="C424" s="18">
        <f>D424+E424+F424+G424+H424+I424+J424+K424+L424+M424+N424</f>
        <v>230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80</v>
      </c>
      <c r="J424" s="18">
        <v>75</v>
      </c>
      <c r="K424" s="18">
        <v>75</v>
      </c>
      <c r="L424" s="18">
        <v>0</v>
      </c>
      <c r="M424" s="18">
        <v>0</v>
      </c>
      <c r="N424" s="18">
        <v>0</v>
      </c>
      <c r="O424" s="54"/>
    </row>
    <row r="425" spans="1:15" ht="15">
      <c r="A425" s="12">
        <v>365</v>
      </c>
      <c r="B425" s="15" t="s">
        <v>6</v>
      </c>
      <c r="C425" s="18">
        <f t="shared" si="135"/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55"/>
    </row>
    <row r="426" spans="1:15" ht="38.25">
      <c r="A426" s="12">
        <v>366</v>
      </c>
      <c r="B426" s="35" t="s">
        <v>137</v>
      </c>
      <c r="C426" s="18">
        <f>C427+C428+C429+C430</f>
        <v>30.52</v>
      </c>
      <c r="D426" s="18">
        <f aca="true" t="shared" si="139" ref="D426:N426">D427+D428+D429+D430</f>
        <v>0</v>
      </c>
      <c r="E426" s="18">
        <f t="shared" si="139"/>
        <v>0</v>
      </c>
      <c r="F426" s="18">
        <f t="shared" si="139"/>
        <v>0</v>
      </c>
      <c r="G426" s="18">
        <f t="shared" si="139"/>
        <v>0</v>
      </c>
      <c r="H426" s="18">
        <f t="shared" si="139"/>
        <v>0</v>
      </c>
      <c r="I426" s="18">
        <f t="shared" si="139"/>
        <v>0</v>
      </c>
      <c r="J426" s="18">
        <f t="shared" si="139"/>
        <v>30.52</v>
      </c>
      <c r="K426" s="18">
        <f t="shared" si="139"/>
        <v>0</v>
      </c>
      <c r="L426" s="18">
        <f t="shared" si="139"/>
        <v>0</v>
      </c>
      <c r="M426" s="18">
        <f t="shared" si="139"/>
        <v>0</v>
      </c>
      <c r="N426" s="18">
        <f t="shared" si="139"/>
        <v>0</v>
      </c>
      <c r="O426" s="53" t="s">
        <v>138</v>
      </c>
    </row>
    <row r="427" spans="1:15" ht="15">
      <c r="A427" s="12">
        <v>367</v>
      </c>
      <c r="B427" s="15" t="s">
        <v>3</v>
      </c>
      <c r="C427" s="18">
        <f>D427+E427+F427+G427+H427+I427+J427+K427+L427+M427+N427</f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54"/>
    </row>
    <row r="428" spans="1:15" ht="15">
      <c r="A428" s="12">
        <v>368</v>
      </c>
      <c r="B428" s="15" t="s">
        <v>4</v>
      </c>
      <c r="C428" s="18">
        <f>D428+E428+F428+G428+H428+I428+J428+K428+L428+M428+N428</f>
        <v>30.52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30.52</v>
      </c>
      <c r="K428" s="18">
        <v>0</v>
      </c>
      <c r="L428" s="18">
        <v>0</v>
      </c>
      <c r="M428" s="18">
        <v>0</v>
      </c>
      <c r="N428" s="18">
        <v>0</v>
      </c>
      <c r="O428" s="54"/>
    </row>
    <row r="429" spans="1:15" ht="15">
      <c r="A429" s="12">
        <v>369</v>
      </c>
      <c r="B429" s="15" t="s">
        <v>5</v>
      </c>
      <c r="C429" s="18">
        <f>D429+E429+F429+G429+H429+I429+J429+K429+L429+M429+N429</f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54"/>
    </row>
    <row r="430" spans="1:15" ht="15">
      <c r="A430" s="12">
        <v>370</v>
      </c>
      <c r="B430" s="15" t="s">
        <v>6</v>
      </c>
      <c r="C430" s="18">
        <f>D430+E430+F430+G430+H430+I430+J430+K430+L430+M430+N430</f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55"/>
    </row>
    <row r="431" spans="1:15" ht="15">
      <c r="A431" s="12">
        <v>371</v>
      </c>
      <c r="B431" s="66" t="s">
        <v>28</v>
      </c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8"/>
    </row>
    <row r="432" spans="1:15" ht="25.5">
      <c r="A432" s="12">
        <f t="shared" si="122"/>
        <v>372</v>
      </c>
      <c r="B432" s="35" t="s">
        <v>9</v>
      </c>
      <c r="C432" s="18">
        <f>SUM(D432+E432+F432+G432+H432+I432+J432+K432+L432+M432+N432)</f>
        <v>26915.37</v>
      </c>
      <c r="D432" s="18">
        <f aca="true" t="shared" si="140" ref="D432:N432">D433+D434+D435+D436</f>
        <v>4636.8</v>
      </c>
      <c r="E432" s="18">
        <f t="shared" si="140"/>
        <v>5616.49</v>
      </c>
      <c r="F432" s="18">
        <f t="shared" si="140"/>
        <v>3672</v>
      </c>
      <c r="G432" s="18">
        <f t="shared" si="140"/>
        <v>2152.8</v>
      </c>
      <c r="H432" s="18">
        <f t="shared" si="140"/>
        <v>2196</v>
      </c>
      <c r="I432" s="18">
        <f t="shared" si="140"/>
        <v>3513.5999999999995</v>
      </c>
      <c r="J432" s="18">
        <f t="shared" si="140"/>
        <v>2047.68</v>
      </c>
      <c r="K432" s="18">
        <f t="shared" si="140"/>
        <v>1000</v>
      </c>
      <c r="L432" s="18">
        <f t="shared" si="140"/>
        <v>0</v>
      </c>
      <c r="M432" s="18">
        <f t="shared" si="140"/>
        <v>1040</v>
      </c>
      <c r="N432" s="18">
        <f t="shared" si="140"/>
        <v>1040</v>
      </c>
      <c r="O432" s="27"/>
    </row>
    <row r="433" spans="1:15" ht="15">
      <c r="A433" s="12">
        <f t="shared" si="122"/>
        <v>373</v>
      </c>
      <c r="B433" s="15" t="s">
        <v>3</v>
      </c>
      <c r="C433" s="18">
        <f>SUM(D433+E433+F433+G433+H433+I433+J433+K433+L433+M433+N433)</f>
        <v>3750.14</v>
      </c>
      <c r="D433" s="18">
        <f>D439+D445+D451</f>
        <v>721.5</v>
      </c>
      <c r="E433" s="18">
        <f>E451</f>
        <v>959.7</v>
      </c>
      <c r="F433" s="18">
        <f>F439+F445+F451</f>
        <v>940</v>
      </c>
      <c r="G433" s="18">
        <v>0</v>
      </c>
      <c r="H433" s="18">
        <f>H439+H451</f>
        <v>431.6</v>
      </c>
      <c r="I433" s="18">
        <f aca="true" t="shared" si="141" ref="I433:N433">I439+I451</f>
        <v>556.04</v>
      </c>
      <c r="J433" s="18">
        <f t="shared" si="141"/>
        <v>141.3</v>
      </c>
      <c r="K433" s="18">
        <f t="shared" si="141"/>
        <v>0</v>
      </c>
      <c r="L433" s="18">
        <f t="shared" si="141"/>
        <v>0</v>
      </c>
      <c r="M433" s="18">
        <f t="shared" si="141"/>
        <v>0</v>
      </c>
      <c r="N433" s="18">
        <f t="shared" si="141"/>
        <v>0</v>
      </c>
      <c r="O433" s="27"/>
    </row>
    <row r="434" spans="1:15" ht="15">
      <c r="A434" s="12">
        <f t="shared" si="122"/>
        <v>374</v>
      </c>
      <c r="B434" s="15" t="s">
        <v>4</v>
      </c>
      <c r="C434" s="18">
        <f>SUM(D434+E434+F434+G434+H434+I434+J434+K434+L434+M434+N434)</f>
        <v>9616.26</v>
      </c>
      <c r="D434" s="18">
        <f aca="true" t="shared" si="142" ref="D434:J436">SUM(D440+D446+D452)</f>
        <v>1867.9</v>
      </c>
      <c r="E434" s="18">
        <f t="shared" si="142"/>
        <v>2626.5</v>
      </c>
      <c r="F434" s="18">
        <f t="shared" si="142"/>
        <v>988.5</v>
      </c>
      <c r="G434" s="18">
        <f t="shared" si="142"/>
        <v>1163.6</v>
      </c>
      <c r="H434" s="18">
        <f t="shared" si="142"/>
        <v>1112.7</v>
      </c>
      <c r="I434" s="18">
        <f t="shared" si="142"/>
        <v>1201.36</v>
      </c>
      <c r="J434" s="18">
        <f t="shared" si="142"/>
        <v>655.7</v>
      </c>
      <c r="K434" s="18">
        <f aca="true" t="shared" si="143" ref="K434:N436">K440+K446+K452</f>
        <v>0</v>
      </c>
      <c r="L434" s="18">
        <f t="shared" si="143"/>
        <v>0</v>
      </c>
      <c r="M434" s="18">
        <f t="shared" si="143"/>
        <v>0</v>
      </c>
      <c r="N434" s="18">
        <f t="shared" si="143"/>
        <v>0</v>
      </c>
      <c r="O434" s="27"/>
    </row>
    <row r="435" spans="1:15" ht="15">
      <c r="A435" s="12">
        <f t="shared" si="122"/>
        <v>375</v>
      </c>
      <c r="B435" s="15" t="s">
        <v>5</v>
      </c>
      <c r="C435" s="18">
        <f>SUM(D435+E435+F435+G435+H435+I435+J435+K435+L435+M435+N435)</f>
        <v>13548.970000000001</v>
      </c>
      <c r="D435" s="18">
        <f t="shared" si="142"/>
        <v>2047.4</v>
      </c>
      <c r="E435" s="18">
        <f t="shared" si="142"/>
        <v>2030.29</v>
      </c>
      <c r="F435" s="18">
        <f t="shared" si="142"/>
        <v>1743.5</v>
      </c>
      <c r="G435" s="18">
        <f t="shared" si="142"/>
        <v>989.2</v>
      </c>
      <c r="H435" s="18">
        <f t="shared" si="142"/>
        <v>651.7</v>
      </c>
      <c r="I435" s="18">
        <f t="shared" si="142"/>
        <v>1756.1999999999998</v>
      </c>
      <c r="J435" s="18">
        <f t="shared" si="142"/>
        <v>1250.68</v>
      </c>
      <c r="K435" s="18">
        <f t="shared" si="143"/>
        <v>1000</v>
      </c>
      <c r="L435" s="18">
        <f t="shared" si="143"/>
        <v>0</v>
      </c>
      <c r="M435" s="18">
        <f t="shared" si="143"/>
        <v>1040</v>
      </c>
      <c r="N435" s="18">
        <f t="shared" si="143"/>
        <v>1040</v>
      </c>
      <c r="O435" s="27"/>
    </row>
    <row r="436" spans="1:15" ht="15">
      <c r="A436" s="12">
        <f t="shared" si="122"/>
        <v>376</v>
      </c>
      <c r="B436" s="15" t="s">
        <v>6</v>
      </c>
      <c r="C436" s="18">
        <f>SUM(D436+E436+F436+G436+H436+I436+J436+K436+L436+M436+N436)</f>
        <v>0</v>
      </c>
      <c r="D436" s="18">
        <f t="shared" si="142"/>
        <v>0</v>
      </c>
      <c r="E436" s="18">
        <f t="shared" si="142"/>
        <v>0</v>
      </c>
      <c r="F436" s="18">
        <f t="shared" si="142"/>
        <v>0</v>
      </c>
      <c r="G436" s="18">
        <f t="shared" si="142"/>
        <v>0</v>
      </c>
      <c r="H436" s="18">
        <f t="shared" si="142"/>
        <v>0</v>
      </c>
      <c r="I436" s="18">
        <f t="shared" si="142"/>
        <v>0</v>
      </c>
      <c r="J436" s="18">
        <f t="shared" si="142"/>
        <v>0</v>
      </c>
      <c r="K436" s="18">
        <f t="shared" si="143"/>
        <v>0</v>
      </c>
      <c r="L436" s="18">
        <f t="shared" si="143"/>
        <v>0</v>
      </c>
      <c r="M436" s="18">
        <f t="shared" si="143"/>
        <v>0</v>
      </c>
      <c r="N436" s="18">
        <f t="shared" si="143"/>
        <v>0</v>
      </c>
      <c r="O436" s="27"/>
    </row>
    <row r="437" spans="1:15" ht="15">
      <c r="A437" s="12">
        <f t="shared" si="122"/>
        <v>377</v>
      </c>
      <c r="B437" s="59" t="s">
        <v>10</v>
      </c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1"/>
    </row>
    <row r="438" spans="1:15" ht="25.5">
      <c r="A438" s="12">
        <f t="shared" si="122"/>
        <v>378</v>
      </c>
      <c r="B438" s="35" t="s">
        <v>11</v>
      </c>
      <c r="C438" s="18">
        <f>SUM(D438:J438)</f>
        <v>0</v>
      </c>
      <c r="D438" s="18">
        <f aca="true" t="shared" si="144" ref="D438:N438">D439+D440+D441+D442</f>
        <v>0</v>
      </c>
      <c r="E438" s="18">
        <f t="shared" si="144"/>
        <v>0</v>
      </c>
      <c r="F438" s="18">
        <f t="shared" si="144"/>
        <v>0</v>
      </c>
      <c r="G438" s="18">
        <f t="shared" si="144"/>
        <v>0</v>
      </c>
      <c r="H438" s="18">
        <f t="shared" si="144"/>
        <v>0</v>
      </c>
      <c r="I438" s="18">
        <f t="shared" si="144"/>
        <v>0</v>
      </c>
      <c r="J438" s="18">
        <f t="shared" si="144"/>
        <v>0</v>
      </c>
      <c r="K438" s="18">
        <f t="shared" si="144"/>
        <v>0</v>
      </c>
      <c r="L438" s="18">
        <f t="shared" si="144"/>
        <v>0</v>
      </c>
      <c r="M438" s="18">
        <f t="shared" si="144"/>
        <v>0</v>
      </c>
      <c r="N438" s="18">
        <f t="shared" si="144"/>
        <v>0</v>
      </c>
      <c r="O438" s="27"/>
    </row>
    <row r="439" spans="1:15" ht="15">
      <c r="A439" s="12">
        <f t="shared" si="122"/>
        <v>379</v>
      </c>
      <c r="B439" s="15" t="s">
        <v>3</v>
      </c>
      <c r="C439" s="18">
        <f>SUM(D439:J439)</f>
        <v>0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27"/>
    </row>
    <row r="440" spans="1:15" ht="15">
      <c r="A440" s="12">
        <f t="shared" si="122"/>
        <v>380</v>
      </c>
      <c r="B440" s="15" t="s">
        <v>4</v>
      </c>
      <c r="C440" s="18">
        <f>SUM(D440:J440)</f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27"/>
    </row>
    <row r="441" spans="1:15" ht="15">
      <c r="A441" s="12">
        <f t="shared" si="122"/>
        <v>381</v>
      </c>
      <c r="B441" s="15" t="s">
        <v>5</v>
      </c>
      <c r="C441" s="18">
        <f>SUM(D441:J441)</f>
        <v>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27"/>
    </row>
    <row r="442" spans="1:15" ht="15">
      <c r="A442" s="12">
        <f t="shared" si="122"/>
        <v>382</v>
      </c>
      <c r="B442" s="15" t="s">
        <v>6</v>
      </c>
      <c r="C442" s="18">
        <f>SUM(D442:J442)</f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27"/>
    </row>
    <row r="443" spans="1:15" ht="15">
      <c r="A443" s="12">
        <f t="shared" si="122"/>
        <v>383</v>
      </c>
      <c r="B443" s="59" t="s">
        <v>20</v>
      </c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1"/>
    </row>
    <row r="444" spans="1:15" ht="38.25">
      <c r="A444" s="12">
        <f t="shared" si="122"/>
        <v>384</v>
      </c>
      <c r="B444" s="35" t="s">
        <v>21</v>
      </c>
      <c r="C444" s="18">
        <f>SUM(D444:J444)</f>
        <v>0</v>
      </c>
      <c r="D444" s="18">
        <f aca="true" t="shared" si="145" ref="D444:N444">SUM(D445+D446+D447+D448)</f>
        <v>0</v>
      </c>
      <c r="E444" s="18">
        <f t="shared" si="145"/>
        <v>0</v>
      </c>
      <c r="F444" s="18">
        <f t="shared" si="145"/>
        <v>0</v>
      </c>
      <c r="G444" s="18">
        <f t="shared" si="145"/>
        <v>0</v>
      </c>
      <c r="H444" s="18">
        <f t="shared" si="145"/>
        <v>0</v>
      </c>
      <c r="I444" s="18">
        <f t="shared" si="145"/>
        <v>0</v>
      </c>
      <c r="J444" s="18">
        <f t="shared" si="145"/>
        <v>0</v>
      </c>
      <c r="K444" s="18">
        <f t="shared" si="145"/>
        <v>0</v>
      </c>
      <c r="L444" s="18">
        <f t="shared" si="145"/>
        <v>0</v>
      </c>
      <c r="M444" s="18">
        <f t="shared" si="145"/>
        <v>0</v>
      </c>
      <c r="N444" s="18">
        <f t="shared" si="145"/>
        <v>0</v>
      </c>
      <c r="O444" s="27"/>
    </row>
    <row r="445" spans="1:15" ht="15">
      <c r="A445" s="12">
        <f t="shared" si="122"/>
        <v>385</v>
      </c>
      <c r="B445" s="15" t="s">
        <v>3</v>
      </c>
      <c r="C445" s="18">
        <f>SUM(D445:J445)</f>
        <v>0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27"/>
    </row>
    <row r="446" spans="1:15" ht="15">
      <c r="A446" s="12">
        <f t="shared" si="122"/>
        <v>386</v>
      </c>
      <c r="B446" s="15" t="s">
        <v>4</v>
      </c>
      <c r="C446" s="18">
        <f>SUM(D446:J446)</f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27"/>
    </row>
    <row r="447" spans="1:15" ht="15">
      <c r="A447" s="12">
        <f t="shared" si="122"/>
        <v>387</v>
      </c>
      <c r="B447" s="15" t="s">
        <v>5</v>
      </c>
      <c r="C447" s="18">
        <f>SUM(D447:J447)</f>
        <v>0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27"/>
    </row>
    <row r="448" spans="1:15" ht="15">
      <c r="A448" s="12">
        <f t="shared" si="122"/>
        <v>388</v>
      </c>
      <c r="B448" s="15" t="s">
        <v>6</v>
      </c>
      <c r="C448" s="18">
        <f>SUM(D448:J448)</f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27"/>
    </row>
    <row r="449" spans="1:15" ht="15">
      <c r="A449" s="12">
        <f t="shared" si="122"/>
        <v>389</v>
      </c>
      <c r="B449" s="65" t="s">
        <v>22</v>
      </c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</row>
    <row r="450" spans="1:15" ht="25.5">
      <c r="A450" s="12">
        <f t="shared" si="122"/>
        <v>390</v>
      </c>
      <c r="B450" s="35" t="s">
        <v>13</v>
      </c>
      <c r="C450" s="18">
        <f>SUM(D450:N450)</f>
        <v>26915.37</v>
      </c>
      <c r="D450" s="18">
        <f>SUM(D451:D454)</f>
        <v>4636.8</v>
      </c>
      <c r="E450" s="18">
        <f>E451+E452+E453</f>
        <v>5616.49</v>
      </c>
      <c r="F450" s="18">
        <f aca="true" t="shared" si="146" ref="F450:N450">F451+F452+F453+F454</f>
        <v>3672</v>
      </c>
      <c r="G450" s="18">
        <f t="shared" si="146"/>
        <v>2152.8</v>
      </c>
      <c r="H450" s="18">
        <f t="shared" si="146"/>
        <v>2196</v>
      </c>
      <c r="I450" s="18">
        <f t="shared" si="146"/>
        <v>3513.5999999999995</v>
      </c>
      <c r="J450" s="18">
        <f t="shared" si="146"/>
        <v>2047.68</v>
      </c>
      <c r="K450" s="18">
        <f t="shared" si="146"/>
        <v>1000</v>
      </c>
      <c r="L450" s="18">
        <f t="shared" si="146"/>
        <v>0</v>
      </c>
      <c r="M450" s="18">
        <f t="shared" si="146"/>
        <v>1040</v>
      </c>
      <c r="N450" s="18">
        <f t="shared" si="146"/>
        <v>1040</v>
      </c>
      <c r="O450" s="27"/>
    </row>
    <row r="451" spans="1:15" ht="15">
      <c r="A451" s="12">
        <f t="shared" si="122"/>
        <v>391</v>
      </c>
      <c r="B451" s="15" t="s">
        <v>3</v>
      </c>
      <c r="C451" s="18">
        <f>SUM(D451:N451)</f>
        <v>3750.14</v>
      </c>
      <c r="D451" s="18">
        <f>D456</f>
        <v>721.5</v>
      </c>
      <c r="E451" s="18">
        <f>E456</f>
        <v>959.7</v>
      </c>
      <c r="F451" s="18">
        <f>F456</f>
        <v>940</v>
      </c>
      <c r="G451" s="18">
        <v>0</v>
      </c>
      <c r="H451" s="18">
        <v>431.6</v>
      </c>
      <c r="I451" s="18">
        <f aca="true" t="shared" si="147" ref="I451:J453">I456+I461+I466</f>
        <v>556.04</v>
      </c>
      <c r="J451" s="18">
        <f t="shared" si="147"/>
        <v>141.3</v>
      </c>
      <c r="K451" s="18">
        <f>K456</f>
        <v>0</v>
      </c>
      <c r="L451" s="18">
        <f>L456</f>
        <v>0</v>
      </c>
      <c r="M451" s="18">
        <f>M456</f>
        <v>0</v>
      </c>
      <c r="N451" s="18">
        <f>N456</f>
        <v>0</v>
      </c>
      <c r="O451" s="27"/>
    </row>
    <row r="452" spans="1:15" ht="15">
      <c r="A452" s="12">
        <f t="shared" si="122"/>
        <v>392</v>
      </c>
      <c r="B452" s="15" t="s">
        <v>4</v>
      </c>
      <c r="C452" s="18">
        <f>SUM(D452:N452)</f>
        <v>9616.26</v>
      </c>
      <c r="D452" s="18">
        <f aca="true" t="shared" si="148" ref="D452:N453">D457</f>
        <v>1867.9</v>
      </c>
      <c r="E452" s="18">
        <f t="shared" si="148"/>
        <v>2626.5</v>
      </c>
      <c r="F452" s="18">
        <f t="shared" si="148"/>
        <v>988.5</v>
      </c>
      <c r="G452" s="18">
        <f t="shared" si="148"/>
        <v>1163.6</v>
      </c>
      <c r="H452" s="18">
        <v>1112.7</v>
      </c>
      <c r="I452" s="18">
        <f t="shared" si="147"/>
        <v>1201.36</v>
      </c>
      <c r="J452" s="18">
        <f t="shared" si="147"/>
        <v>655.7</v>
      </c>
      <c r="K452" s="18">
        <f t="shared" si="148"/>
        <v>0</v>
      </c>
      <c r="L452" s="18">
        <f t="shared" si="148"/>
        <v>0</v>
      </c>
      <c r="M452" s="18">
        <f t="shared" si="148"/>
        <v>0</v>
      </c>
      <c r="N452" s="18">
        <f t="shared" si="148"/>
        <v>0</v>
      </c>
      <c r="O452" s="27"/>
    </row>
    <row r="453" spans="1:15" ht="15">
      <c r="A453" s="12">
        <f t="shared" si="122"/>
        <v>393</v>
      </c>
      <c r="B453" s="15" t="s">
        <v>5</v>
      </c>
      <c r="C453" s="18">
        <f>SUM(D453:N453)</f>
        <v>13548.970000000001</v>
      </c>
      <c r="D453" s="18">
        <f t="shared" si="148"/>
        <v>2047.4</v>
      </c>
      <c r="E453" s="18">
        <f t="shared" si="148"/>
        <v>2030.29</v>
      </c>
      <c r="F453" s="18">
        <f t="shared" si="148"/>
        <v>1743.5</v>
      </c>
      <c r="G453" s="18">
        <f t="shared" si="148"/>
        <v>989.2</v>
      </c>
      <c r="H453" s="18">
        <f t="shared" si="148"/>
        <v>651.7</v>
      </c>
      <c r="I453" s="18">
        <f t="shared" si="147"/>
        <v>1756.1999999999998</v>
      </c>
      <c r="J453" s="18">
        <f t="shared" si="147"/>
        <v>1250.68</v>
      </c>
      <c r="K453" s="18">
        <f t="shared" si="148"/>
        <v>1000</v>
      </c>
      <c r="L453" s="18">
        <f t="shared" si="148"/>
        <v>0</v>
      </c>
      <c r="M453" s="18">
        <f t="shared" si="148"/>
        <v>1040</v>
      </c>
      <c r="N453" s="18">
        <f t="shared" si="148"/>
        <v>1040</v>
      </c>
      <c r="O453" s="27"/>
    </row>
    <row r="454" spans="1:15" ht="15">
      <c r="A454" s="12">
        <f t="shared" si="122"/>
        <v>394</v>
      </c>
      <c r="B454" s="15" t="s">
        <v>34</v>
      </c>
      <c r="C454" s="18">
        <f>SUM(D454:N454)</f>
        <v>0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f>I459+I464+I469</f>
        <v>0</v>
      </c>
      <c r="J454" s="18">
        <v>0</v>
      </c>
      <c r="K454" s="18">
        <f>K459</f>
        <v>0</v>
      </c>
      <c r="L454" s="18">
        <f>L459</f>
        <v>0</v>
      </c>
      <c r="M454" s="18">
        <f>M459</f>
        <v>0</v>
      </c>
      <c r="N454" s="18">
        <f>N459</f>
        <v>0</v>
      </c>
      <c r="O454" s="27"/>
    </row>
    <row r="455" spans="1:15" ht="30.75" customHeight="1">
      <c r="A455" s="12">
        <f t="shared" si="122"/>
        <v>395</v>
      </c>
      <c r="B455" s="45" t="s">
        <v>64</v>
      </c>
      <c r="C455" s="17">
        <f>D455+E455+F455+G455+H455+I455+J455+K455+L455+M455+N455</f>
        <v>21354.09</v>
      </c>
      <c r="D455" s="17">
        <f aca="true" t="shared" si="149" ref="D455:N455">D456+D457+D458+D459</f>
        <v>4636.8</v>
      </c>
      <c r="E455" s="17">
        <f t="shared" si="149"/>
        <v>5616.49</v>
      </c>
      <c r="F455" s="17">
        <f t="shared" si="149"/>
        <v>3672</v>
      </c>
      <c r="G455" s="17">
        <f t="shared" si="149"/>
        <v>2152.8</v>
      </c>
      <c r="H455" s="17">
        <f t="shared" si="149"/>
        <v>2196</v>
      </c>
      <c r="I455" s="17">
        <f t="shared" si="149"/>
        <v>0</v>
      </c>
      <c r="J455" s="17">
        <f t="shared" si="149"/>
        <v>0</v>
      </c>
      <c r="K455" s="17">
        <f t="shared" si="149"/>
        <v>1000</v>
      </c>
      <c r="L455" s="17">
        <f t="shared" si="149"/>
        <v>0</v>
      </c>
      <c r="M455" s="17">
        <f t="shared" si="149"/>
        <v>1040</v>
      </c>
      <c r="N455" s="17">
        <f t="shared" si="149"/>
        <v>1040</v>
      </c>
      <c r="O455" s="50" t="s">
        <v>41</v>
      </c>
    </row>
    <row r="456" spans="1:15" ht="15">
      <c r="A456" s="12">
        <f t="shared" si="122"/>
        <v>396</v>
      </c>
      <c r="B456" s="15" t="s">
        <v>3</v>
      </c>
      <c r="C456" s="17">
        <f>D456+E456+F456+G456+H456+I456+J456+K456+L456+M456+N456</f>
        <v>3052.7999999999997</v>
      </c>
      <c r="D456" s="19">
        <v>721.5</v>
      </c>
      <c r="E456" s="19">
        <v>959.7</v>
      </c>
      <c r="F456" s="19">
        <v>940</v>
      </c>
      <c r="G456" s="19">
        <v>0</v>
      </c>
      <c r="H456" s="19">
        <v>431.6</v>
      </c>
      <c r="I456" s="19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51"/>
    </row>
    <row r="457" spans="1:15" ht="15">
      <c r="A457" s="12">
        <f t="shared" si="122"/>
        <v>397</v>
      </c>
      <c r="B457" s="15" t="s">
        <v>4</v>
      </c>
      <c r="C457" s="17">
        <f>D457+E457+F457+G457+H457+I457+J457+K457+L457+M457+N457</f>
        <v>7759.2</v>
      </c>
      <c r="D457" s="21">
        <v>1867.9</v>
      </c>
      <c r="E457" s="21">
        <v>2626.5</v>
      </c>
      <c r="F457" s="21">
        <v>988.5</v>
      </c>
      <c r="G457" s="21">
        <v>1163.6</v>
      </c>
      <c r="H457" s="21">
        <v>1112.7</v>
      </c>
      <c r="I457" s="21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51"/>
    </row>
    <row r="458" spans="1:15" ht="15">
      <c r="A458" s="12">
        <f t="shared" si="122"/>
        <v>398</v>
      </c>
      <c r="B458" s="15" t="s">
        <v>5</v>
      </c>
      <c r="C458" s="17">
        <f>D458+E458+F458+G458+H458+I458+J458+K458+L458+M458+N458</f>
        <v>10542.09</v>
      </c>
      <c r="D458" s="21">
        <v>2047.4</v>
      </c>
      <c r="E458" s="21">
        <v>2030.29</v>
      </c>
      <c r="F458" s="21">
        <v>1743.5</v>
      </c>
      <c r="G458" s="21">
        <v>989.2</v>
      </c>
      <c r="H458" s="21">
        <v>651.7</v>
      </c>
      <c r="I458" s="21">
        <v>0</v>
      </c>
      <c r="J458" s="17">
        <v>0</v>
      </c>
      <c r="K458" s="17">
        <v>1000</v>
      </c>
      <c r="L458" s="17">
        <v>0</v>
      </c>
      <c r="M458" s="17">
        <v>1040</v>
      </c>
      <c r="N458" s="17">
        <v>1040</v>
      </c>
      <c r="O458" s="51"/>
    </row>
    <row r="459" spans="1:15" ht="15">
      <c r="A459" s="12">
        <f t="shared" si="122"/>
        <v>399</v>
      </c>
      <c r="B459" s="15" t="s">
        <v>34</v>
      </c>
      <c r="C459" s="17">
        <f aca="true" t="shared" si="150" ref="C459:C469">D459+E459+F459+G459+H459+I459+J459+K459+L459+M459+N459</f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52"/>
    </row>
    <row r="460" spans="1:15" ht="51">
      <c r="A460" s="12">
        <v>400</v>
      </c>
      <c r="B460" s="44" t="s">
        <v>116</v>
      </c>
      <c r="C460" s="13">
        <f t="shared" si="150"/>
        <v>5341.68</v>
      </c>
      <c r="D460" s="21">
        <f>D461+D462+D463+D464</f>
        <v>0</v>
      </c>
      <c r="E460" s="21">
        <f>E461+E462+E463+E464</f>
        <v>0</v>
      </c>
      <c r="F460" s="21">
        <f>F461+F462+F463+F464</f>
        <v>0</v>
      </c>
      <c r="G460" s="21">
        <f>G461+G462+G463+G464</f>
        <v>0</v>
      </c>
      <c r="H460" s="21"/>
      <c r="I460" s="21">
        <f aca="true" t="shared" si="151" ref="I460:N460">I461+I462+I463+I464</f>
        <v>3294</v>
      </c>
      <c r="J460" s="21">
        <f t="shared" si="151"/>
        <v>2047.68</v>
      </c>
      <c r="K460" s="21">
        <f t="shared" si="151"/>
        <v>0</v>
      </c>
      <c r="L460" s="21">
        <f t="shared" si="151"/>
        <v>0</v>
      </c>
      <c r="M460" s="21">
        <f t="shared" si="151"/>
        <v>0</v>
      </c>
      <c r="N460" s="21">
        <f t="shared" si="151"/>
        <v>0</v>
      </c>
      <c r="O460" s="50" t="s">
        <v>41</v>
      </c>
    </row>
    <row r="461" spans="1:15" ht="15">
      <c r="A461" s="12">
        <v>401</v>
      </c>
      <c r="B461" s="15" t="s">
        <v>3</v>
      </c>
      <c r="C461" s="17">
        <f>D461+E461+F461+G461+H461+I461+J461+K461+L461+M461+N461</f>
        <v>697.3399999999999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19">
        <v>556.04</v>
      </c>
      <c r="J461" s="17">
        <v>141.3</v>
      </c>
      <c r="K461" s="17">
        <v>0</v>
      </c>
      <c r="L461" s="17">
        <v>0</v>
      </c>
      <c r="M461" s="17">
        <v>0</v>
      </c>
      <c r="N461" s="17">
        <v>0</v>
      </c>
      <c r="O461" s="51"/>
    </row>
    <row r="462" spans="1:15" ht="15">
      <c r="A462" s="12">
        <v>402</v>
      </c>
      <c r="B462" s="15" t="s">
        <v>4</v>
      </c>
      <c r="C462" s="17">
        <f>D462+E462+F462+G462+H462+I462+J462+K462+L462+M462+N462</f>
        <v>1857.06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1201.36</v>
      </c>
      <c r="J462" s="17">
        <v>655.7</v>
      </c>
      <c r="K462" s="17">
        <v>0</v>
      </c>
      <c r="L462" s="17">
        <v>0</v>
      </c>
      <c r="M462" s="17">
        <v>0</v>
      </c>
      <c r="N462" s="17">
        <v>0</v>
      </c>
      <c r="O462" s="51"/>
    </row>
    <row r="463" spans="1:15" ht="15">
      <c r="A463" s="12">
        <v>403</v>
      </c>
      <c r="B463" s="15" t="s">
        <v>5</v>
      </c>
      <c r="C463" s="17">
        <f>D463+E463+F463+G463+H463+I463+J463+K463+L463+M463+N463</f>
        <v>2787.2799999999997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1536.6</v>
      </c>
      <c r="J463" s="17">
        <v>1250.68</v>
      </c>
      <c r="K463" s="17">
        <v>0</v>
      </c>
      <c r="L463" s="17">
        <v>0</v>
      </c>
      <c r="M463" s="17">
        <v>0</v>
      </c>
      <c r="N463" s="17">
        <v>0</v>
      </c>
      <c r="O463" s="51"/>
    </row>
    <row r="464" spans="1:15" ht="15">
      <c r="A464" s="12">
        <v>404</v>
      </c>
      <c r="B464" s="15" t="s">
        <v>34</v>
      </c>
      <c r="C464" s="17">
        <f t="shared" si="150"/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52"/>
    </row>
    <row r="465" spans="1:15" ht="51">
      <c r="A465" s="12">
        <v>405</v>
      </c>
      <c r="B465" s="44" t="s">
        <v>117</v>
      </c>
      <c r="C465" s="13">
        <f>D465+E465+F465+G465+H465+I465+J465+K465+L465+M465+N465</f>
        <v>219.6</v>
      </c>
      <c r="D465" s="21">
        <f>D466+D467+D468+D469</f>
        <v>0</v>
      </c>
      <c r="E465" s="21">
        <f>E466+E467+E468+E469</f>
        <v>0</v>
      </c>
      <c r="F465" s="21">
        <f>F466+F467+F468+F469</f>
        <v>0</v>
      </c>
      <c r="G465" s="21">
        <f>G466+G467+G468+G469</f>
        <v>0</v>
      </c>
      <c r="H465" s="21">
        <f>H466+H467+H468+H469</f>
        <v>0</v>
      </c>
      <c r="I465" s="21">
        <f aca="true" t="shared" si="152" ref="I465:N465">I466+I467+I468+I469</f>
        <v>219.6</v>
      </c>
      <c r="J465" s="21">
        <f t="shared" si="152"/>
        <v>0</v>
      </c>
      <c r="K465" s="21">
        <f t="shared" si="152"/>
        <v>0</v>
      </c>
      <c r="L465" s="21">
        <f t="shared" si="152"/>
        <v>0</v>
      </c>
      <c r="M465" s="21">
        <f t="shared" si="152"/>
        <v>0</v>
      </c>
      <c r="N465" s="21">
        <f t="shared" si="152"/>
        <v>0</v>
      </c>
      <c r="O465" s="50" t="s">
        <v>41</v>
      </c>
    </row>
    <row r="466" spans="1:15" ht="15">
      <c r="A466" s="12">
        <v>406</v>
      </c>
      <c r="B466" s="15" t="s">
        <v>3</v>
      </c>
      <c r="C466" s="17">
        <f t="shared" si="150"/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51"/>
    </row>
    <row r="467" spans="1:15" ht="15">
      <c r="A467" s="12">
        <v>407</v>
      </c>
      <c r="B467" s="15" t="s">
        <v>4</v>
      </c>
      <c r="C467" s="17">
        <f t="shared" si="150"/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0</v>
      </c>
      <c r="O467" s="51"/>
    </row>
    <row r="468" spans="1:15" ht="15">
      <c r="A468" s="12">
        <v>408</v>
      </c>
      <c r="B468" s="15" t="s">
        <v>5</v>
      </c>
      <c r="C468" s="17">
        <f>D468+E468+F468+G468+H468+I468+J468+K468+L468+M468+N468</f>
        <v>219.6</v>
      </c>
      <c r="D468" s="21">
        <v>0</v>
      </c>
      <c r="E468" s="21">
        <v>0</v>
      </c>
      <c r="F468" s="21">
        <v>0</v>
      </c>
      <c r="G468" s="21">
        <v>0</v>
      </c>
      <c r="H468" s="21">
        <v>0</v>
      </c>
      <c r="I468" s="21">
        <v>219.6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51"/>
    </row>
    <row r="469" spans="1:15" ht="15">
      <c r="A469" s="12">
        <v>409</v>
      </c>
      <c r="B469" s="15" t="s">
        <v>34</v>
      </c>
      <c r="C469" s="17">
        <f t="shared" si="150"/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52"/>
    </row>
    <row r="470" spans="1:15" ht="15">
      <c r="A470" s="12">
        <v>410</v>
      </c>
      <c r="B470" s="66" t="s">
        <v>35</v>
      </c>
      <c r="C470" s="67"/>
      <c r="D470" s="81"/>
      <c r="E470" s="81"/>
      <c r="F470" s="81"/>
      <c r="G470" s="81"/>
      <c r="H470" s="81"/>
      <c r="I470" s="81"/>
      <c r="J470" s="67"/>
      <c r="K470" s="67"/>
      <c r="L470" s="67"/>
      <c r="M470" s="67"/>
      <c r="N470" s="67"/>
      <c r="O470" s="68"/>
    </row>
    <row r="471" spans="1:15" ht="15">
      <c r="A471" s="12">
        <f t="shared" si="122"/>
        <v>411</v>
      </c>
      <c r="B471" s="59" t="s">
        <v>14</v>
      </c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1"/>
    </row>
    <row r="472" spans="1:15" ht="25.5">
      <c r="A472" s="12">
        <f aca="true" t="shared" si="153" ref="A472:A520">1+A471</f>
        <v>412</v>
      </c>
      <c r="B472" s="35" t="s">
        <v>9</v>
      </c>
      <c r="C472" s="18">
        <f>SUM(D472:N472)</f>
        <v>25272.934</v>
      </c>
      <c r="D472" s="18">
        <f aca="true" t="shared" si="154" ref="D472:N472">D473+D474+D475+D476</f>
        <v>1490.23</v>
      </c>
      <c r="E472" s="18">
        <f t="shared" si="154"/>
        <v>1591.51</v>
      </c>
      <c r="F472" s="18">
        <f t="shared" si="154"/>
        <v>1603.41</v>
      </c>
      <c r="G472" s="18">
        <f t="shared" si="154"/>
        <v>1852.47</v>
      </c>
      <c r="H472" s="18">
        <f t="shared" si="154"/>
        <v>2413.98</v>
      </c>
      <c r="I472" s="18">
        <f t="shared" si="154"/>
        <v>2705.4</v>
      </c>
      <c r="J472" s="18">
        <f t="shared" si="154"/>
        <v>3022.56</v>
      </c>
      <c r="K472" s="18">
        <f t="shared" si="154"/>
        <v>2709.994</v>
      </c>
      <c r="L472" s="18">
        <f t="shared" si="154"/>
        <v>2692.42</v>
      </c>
      <c r="M472" s="18">
        <f t="shared" si="154"/>
        <v>2595.48</v>
      </c>
      <c r="N472" s="18">
        <f t="shared" si="154"/>
        <v>2595.48</v>
      </c>
      <c r="O472" s="27"/>
    </row>
    <row r="473" spans="1:15" ht="15">
      <c r="A473" s="12">
        <f t="shared" si="153"/>
        <v>413</v>
      </c>
      <c r="B473" s="15" t="s">
        <v>3</v>
      </c>
      <c r="C473" s="18">
        <f aca="true" t="shared" si="155" ref="C473:C481">SUM(D473:N473)</f>
        <v>0</v>
      </c>
      <c r="D473" s="18">
        <f aca="true" t="shared" si="156" ref="D473:N474">D478+D483+D488</f>
        <v>0</v>
      </c>
      <c r="E473" s="18">
        <f t="shared" si="156"/>
        <v>0</v>
      </c>
      <c r="F473" s="18">
        <f t="shared" si="156"/>
        <v>0</v>
      </c>
      <c r="G473" s="18">
        <f t="shared" si="156"/>
        <v>0</v>
      </c>
      <c r="H473" s="18">
        <f t="shared" si="156"/>
        <v>0</v>
      </c>
      <c r="I473" s="18">
        <f t="shared" si="156"/>
        <v>0</v>
      </c>
      <c r="J473" s="18">
        <f t="shared" si="156"/>
        <v>0</v>
      </c>
      <c r="K473" s="18">
        <f>K478+K483+K488</f>
        <v>0</v>
      </c>
      <c r="L473" s="18">
        <f>L478+L483+L488</f>
        <v>0</v>
      </c>
      <c r="M473" s="18">
        <f>M478+M483+M488</f>
        <v>0</v>
      </c>
      <c r="N473" s="18">
        <f>N478+N483+N488</f>
        <v>0</v>
      </c>
      <c r="O473" s="27"/>
    </row>
    <row r="474" spans="1:15" ht="15">
      <c r="A474" s="12">
        <f t="shared" si="153"/>
        <v>414</v>
      </c>
      <c r="B474" s="15" t="s">
        <v>4</v>
      </c>
      <c r="C474" s="18">
        <f t="shared" si="155"/>
        <v>0</v>
      </c>
      <c r="D474" s="18">
        <f t="shared" si="156"/>
        <v>0</v>
      </c>
      <c r="E474" s="18">
        <f t="shared" si="156"/>
        <v>0</v>
      </c>
      <c r="F474" s="18">
        <f t="shared" si="156"/>
        <v>0</v>
      </c>
      <c r="G474" s="18">
        <f t="shared" si="156"/>
        <v>0</v>
      </c>
      <c r="H474" s="18">
        <f t="shared" si="156"/>
        <v>0</v>
      </c>
      <c r="I474" s="18">
        <f t="shared" si="156"/>
        <v>0</v>
      </c>
      <c r="J474" s="18">
        <f t="shared" si="156"/>
        <v>0</v>
      </c>
      <c r="K474" s="18">
        <f t="shared" si="156"/>
        <v>0</v>
      </c>
      <c r="L474" s="18">
        <f t="shared" si="156"/>
        <v>0</v>
      </c>
      <c r="M474" s="18">
        <f t="shared" si="156"/>
        <v>0</v>
      </c>
      <c r="N474" s="18">
        <f t="shared" si="156"/>
        <v>0</v>
      </c>
      <c r="O474" s="27"/>
    </row>
    <row r="475" spans="1:15" ht="15">
      <c r="A475" s="12">
        <f t="shared" si="153"/>
        <v>415</v>
      </c>
      <c r="B475" s="15" t="s">
        <v>5</v>
      </c>
      <c r="C475" s="18">
        <f>SUM(D475:N475)</f>
        <v>25272.934</v>
      </c>
      <c r="D475" s="18">
        <f aca="true" t="shared" si="157" ref="D475:J475">SUM(D480+D485+D490)</f>
        <v>1490.23</v>
      </c>
      <c r="E475" s="18">
        <f t="shared" si="157"/>
        <v>1591.51</v>
      </c>
      <c r="F475" s="18">
        <f t="shared" si="157"/>
        <v>1603.41</v>
      </c>
      <c r="G475" s="18">
        <f t="shared" si="157"/>
        <v>1852.47</v>
      </c>
      <c r="H475" s="18">
        <f t="shared" si="157"/>
        <v>2413.98</v>
      </c>
      <c r="I475" s="18">
        <f t="shared" si="157"/>
        <v>2705.4</v>
      </c>
      <c r="J475" s="18">
        <f t="shared" si="157"/>
        <v>3022.56</v>
      </c>
      <c r="K475" s="18">
        <f aca="true" t="shared" si="158" ref="K475:N476">K480+K485+K490</f>
        <v>2709.994</v>
      </c>
      <c r="L475" s="18">
        <f t="shared" si="158"/>
        <v>2692.42</v>
      </c>
      <c r="M475" s="18">
        <f t="shared" si="158"/>
        <v>2595.48</v>
      </c>
      <c r="N475" s="18">
        <f t="shared" si="158"/>
        <v>2595.48</v>
      </c>
      <c r="O475" s="27"/>
    </row>
    <row r="476" spans="1:15" ht="15">
      <c r="A476" s="12">
        <f t="shared" si="153"/>
        <v>416</v>
      </c>
      <c r="B476" s="15" t="s">
        <v>6</v>
      </c>
      <c r="C476" s="18">
        <f t="shared" si="155"/>
        <v>0</v>
      </c>
      <c r="D476" s="18">
        <f aca="true" t="shared" si="159" ref="D476:J476">D481+D486+D491</f>
        <v>0</v>
      </c>
      <c r="E476" s="18">
        <f t="shared" si="159"/>
        <v>0</v>
      </c>
      <c r="F476" s="18">
        <f t="shared" si="159"/>
        <v>0</v>
      </c>
      <c r="G476" s="18">
        <f t="shared" si="159"/>
        <v>0</v>
      </c>
      <c r="H476" s="18">
        <f t="shared" si="159"/>
        <v>0</v>
      </c>
      <c r="I476" s="18">
        <f t="shared" si="159"/>
        <v>0</v>
      </c>
      <c r="J476" s="18">
        <f t="shared" si="159"/>
        <v>0</v>
      </c>
      <c r="K476" s="18">
        <f t="shared" si="158"/>
        <v>0</v>
      </c>
      <c r="L476" s="18">
        <f t="shared" si="158"/>
        <v>0</v>
      </c>
      <c r="M476" s="18">
        <f t="shared" si="158"/>
        <v>0</v>
      </c>
      <c r="N476" s="18">
        <f t="shared" si="158"/>
        <v>0</v>
      </c>
      <c r="O476" s="27"/>
    </row>
    <row r="477" spans="1:15" ht="54.75" customHeight="1">
      <c r="A477" s="12">
        <f t="shared" si="153"/>
        <v>417</v>
      </c>
      <c r="B477" s="45" t="s">
        <v>65</v>
      </c>
      <c r="C477" s="18">
        <f>SUM(D477:N477)</f>
        <v>23730.854</v>
      </c>
      <c r="D477" s="18">
        <f aca="true" t="shared" si="160" ref="D477:N477">D478+D479+D480+D481</f>
        <v>1478.83</v>
      </c>
      <c r="E477" s="18">
        <f t="shared" si="160"/>
        <v>1539.69</v>
      </c>
      <c r="F477" s="18">
        <f t="shared" si="160"/>
        <v>1571</v>
      </c>
      <c r="G477" s="18">
        <f t="shared" si="160"/>
        <v>1772.72</v>
      </c>
      <c r="H477" s="18">
        <f t="shared" si="160"/>
        <v>2246.6</v>
      </c>
      <c r="I477" s="18">
        <f t="shared" si="160"/>
        <v>2634.8</v>
      </c>
      <c r="J477" s="18">
        <f t="shared" si="160"/>
        <v>2714.56</v>
      </c>
      <c r="K477" s="18">
        <f t="shared" si="160"/>
        <v>2709.994</v>
      </c>
      <c r="L477" s="18">
        <f t="shared" si="160"/>
        <v>2692.42</v>
      </c>
      <c r="M477" s="18">
        <f t="shared" si="160"/>
        <v>2185.12</v>
      </c>
      <c r="N477" s="18">
        <f t="shared" si="160"/>
        <v>2185.12</v>
      </c>
      <c r="O477" s="50" t="s">
        <v>79</v>
      </c>
    </row>
    <row r="478" spans="1:15" ht="15">
      <c r="A478" s="12">
        <f t="shared" si="153"/>
        <v>418</v>
      </c>
      <c r="B478" s="15" t="s">
        <v>3</v>
      </c>
      <c r="C478" s="18">
        <f t="shared" si="155"/>
        <v>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51"/>
    </row>
    <row r="479" spans="1:15" ht="15">
      <c r="A479" s="12">
        <f t="shared" si="153"/>
        <v>419</v>
      </c>
      <c r="B479" s="15" t="s">
        <v>4</v>
      </c>
      <c r="C479" s="18">
        <f t="shared" si="155"/>
        <v>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51"/>
    </row>
    <row r="480" spans="1:15" ht="15" customHeight="1">
      <c r="A480" s="12">
        <f t="shared" si="153"/>
        <v>420</v>
      </c>
      <c r="B480" s="15" t="s">
        <v>5</v>
      </c>
      <c r="C480" s="18">
        <f>SUM(D480:N480)</f>
        <v>23730.854</v>
      </c>
      <c r="D480" s="18">
        <v>1478.83</v>
      </c>
      <c r="E480" s="18">
        <v>1539.69</v>
      </c>
      <c r="F480" s="18">
        <v>1571</v>
      </c>
      <c r="G480" s="18">
        <v>1772.72</v>
      </c>
      <c r="H480" s="18">
        <v>2246.6</v>
      </c>
      <c r="I480" s="18">
        <v>2634.8</v>
      </c>
      <c r="J480" s="18">
        <v>2714.56</v>
      </c>
      <c r="K480" s="18">
        <v>2709.994</v>
      </c>
      <c r="L480" s="18">
        <v>2692.42</v>
      </c>
      <c r="M480" s="18">
        <v>2185.12</v>
      </c>
      <c r="N480" s="18">
        <v>2185.12</v>
      </c>
      <c r="O480" s="51"/>
    </row>
    <row r="481" spans="1:15" ht="15">
      <c r="A481" s="12">
        <f t="shared" si="153"/>
        <v>421</v>
      </c>
      <c r="B481" s="15" t="s">
        <v>6</v>
      </c>
      <c r="C481" s="18">
        <f t="shared" si="155"/>
        <v>0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52"/>
    </row>
    <row r="482" spans="1:15" ht="38.25">
      <c r="A482" s="12">
        <f t="shared" si="153"/>
        <v>422</v>
      </c>
      <c r="B482" s="44" t="s">
        <v>66</v>
      </c>
      <c r="C482" s="18">
        <f>SUM(D482:J482)</f>
        <v>0</v>
      </c>
      <c r="D482" s="18">
        <f aca="true" t="shared" si="161" ref="D482:N482">SUM(D483+D484+D485+D486)</f>
        <v>0</v>
      </c>
      <c r="E482" s="18">
        <f t="shared" si="161"/>
        <v>0</v>
      </c>
      <c r="F482" s="18">
        <f t="shared" si="161"/>
        <v>0</v>
      </c>
      <c r="G482" s="18">
        <f t="shared" si="161"/>
        <v>0</v>
      </c>
      <c r="H482" s="18">
        <f t="shared" si="161"/>
        <v>0</v>
      </c>
      <c r="I482" s="18">
        <f t="shared" si="161"/>
        <v>0</v>
      </c>
      <c r="J482" s="18">
        <f t="shared" si="161"/>
        <v>0</v>
      </c>
      <c r="K482" s="18">
        <f t="shared" si="161"/>
        <v>0</v>
      </c>
      <c r="L482" s="18">
        <f t="shared" si="161"/>
        <v>0</v>
      </c>
      <c r="M482" s="18">
        <f t="shared" si="161"/>
        <v>0</v>
      </c>
      <c r="N482" s="18">
        <f t="shared" si="161"/>
        <v>0</v>
      </c>
      <c r="O482" s="50" t="s">
        <v>78</v>
      </c>
    </row>
    <row r="483" spans="1:15" ht="15">
      <c r="A483" s="12">
        <f t="shared" si="153"/>
        <v>423</v>
      </c>
      <c r="B483" s="15" t="s">
        <v>3</v>
      </c>
      <c r="C483" s="18">
        <f>SUM(D483:J483)</f>
        <v>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51"/>
    </row>
    <row r="484" spans="1:15" ht="15">
      <c r="A484" s="12">
        <f t="shared" si="153"/>
        <v>424</v>
      </c>
      <c r="B484" s="15" t="s">
        <v>4</v>
      </c>
      <c r="C484" s="18">
        <f>SUM(D484:J484)</f>
        <v>0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51"/>
    </row>
    <row r="485" spans="1:15" ht="15">
      <c r="A485" s="12">
        <f t="shared" si="153"/>
        <v>425</v>
      </c>
      <c r="B485" s="15" t="s">
        <v>5</v>
      </c>
      <c r="C485" s="18">
        <f>SUM(D485:J485)</f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51"/>
    </row>
    <row r="486" spans="1:15" ht="15">
      <c r="A486" s="12">
        <f t="shared" si="153"/>
        <v>426</v>
      </c>
      <c r="B486" s="15" t="s">
        <v>6</v>
      </c>
      <c r="C486" s="18">
        <f>SUM(D486:J486)</f>
        <v>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52"/>
    </row>
    <row r="487" spans="1:15" ht="63.75">
      <c r="A487" s="12">
        <f t="shared" si="153"/>
        <v>427</v>
      </c>
      <c r="B487" s="44" t="s">
        <v>67</v>
      </c>
      <c r="C487" s="13">
        <f>SUM(D487:N487)</f>
        <v>1542.08</v>
      </c>
      <c r="D487" s="13">
        <f aca="true" t="shared" si="162" ref="D487:N487">SUM(D488+D489+D490+D491)</f>
        <v>11.4</v>
      </c>
      <c r="E487" s="13">
        <f t="shared" si="162"/>
        <v>51.82</v>
      </c>
      <c r="F487" s="13">
        <f t="shared" si="162"/>
        <v>32.41</v>
      </c>
      <c r="G487" s="13">
        <f t="shared" si="162"/>
        <v>79.75</v>
      </c>
      <c r="H487" s="13">
        <f t="shared" si="162"/>
        <v>167.38</v>
      </c>
      <c r="I487" s="13">
        <f t="shared" si="162"/>
        <v>70.6</v>
      </c>
      <c r="J487" s="13">
        <f t="shared" si="162"/>
        <v>308</v>
      </c>
      <c r="K487" s="13">
        <f t="shared" si="162"/>
        <v>0</v>
      </c>
      <c r="L487" s="13">
        <f t="shared" si="162"/>
        <v>0</v>
      </c>
      <c r="M487" s="13">
        <f t="shared" si="162"/>
        <v>410.36</v>
      </c>
      <c r="N487" s="13">
        <f t="shared" si="162"/>
        <v>410.36</v>
      </c>
      <c r="O487" s="50" t="s">
        <v>77</v>
      </c>
    </row>
    <row r="488" spans="1:15" ht="15" customHeight="1">
      <c r="A488" s="12">
        <f t="shared" si="153"/>
        <v>428</v>
      </c>
      <c r="B488" s="15" t="s">
        <v>3</v>
      </c>
      <c r="C488" s="13">
        <f>SUM(D488:N488)</f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8">
        <v>0</v>
      </c>
      <c r="L488" s="18">
        <v>0</v>
      </c>
      <c r="M488" s="18">
        <v>0</v>
      </c>
      <c r="N488" s="18">
        <v>0</v>
      </c>
      <c r="O488" s="51"/>
    </row>
    <row r="489" spans="1:15" ht="15" customHeight="1">
      <c r="A489" s="12">
        <f t="shared" si="153"/>
        <v>429</v>
      </c>
      <c r="B489" s="15" t="s">
        <v>4</v>
      </c>
      <c r="C489" s="13">
        <f>SUM(D489:N489)</f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7">
        <v>0</v>
      </c>
      <c r="K489" s="18">
        <v>0</v>
      </c>
      <c r="L489" s="18">
        <v>0</v>
      </c>
      <c r="M489" s="18">
        <v>0</v>
      </c>
      <c r="N489" s="18">
        <v>0</v>
      </c>
      <c r="O489" s="51"/>
    </row>
    <row r="490" spans="1:15" ht="15" customHeight="1">
      <c r="A490" s="12">
        <f t="shared" si="153"/>
        <v>430</v>
      </c>
      <c r="B490" s="15" t="s">
        <v>5</v>
      </c>
      <c r="C490" s="13">
        <f>SUM(D490:N490)</f>
        <v>1542.08</v>
      </c>
      <c r="D490" s="36">
        <v>11.4</v>
      </c>
      <c r="E490" s="21">
        <v>51.82</v>
      </c>
      <c r="F490" s="37">
        <v>32.41</v>
      </c>
      <c r="G490" s="37">
        <v>79.75</v>
      </c>
      <c r="H490" s="37">
        <v>167.38</v>
      </c>
      <c r="I490" s="37">
        <v>70.6</v>
      </c>
      <c r="J490" s="38">
        <v>308</v>
      </c>
      <c r="K490" s="13">
        <v>0</v>
      </c>
      <c r="L490" s="13">
        <v>0</v>
      </c>
      <c r="M490" s="13">
        <v>410.36</v>
      </c>
      <c r="N490" s="13">
        <v>410.36</v>
      </c>
      <c r="O490" s="51"/>
    </row>
    <row r="491" spans="1:15" ht="15" customHeight="1">
      <c r="A491" s="12">
        <f t="shared" si="153"/>
        <v>431</v>
      </c>
      <c r="B491" s="15" t="s">
        <v>6</v>
      </c>
      <c r="C491" s="13">
        <f>SUM(D491:N491)</f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17">
        <v>0</v>
      </c>
      <c r="K491" s="18">
        <v>0</v>
      </c>
      <c r="L491" s="18">
        <v>0</v>
      </c>
      <c r="M491" s="18">
        <v>0</v>
      </c>
      <c r="N491" s="18">
        <v>0</v>
      </c>
      <c r="O491" s="52"/>
    </row>
    <row r="492" spans="1:15" ht="33.75" customHeight="1">
      <c r="A492" s="12">
        <f t="shared" si="153"/>
        <v>432</v>
      </c>
      <c r="B492" s="66" t="s">
        <v>68</v>
      </c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8"/>
    </row>
    <row r="493" spans="1:15" ht="25.5">
      <c r="A493" s="12">
        <f t="shared" si="153"/>
        <v>433</v>
      </c>
      <c r="B493" s="35" t="s">
        <v>9</v>
      </c>
      <c r="C493" s="18">
        <f>SUM(D493+E493+F493+G493+H493+I493+J493+K493+L493+M493+N493)</f>
        <v>2608.5299999999997</v>
      </c>
      <c r="D493" s="18">
        <f aca="true" t="shared" si="163" ref="D493:N493">D494+D495+D496+D497</f>
        <v>0</v>
      </c>
      <c r="E493" s="18">
        <f t="shared" si="163"/>
        <v>0</v>
      </c>
      <c r="F493" s="18">
        <f t="shared" si="163"/>
        <v>424.79999999999995</v>
      </c>
      <c r="G493" s="18">
        <f t="shared" si="163"/>
        <v>375.09000000000003</v>
      </c>
      <c r="H493" s="18">
        <f t="shared" si="163"/>
        <v>439.2</v>
      </c>
      <c r="I493" s="18">
        <f t="shared" si="163"/>
        <v>455.03999999999996</v>
      </c>
      <c r="J493" s="18">
        <f t="shared" si="163"/>
        <v>180</v>
      </c>
      <c r="K493" s="18">
        <f t="shared" si="163"/>
        <v>180</v>
      </c>
      <c r="L493" s="18">
        <f t="shared" si="163"/>
        <v>180</v>
      </c>
      <c r="M493" s="18">
        <f t="shared" si="163"/>
        <v>187.2</v>
      </c>
      <c r="N493" s="18">
        <f t="shared" si="163"/>
        <v>187.2</v>
      </c>
      <c r="O493" s="27"/>
    </row>
    <row r="494" spans="1:15" ht="15">
      <c r="A494" s="12">
        <f t="shared" si="153"/>
        <v>434</v>
      </c>
      <c r="B494" s="15" t="s">
        <v>3</v>
      </c>
      <c r="C494" s="18">
        <f>SUM(D494+E494+F494+G494+H494+I494+J494+K494+L494+M494+N494)</f>
        <v>0</v>
      </c>
      <c r="D494" s="18">
        <f>D500+D506+D512</f>
        <v>0</v>
      </c>
      <c r="E494" s="18">
        <f>E512</f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f>K500+K506+K512</f>
        <v>0</v>
      </c>
      <c r="L494" s="18">
        <f>L500+L506+L512</f>
        <v>0</v>
      </c>
      <c r="M494" s="18">
        <f>M500+M506+M512</f>
        <v>0</v>
      </c>
      <c r="N494" s="18">
        <f>N500+N506+N512</f>
        <v>0</v>
      </c>
      <c r="O494" s="27"/>
    </row>
    <row r="495" spans="1:15" ht="15">
      <c r="A495" s="12">
        <f t="shared" si="153"/>
        <v>435</v>
      </c>
      <c r="B495" s="15" t="s">
        <v>4</v>
      </c>
      <c r="C495" s="18">
        <f>SUM(D495+E495+F495+G495+H495+I495+J495+K495+L495+M495+N495)</f>
        <v>365.6</v>
      </c>
      <c r="D495" s="18">
        <f aca="true" t="shared" si="164" ref="D495:J495">SUM(D501+D507+D513)</f>
        <v>0</v>
      </c>
      <c r="E495" s="18">
        <f t="shared" si="164"/>
        <v>0</v>
      </c>
      <c r="F495" s="18">
        <f t="shared" si="164"/>
        <v>118.6</v>
      </c>
      <c r="G495" s="18">
        <f t="shared" si="164"/>
        <v>66.8</v>
      </c>
      <c r="H495" s="18">
        <f t="shared" si="164"/>
        <v>102.3</v>
      </c>
      <c r="I495" s="18">
        <f t="shared" si="164"/>
        <v>77.9</v>
      </c>
      <c r="J495" s="18">
        <f t="shared" si="164"/>
        <v>0</v>
      </c>
      <c r="K495" s="18">
        <f aca="true" t="shared" si="165" ref="K495:N497">K501+K507+K513</f>
        <v>0</v>
      </c>
      <c r="L495" s="18">
        <f t="shared" si="165"/>
        <v>0</v>
      </c>
      <c r="M495" s="18">
        <f t="shared" si="165"/>
        <v>0</v>
      </c>
      <c r="N495" s="18">
        <f t="shared" si="165"/>
        <v>0</v>
      </c>
      <c r="O495" s="27"/>
    </row>
    <row r="496" spans="1:15" ht="15">
      <c r="A496" s="12">
        <f t="shared" si="153"/>
        <v>436</v>
      </c>
      <c r="B496" s="15" t="s">
        <v>5</v>
      </c>
      <c r="C496" s="18">
        <f>SUM(D496+E496+F496+G496+H496+I496+J496+K496+L496+M496+N496)</f>
        <v>2242.93</v>
      </c>
      <c r="D496" s="18">
        <f aca="true" t="shared" si="166" ref="D496:J496">SUM(D502+D508+D514)</f>
        <v>0</v>
      </c>
      <c r="E496" s="18">
        <f t="shared" si="166"/>
        <v>0</v>
      </c>
      <c r="F496" s="18">
        <f t="shared" si="166"/>
        <v>306.2</v>
      </c>
      <c r="G496" s="18">
        <f t="shared" si="166"/>
        <v>308.29</v>
      </c>
      <c r="H496" s="18">
        <f t="shared" si="166"/>
        <v>336.9</v>
      </c>
      <c r="I496" s="18">
        <f t="shared" si="166"/>
        <v>377.14</v>
      </c>
      <c r="J496" s="18">
        <f t="shared" si="166"/>
        <v>180</v>
      </c>
      <c r="K496" s="18">
        <f t="shared" si="165"/>
        <v>180</v>
      </c>
      <c r="L496" s="18">
        <f t="shared" si="165"/>
        <v>180</v>
      </c>
      <c r="M496" s="18">
        <f t="shared" si="165"/>
        <v>187.2</v>
      </c>
      <c r="N496" s="18">
        <f t="shared" si="165"/>
        <v>187.2</v>
      </c>
      <c r="O496" s="27"/>
    </row>
    <row r="497" spans="1:15" ht="15">
      <c r="A497" s="12">
        <f t="shared" si="153"/>
        <v>437</v>
      </c>
      <c r="B497" s="15" t="s">
        <v>6</v>
      </c>
      <c r="C497" s="18">
        <f>SUM(D497+E497+F497+G497+H497+I497+J497+K497+L497+M497+N497)</f>
        <v>0</v>
      </c>
      <c r="D497" s="18">
        <f aca="true" t="shared" si="167" ref="D497:J497">SUM(D503+D509+D515)</f>
        <v>0</v>
      </c>
      <c r="E497" s="18">
        <f t="shared" si="167"/>
        <v>0</v>
      </c>
      <c r="F497" s="18">
        <f t="shared" si="167"/>
        <v>0</v>
      </c>
      <c r="G497" s="18">
        <f t="shared" si="167"/>
        <v>0</v>
      </c>
      <c r="H497" s="18">
        <f t="shared" si="167"/>
        <v>0</v>
      </c>
      <c r="I497" s="18">
        <f t="shared" si="167"/>
        <v>0</v>
      </c>
      <c r="J497" s="18">
        <f t="shared" si="167"/>
        <v>0</v>
      </c>
      <c r="K497" s="18">
        <f t="shared" si="165"/>
        <v>0</v>
      </c>
      <c r="L497" s="18">
        <f t="shared" si="165"/>
        <v>0</v>
      </c>
      <c r="M497" s="18">
        <f t="shared" si="165"/>
        <v>0</v>
      </c>
      <c r="N497" s="18">
        <f t="shared" si="165"/>
        <v>0</v>
      </c>
      <c r="O497" s="27"/>
    </row>
    <row r="498" spans="1:15" ht="15">
      <c r="A498" s="12">
        <f t="shared" si="153"/>
        <v>438</v>
      </c>
      <c r="B498" s="59" t="s">
        <v>10</v>
      </c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1"/>
    </row>
    <row r="499" spans="1:15" ht="25.5">
      <c r="A499" s="12">
        <f t="shared" si="153"/>
        <v>439</v>
      </c>
      <c r="B499" s="35" t="s">
        <v>11</v>
      </c>
      <c r="C499" s="18">
        <f>SUM(D499:J499)</f>
        <v>0</v>
      </c>
      <c r="D499" s="18">
        <f aca="true" t="shared" si="168" ref="D499:N499">D500+D501+D502+D503</f>
        <v>0</v>
      </c>
      <c r="E499" s="18">
        <f t="shared" si="168"/>
        <v>0</v>
      </c>
      <c r="F499" s="18">
        <f t="shared" si="168"/>
        <v>0</v>
      </c>
      <c r="G499" s="18">
        <f t="shared" si="168"/>
        <v>0</v>
      </c>
      <c r="H499" s="18">
        <f t="shared" si="168"/>
        <v>0</v>
      </c>
      <c r="I499" s="18">
        <f t="shared" si="168"/>
        <v>0</v>
      </c>
      <c r="J499" s="18">
        <f t="shared" si="168"/>
        <v>0</v>
      </c>
      <c r="K499" s="18">
        <f t="shared" si="168"/>
        <v>0</v>
      </c>
      <c r="L499" s="18">
        <f t="shared" si="168"/>
        <v>0</v>
      </c>
      <c r="M499" s="18">
        <f t="shared" si="168"/>
        <v>0</v>
      </c>
      <c r="N499" s="18">
        <f t="shared" si="168"/>
        <v>0</v>
      </c>
      <c r="O499" s="27"/>
    </row>
    <row r="500" spans="1:15" ht="15">
      <c r="A500" s="12">
        <f t="shared" si="153"/>
        <v>440</v>
      </c>
      <c r="B500" s="15" t="s">
        <v>3</v>
      </c>
      <c r="C500" s="18">
        <f>SUM(D500:J500)</f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27"/>
    </row>
    <row r="501" spans="1:15" ht="15">
      <c r="A501" s="12">
        <f t="shared" si="153"/>
        <v>441</v>
      </c>
      <c r="B501" s="15" t="s">
        <v>4</v>
      </c>
      <c r="C501" s="18">
        <f>SUM(D501:J501)</f>
        <v>0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27"/>
    </row>
    <row r="502" spans="1:15" ht="15">
      <c r="A502" s="12">
        <f t="shared" si="153"/>
        <v>442</v>
      </c>
      <c r="B502" s="15" t="s">
        <v>5</v>
      </c>
      <c r="C502" s="18">
        <f>SUM(D502:J502)</f>
        <v>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27"/>
    </row>
    <row r="503" spans="1:15" ht="15">
      <c r="A503" s="12">
        <f t="shared" si="153"/>
        <v>443</v>
      </c>
      <c r="B503" s="15" t="s">
        <v>6</v>
      </c>
      <c r="C503" s="18">
        <f>SUM(D503:J503)</f>
        <v>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27"/>
    </row>
    <row r="504" spans="1:15" ht="15">
      <c r="A504" s="12">
        <f t="shared" si="153"/>
        <v>444</v>
      </c>
      <c r="B504" s="59" t="s">
        <v>20</v>
      </c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1"/>
    </row>
    <row r="505" spans="1:15" ht="38.25">
      <c r="A505" s="12">
        <f t="shared" si="153"/>
        <v>445</v>
      </c>
      <c r="B505" s="35" t="s">
        <v>21</v>
      </c>
      <c r="C505" s="18">
        <f>SUM(D505:J505)</f>
        <v>0</v>
      </c>
      <c r="D505" s="18">
        <f aca="true" t="shared" si="169" ref="D505:N505">SUM(D506+D507+D508+D509)</f>
        <v>0</v>
      </c>
      <c r="E505" s="18">
        <f t="shared" si="169"/>
        <v>0</v>
      </c>
      <c r="F505" s="18">
        <f t="shared" si="169"/>
        <v>0</v>
      </c>
      <c r="G505" s="18">
        <f t="shared" si="169"/>
        <v>0</v>
      </c>
      <c r="H505" s="18">
        <f t="shared" si="169"/>
        <v>0</v>
      </c>
      <c r="I505" s="18">
        <f t="shared" si="169"/>
        <v>0</v>
      </c>
      <c r="J505" s="18">
        <f t="shared" si="169"/>
        <v>0</v>
      </c>
      <c r="K505" s="18">
        <f t="shared" si="169"/>
        <v>0</v>
      </c>
      <c r="L505" s="18">
        <f t="shared" si="169"/>
        <v>0</v>
      </c>
      <c r="M505" s="18">
        <f t="shared" si="169"/>
        <v>0</v>
      </c>
      <c r="N505" s="18">
        <f t="shared" si="169"/>
        <v>0</v>
      </c>
      <c r="O505" s="27"/>
    </row>
    <row r="506" spans="1:15" ht="15">
      <c r="A506" s="12">
        <f t="shared" si="153"/>
        <v>446</v>
      </c>
      <c r="B506" s="15" t="s">
        <v>3</v>
      </c>
      <c r="C506" s="18">
        <f>SUM(D506:J506)</f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27"/>
    </row>
    <row r="507" spans="1:15" ht="15">
      <c r="A507" s="12">
        <f t="shared" si="153"/>
        <v>447</v>
      </c>
      <c r="B507" s="15" t="s">
        <v>4</v>
      </c>
      <c r="C507" s="18">
        <f>SUM(D507:J507)</f>
        <v>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27"/>
    </row>
    <row r="508" spans="1:15" ht="15">
      <c r="A508" s="12">
        <f t="shared" si="153"/>
        <v>448</v>
      </c>
      <c r="B508" s="15" t="s">
        <v>5</v>
      </c>
      <c r="C508" s="18">
        <f>SUM(D508:J508)</f>
        <v>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27"/>
    </row>
    <row r="509" spans="1:15" ht="15">
      <c r="A509" s="12">
        <f t="shared" si="153"/>
        <v>449</v>
      </c>
      <c r="B509" s="15" t="s">
        <v>6</v>
      </c>
      <c r="C509" s="18">
        <f>SUM(D509:J509)</f>
        <v>0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27"/>
    </row>
    <row r="510" spans="1:15" ht="15">
      <c r="A510" s="12">
        <f t="shared" si="153"/>
        <v>450</v>
      </c>
      <c r="B510" s="65" t="s">
        <v>22</v>
      </c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</row>
    <row r="511" spans="1:15" ht="25.5">
      <c r="A511" s="12">
        <f t="shared" si="153"/>
        <v>451</v>
      </c>
      <c r="B511" s="35" t="s">
        <v>13</v>
      </c>
      <c r="C511" s="18">
        <f>SUM(D511:N511)</f>
        <v>2608.5299999999997</v>
      </c>
      <c r="D511" s="18">
        <f>SUM(D512:D515)</f>
        <v>0</v>
      </c>
      <c r="E511" s="18">
        <f aca="true" t="shared" si="170" ref="E511:N511">E512+E513+E514</f>
        <v>0</v>
      </c>
      <c r="F511" s="18">
        <f t="shared" si="170"/>
        <v>424.79999999999995</v>
      </c>
      <c r="G511" s="18">
        <f t="shared" si="170"/>
        <v>375.09000000000003</v>
      </c>
      <c r="H511" s="18">
        <f t="shared" si="170"/>
        <v>439.2</v>
      </c>
      <c r="I511" s="18">
        <f t="shared" si="170"/>
        <v>455.03999999999996</v>
      </c>
      <c r="J511" s="18">
        <f t="shared" si="170"/>
        <v>180</v>
      </c>
      <c r="K511" s="18">
        <f t="shared" si="170"/>
        <v>180</v>
      </c>
      <c r="L511" s="18">
        <f t="shared" si="170"/>
        <v>180</v>
      </c>
      <c r="M511" s="18">
        <f t="shared" si="170"/>
        <v>187.2</v>
      </c>
      <c r="N511" s="18">
        <f t="shared" si="170"/>
        <v>187.2</v>
      </c>
      <c r="O511" s="27"/>
    </row>
    <row r="512" spans="1:15" ht="15">
      <c r="A512" s="12">
        <f t="shared" si="153"/>
        <v>452</v>
      </c>
      <c r="B512" s="15" t="s">
        <v>3</v>
      </c>
      <c r="C512" s="18">
        <f>SUM(D512:N512)</f>
        <v>0</v>
      </c>
      <c r="D512" s="18">
        <f>D517</f>
        <v>0</v>
      </c>
      <c r="E512" s="18">
        <f>E517</f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f>K517</f>
        <v>0</v>
      </c>
      <c r="L512" s="18">
        <f>L517</f>
        <v>0</v>
      </c>
      <c r="M512" s="18">
        <f>M517</f>
        <v>0</v>
      </c>
      <c r="N512" s="18">
        <f>N517</f>
        <v>0</v>
      </c>
      <c r="O512" s="27"/>
    </row>
    <row r="513" spans="1:15" ht="15">
      <c r="A513" s="12">
        <f t="shared" si="153"/>
        <v>453</v>
      </c>
      <c r="B513" s="15" t="s">
        <v>4</v>
      </c>
      <c r="C513" s="18">
        <f>SUM(D513:N513)</f>
        <v>365.6</v>
      </c>
      <c r="D513" s="18">
        <f aca="true" t="shared" si="171" ref="D513:N513">D518</f>
        <v>0</v>
      </c>
      <c r="E513" s="18">
        <f t="shared" si="171"/>
        <v>0</v>
      </c>
      <c r="F513" s="18">
        <f t="shared" si="171"/>
        <v>118.6</v>
      </c>
      <c r="G513" s="18">
        <f t="shared" si="171"/>
        <v>66.8</v>
      </c>
      <c r="H513" s="18">
        <f t="shared" si="171"/>
        <v>102.3</v>
      </c>
      <c r="I513" s="18">
        <f>I518+I523</f>
        <v>77.9</v>
      </c>
      <c r="J513" s="18">
        <f t="shared" si="171"/>
        <v>0</v>
      </c>
      <c r="K513" s="18">
        <f t="shared" si="171"/>
        <v>0</v>
      </c>
      <c r="L513" s="18">
        <f t="shared" si="171"/>
        <v>0</v>
      </c>
      <c r="M513" s="18">
        <f t="shared" si="171"/>
        <v>0</v>
      </c>
      <c r="N513" s="18">
        <f t="shared" si="171"/>
        <v>0</v>
      </c>
      <c r="O513" s="27"/>
    </row>
    <row r="514" spans="1:15" ht="15">
      <c r="A514" s="12">
        <f t="shared" si="153"/>
        <v>454</v>
      </c>
      <c r="B514" s="15" t="s">
        <v>5</v>
      </c>
      <c r="C514" s="18">
        <f>SUM(D514:N514)</f>
        <v>2242.93</v>
      </c>
      <c r="D514" s="18">
        <f aca="true" t="shared" si="172" ref="D514:N514">D519</f>
        <v>0</v>
      </c>
      <c r="E514" s="18">
        <f t="shared" si="172"/>
        <v>0</v>
      </c>
      <c r="F514" s="18">
        <f t="shared" si="172"/>
        <v>306.2</v>
      </c>
      <c r="G514" s="18">
        <f t="shared" si="172"/>
        <v>308.29</v>
      </c>
      <c r="H514" s="18">
        <f t="shared" si="172"/>
        <v>336.9</v>
      </c>
      <c r="I514" s="18">
        <f>I519+I524</f>
        <v>377.14</v>
      </c>
      <c r="J514" s="18">
        <f t="shared" si="172"/>
        <v>180</v>
      </c>
      <c r="K514" s="18">
        <f t="shared" si="172"/>
        <v>180</v>
      </c>
      <c r="L514" s="18">
        <f t="shared" si="172"/>
        <v>180</v>
      </c>
      <c r="M514" s="18">
        <f t="shared" si="172"/>
        <v>187.2</v>
      </c>
      <c r="N514" s="18">
        <f t="shared" si="172"/>
        <v>187.2</v>
      </c>
      <c r="O514" s="27"/>
    </row>
    <row r="515" spans="1:15" ht="15">
      <c r="A515" s="12">
        <f t="shared" si="153"/>
        <v>455</v>
      </c>
      <c r="B515" s="15" t="s">
        <v>34</v>
      </c>
      <c r="C515" s="18">
        <f>SUM(D515:N515)</f>
        <v>0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f>K520</f>
        <v>0</v>
      </c>
      <c r="L515" s="18">
        <f>L520</f>
        <v>0</v>
      </c>
      <c r="M515" s="18">
        <f>M520</f>
        <v>0</v>
      </c>
      <c r="N515" s="18">
        <f>N520</f>
        <v>0</v>
      </c>
      <c r="O515" s="27"/>
    </row>
    <row r="516" spans="1:15" ht="38.25">
      <c r="A516" s="12">
        <f t="shared" si="153"/>
        <v>456</v>
      </c>
      <c r="B516" s="44" t="s">
        <v>128</v>
      </c>
      <c r="C516" s="17">
        <f>D516+E516+F516+G516+H516+I516+J516+K516+L516+M516+N516</f>
        <v>2530.6299999999997</v>
      </c>
      <c r="D516" s="17">
        <f aca="true" t="shared" si="173" ref="D516:N516">D517+D518+D519+D520</f>
        <v>0</v>
      </c>
      <c r="E516" s="17">
        <f t="shared" si="173"/>
        <v>0</v>
      </c>
      <c r="F516" s="17">
        <f t="shared" si="173"/>
        <v>424.79999999999995</v>
      </c>
      <c r="G516" s="17">
        <f t="shared" si="173"/>
        <v>375.09000000000003</v>
      </c>
      <c r="H516" s="17">
        <f t="shared" si="173"/>
        <v>439.2</v>
      </c>
      <c r="I516" s="17">
        <f t="shared" si="173"/>
        <v>377.14</v>
      </c>
      <c r="J516" s="17">
        <f t="shared" si="173"/>
        <v>180</v>
      </c>
      <c r="K516" s="17">
        <f>K517+K518+K519+K520</f>
        <v>180</v>
      </c>
      <c r="L516" s="17">
        <f t="shared" si="173"/>
        <v>180</v>
      </c>
      <c r="M516" s="17">
        <f t="shared" si="173"/>
        <v>187.2</v>
      </c>
      <c r="N516" s="17">
        <f t="shared" si="173"/>
        <v>187.2</v>
      </c>
      <c r="O516" s="50" t="s">
        <v>70</v>
      </c>
    </row>
    <row r="517" spans="1:15" ht="15">
      <c r="A517" s="12">
        <f t="shared" si="153"/>
        <v>457</v>
      </c>
      <c r="B517" s="15" t="s">
        <v>3</v>
      </c>
      <c r="C517" s="17">
        <f aca="true" t="shared" si="174" ref="C517:C525">D517+E517+F517+G517+H517+I517+J517+K517+L517+M517+N517</f>
        <v>0</v>
      </c>
      <c r="D517" s="19">
        <v>0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51"/>
    </row>
    <row r="518" spans="1:15" ht="15">
      <c r="A518" s="12">
        <f t="shared" si="153"/>
        <v>458</v>
      </c>
      <c r="B518" s="15" t="s">
        <v>4</v>
      </c>
      <c r="C518" s="17">
        <f>D518+E518+F518+G518+H518+I518+J518+K518+L518+M518+N518</f>
        <v>287.7</v>
      </c>
      <c r="D518" s="21">
        <v>0</v>
      </c>
      <c r="E518" s="21">
        <v>0</v>
      </c>
      <c r="F518" s="21">
        <v>118.6</v>
      </c>
      <c r="G518" s="21">
        <v>66.8</v>
      </c>
      <c r="H518" s="21">
        <v>102.3</v>
      </c>
      <c r="I518" s="21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51"/>
    </row>
    <row r="519" spans="1:15" ht="15">
      <c r="A519" s="12">
        <f t="shared" si="153"/>
        <v>459</v>
      </c>
      <c r="B519" s="15" t="s">
        <v>5</v>
      </c>
      <c r="C519" s="17">
        <f>D519+E519+F519+G519+H519+I519+J519+K519+L519+M519+N519</f>
        <v>2242.93</v>
      </c>
      <c r="D519" s="21">
        <v>0</v>
      </c>
      <c r="E519" s="21">
        <v>0</v>
      </c>
      <c r="F519" s="21">
        <v>306.2</v>
      </c>
      <c r="G519" s="21">
        <v>308.29</v>
      </c>
      <c r="H519" s="21">
        <v>336.9</v>
      </c>
      <c r="I519" s="21">
        <v>377.14</v>
      </c>
      <c r="J519" s="17">
        <v>180</v>
      </c>
      <c r="K519" s="17">
        <v>180</v>
      </c>
      <c r="L519" s="17">
        <v>180</v>
      </c>
      <c r="M519" s="17">
        <v>187.2</v>
      </c>
      <c r="N519" s="17">
        <v>187.2</v>
      </c>
      <c r="O519" s="51"/>
    </row>
    <row r="520" spans="1:15" ht="15">
      <c r="A520" s="12">
        <f t="shared" si="153"/>
        <v>460</v>
      </c>
      <c r="B520" s="15" t="s">
        <v>34</v>
      </c>
      <c r="C520" s="17">
        <f t="shared" si="174"/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52"/>
    </row>
    <row r="521" spans="1:15" ht="51">
      <c r="A521" s="12">
        <v>461</v>
      </c>
      <c r="B521" s="44" t="s">
        <v>118</v>
      </c>
      <c r="C521" s="17">
        <f>D521+E521+F521+G521+H521+I521+J521+K521+L521+M521+N521</f>
        <v>77.9</v>
      </c>
      <c r="D521" s="17">
        <f>D522+D523+D524+D525</f>
        <v>0</v>
      </c>
      <c r="E521" s="17">
        <f>E522+E523+E524+E525</f>
        <v>0</v>
      </c>
      <c r="F521" s="17">
        <f>F522+F523+F524+F525</f>
        <v>0</v>
      </c>
      <c r="G521" s="17">
        <f>G522+G523+G524+G525</f>
        <v>0</v>
      </c>
      <c r="H521" s="17">
        <f>H522+H523+H524+H525</f>
        <v>0</v>
      </c>
      <c r="I521" s="17">
        <f aca="true" t="shared" si="175" ref="I521:N521">I522+I523+I524+I525</f>
        <v>77.9</v>
      </c>
      <c r="J521" s="17">
        <f t="shared" si="175"/>
        <v>0</v>
      </c>
      <c r="K521" s="17">
        <f t="shared" si="175"/>
        <v>0</v>
      </c>
      <c r="L521" s="17">
        <f t="shared" si="175"/>
        <v>0</v>
      </c>
      <c r="M521" s="17">
        <f t="shared" si="175"/>
        <v>0</v>
      </c>
      <c r="N521" s="17">
        <f t="shared" si="175"/>
        <v>0</v>
      </c>
      <c r="O521" s="56" t="s">
        <v>119</v>
      </c>
    </row>
    <row r="522" spans="1:15" ht="15">
      <c r="A522" s="12">
        <v>462</v>
      </c>
      <c r="B522" s="15" t="s">
        <v>3</v>
      </c>
      <c r="C522" s="17">
        <f t="shared" si="174"/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9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57"/>
    </row>
    <row r="523" spans="1:15" ht="15">
      <c r="A523" s="12">
        <v>463</v>
      </c>
      <c r="B523" s="15" t="s">
        <v>4</v>
      </c>
      <c r="C523" s="17">
        <f>D523+E523+F523+G523+H523+I523+J523+K523+L523+M523+N523</f>
        <v>77.9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21">
        <v>77.9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57"/>
    </row>
    <row r="524" spans="1:15" ht="15">
      <c r="A524" s="12">
        <v>464</v>
      </c>
      <c r="B524" s="15" t="s">
        <v>5</v>
      </c>
      <c r="C524" s="17">
        <f t="shared" si="174"/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21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57"/>
    </row>
    <row r="525" spans="1:15" ht="15">
      <c r="A525" s="12">
        <v>465</v>
      </c>
      <c r="B525" s="15" t="s">
        <v>34</v>
      </c>
      <c r="C525" s="17">
        <f t="shared" si="174"/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21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58"/>
    </row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</sheetData>
  <sheetProtection/>
  <autoFilter ref="A12:O491"/>
  <mergeCells count="101">
    <mergeCell ref="B510:O510"/>
    <mergeCell ref="A10:O10"/>
    <mergeCell ref="A13:A14"/>
    <mergeCell ref="B13:B14"/>
    <mergeCell ref="O13:O14"/>
    <mergeCell ref="O487:O491"/>
    <mergeCell ref="A9:O9"/>
    <mergeCell ref="I4:O8"/>
    <mergeCell ref="B492:O492"/>
    <mergeCell ref="B498:O498"/>
    <mergeCell ref="B504:O504"/>
    <mergeCell ref="O455:O459"/>
    <mergeCell ref="B431:O431"/>
    <mergeCell ref="B437:O437"/>
    <mergeCell ref="O359:O363"/>
    <mergeCell ref="O322:O326"/>
    <mergeCell ref="O516:O520"/>
    <mergeCell ref="B470:O470"/>
    <mergeCell ref="B471:O471"/>
    <mergeCell ref="O482:O486"/>
    <mergeCell ref="O477:O481"/>
    <mergeCell ref="B301:O301"/>
    <mergeCell ref="B369:O369"/>
    <mergeCell ref="O364:O368"/>
    <mergeCell ref="O224:O228"/>
    <mergeCell ref="O337:O341"/>
    <mergeCell ref="O406:O410"/>
    <mergeCell ref="O285:O289"/>
    <mergeCell ref="O279:O283"/>
    <mergeCell ref="B278:O278"/>
    <mergeCell ref="B295:O295"/>
    <mergeCell ref="B449:O449"/>
    <mergeCell ref="B375:O375"/>
    <mergeCell ref="O307:O311"/>
    <mergeCell ref="O312:O316"/>
    <mergeCell ref="O401:O405"/>
    <mergeCell ref="O396:O400"/>
    <mergeCell ref="O59:O63"/>
    <mergeCell ref="B229:O229"/>
    <mergeCell ref="O261:O265"/>
    <mergeCell ref="O386:O390"/>
    <mergeCell ref="O246:O250"/>
    <mergeCell ref="B347:O347"/>
    <mergeCell ref="B353:O353"/>
    <mergeCell ref="B272:O272"/>
    <mergeCell ref="O317:O321"/>
    <mergeCell ref="O290:O294"/>
    <mergeCell ref="O201:O205"/>
    <mergeCell ref="O256:O260"/>
    <mergeCell ref="B284:O284"/>
    <mergeCell ref="B211:O211"/>
    <mergeCell ref="B240:O240"/>
    <mergeCell ref="B266:O266"/>
    <mergeCell ref="B217:O217"/>
    <mergeCell ref="O206:O210"/>
    <mergeCell ref="O79:O82"/>
    <mergeCell ref="B36:O36"/>
    <mergeCell ref="O251:O255"/>
    <mergeCell ref="O235:O239"/>
    <mergeCell ref="B42:O42"/>
    <mergeCell ref="B223:O223"/>
    <mergeCell ref="O191:O195"/>
    <mergeCell ref="O174:O178"/>
    <mergeCell ref="B179:O179"/>
    <mergeCell ref="O196:O200"/>
    <mergeCell ref="B167:O167"/>
    <mergeCell ref="B173:O173"/>
    <mergeCell ref="O106:O110"/>
    <mergeCell ref="B90:O90"/>
    <mergeCell ref="O101:O105"/>
    <mergeCell ref="O96:O100"/>
    <mergeCell ref="C13:N13"/>
    <mergeCell ref="O69:O73"/>
    <mergeCell ref="B48:O48"/>
    <mergeCell ref="O49:O53"/>
    <mergeCell ref="B185:O185"/>
    <mergeCell ref="B84:O84"/>
    <mergeCell ref="O121:O125"/>
    <mergeCell ref="B161:O161"/>
    <mergeCell ref="O54:O58"/>
    <mergeCell ref="O116:O120"/>
    <mergeCell ref="B443:O443"/>
    <mergeCell ref="O391:O395"/>
    <mergeCell ref="O74:O78"/>
    <mergeCell ref="O131:O135"/>
    <mergeCell ref="O136:O140"/>
    <mergeCell ref="O151:O155"/>
    <mergeCell ref="O156:O160"/>
    <mergeCell ref="O146:O150"/>
    <mergeCell ref="O126:O130"/>
    <mergeCell ref="O111:O115"/>
    <mergeCell ref="O342:O346"/>
    <mergeCell ref="O426:O430"/>
    <mergeCell ref="O465:O469"/>
    <mergeCell ref="O521:O525"/>
    <mergeCell ref="O327:O331"/>
    <mergeCell ref="O332:O336"/>
    <mergeCell ref="O411:O415"/>
    <mergeCell ref="O416:O420"/>
    <mergeCell ref="O421:O425"/>
    <mergeCell ref="O460:O464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Анастасия Савина</cp:lastModifiedBy>
  <cp:lastPrinted>2020-06-02T05:54:35Z</cp:lastPrinted>
  <dcterms:created xsi:type="dcterms:W3CDTF">2013-09-27T11:14:47Z</dcterms:created>
  <dcterms:modified xsi:type="dcterms:W3CDTF">2020-07-10T05:56:04Z</dcterms:modified>
  <cp:category/>
  <cp:version/>
  <cp:contentType/>
  <cp:contentStatus/>
</cp:coreProperties>
</file>