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440" windowHeight="7470" activeTab="0"/>
  </bookViews>
  <sheets>
    <sheet name="Лист1" sheetId="1" r:id="rId1"/>
    <sheet name="Лист3" sheetId="2" r:id="rId2"/>
  </sheets>
  <definedNames>
    <definedName name="_xlnm.Print_Titles" localSheetId="0">'Лист1'!$6:$8</definedName>
    <definedName name="_xlnm.Print_Area" localSheetId="0">'Лист1'!$A$1:$O$373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<sst xmlns="http://schemas.openxmlformats.org/spreadsheetml/2006/main" count="428" uniqueCount="203">
  <si>
    <t>Наименование мероприятия/ Источники расходов на финансирование</t>
  </si>
  <si>
    <t>ВСЕГО ПО МУНИЦИПАЛЬНОЙ  ПРОГРАММЕ, В ТОМ ЧИСЛЕ</t>
  </si>
  <si>
    <t>федеральный бюджет</t>
  </si>
  <si>
    <t>областной бюджет</t>
  </si>
  <si>
    <t>местный бюджет</t>
  </si>
  <si>
    <t>Прочие нужды</t>
  </si>
  <si>
    <t>ВСЕГО ПО ПОДПРОГРАММЕ, В ТОМ ЧИСЛЕ</t>
  </si>
  <si>
    <t>Всего по направлению "Прочие нужды", в том числе</t>
  </si>
  <si>
    <t>№ строки</t>
  </si>
  <si>
    <t>Подпрограмма 1 «Развитие системы дошкольного образования
в муниципальном образовании Камышловский муниципальный район»</t>
  </si>
  <si>
    <t>Подпрограмма 2  «Развитие системы общего образования в муниципальном образовании Камышловский муниципальный  район»</t>
  </si>
  <si>
    <t>Подпрограмма 4 «Патриотическое воспитание граждан в муниципальном образовании
 Камышловский муниципальный район»</t>
  </si>
  <si>
    <t>в том числе софинансирование за счет средств местного бюджета</t>
  </si>
  <si>
    <t xml:space="preserve">федеральный бюджет </t>
  </si>
  <si>
    <t>в том числе:
софинансирование за счет средств местного бюджета</t>
  </si>
  <si>
    <t>Приложение № 2</t>
  </si>
  <si>
    <t>Номер строки  задач, целевых показателей, на достижение которых направлены  мероприятия</t>
  </si>
  <si>
    <t>211,212,213</t>
  </si>
  <si>
    <t>211,212,213,310,340</t>
  </si>
  <si>
    <t>310,340</t>
  </si>
  <si>
    <t>4209911,340/906017</t>
  </si>
  <si>
    <t>226 курсы</t>
  </si>
  <si>
    <t>4219911,5240200</t>
  </si>
  <si>
    <t>340/906019</t>
  </si>
  <si>
    <t>7959100 226,4320211 226</t>
  </si>
  <si>
    <t>7959700 310,226</t>
  </si>
  <si>
    <t>225 ремонт</t>
  </si>
  <si>
    <t>211,213,221,222,223,225,226,         340/906019</t>
  </si>
  <si>
    <t>221,222,223,225,226,340/906018</t>
  </si>
  <si>
    <t>310 ннш</t>
  </si>
  <si>
    <t>225 ремонт, 225 ннш</t>
  </si>
  <si>
    <t>221,223,225,226,290,340/906018, 226 ннш</t>
  </si>
  <si>
    <t>Подпрограмма 3 «Развитие системы отдыха и оздоровления детей 
в муниципальном образовании Камышловский муниципальный район»</t>
  </si>
  <si>
    <t>Подпрограмма 5 «Обеспечение реализации муниципальной  программы  «Развитие системы образования в муниципальном  образовании Камышловский муниципальный  район  на 2014-2016 годы»</t>
  </si>
  <si>
    <t>местный бюджет (0341021)</t>
  </si>
  <si>
    <t>местный бюджет (0341023)</t>
  </si>
  <si>
    <t>в том числе,  софинансирование за счет средств местного бюджета на капитальный ремонт, приведение в соответствие с требованиями пожарной безопасности и санитарного законодательства зданий и помещений.</t>
  </si>
  <si>
    <t>местный бюджет (0321016)</t>
  </si>
  <si>
    <t>ИТОГО</t>
  </si>
  <si>
    <t>областной бюджет (0314520)    (03145Э0)</t>
  </si>
  <si>
    <t>в том числе: софинансирование за счет средств местного бюджета</t>
  </si>
  <si>
    <t>1.1., 1.1.1., 1.1.2., 1.1.3., 1.1.4.</t>
  </si>
  <si>
    <t>1.1., 1.1.1., 1.1.2.</t>
  </si>
  <si>
    <t>1.1., 1.1.1., 1.1.2.,       1.2.,1.2.1.,              2.2., 2.2.1.</t>
  </si>
  <si>
    <t>2.1.,2.1.1.,           2.2.1.,                                     2.3., 2.3.1.</t>
  </si>
  <si>
    <t>1.1., 1.1.1., 1.1.2., 1.1.3.</t>
  </si>
  <si>
    <t>1.3., 1.3.1.</t>
  </si>
  <si>
    <t>3.1., 3.1.1.,                     3.2., 3.2.1.,                    3.3. 3.3.1.,                     3.4., 3.4.1.,             3.7., 3.7.1., 3.7.2., 3.7.3., 3.7.4.,                        3.8. 3.8.1.,                       3.10., 3.10.1., 4.2.2</t>
  </si>
  <si>
    <t>3.4., 3.4.1.,                     4.1., 4.1.1., 4.2.1.</t>
  </si>
  <si>
    <t>3.5., 3.5.1.</t>
  </si>
  <si>
    <t>3.6., 3.6.1.</t>
  </si>
  <si>
    <t>3.4., 3.4.1.,         4.1., 4.1.2.,               4.2., 4.2.1.,                    4.4., 4.4.1.</t>
  </si>
  <si>
    <t>3.4., 3.4.1.,                4.3., 4.3.1.</t>
  </si>
  <si>
    <t xml:space="preserve">3.4., 3.4.1.,                        3.9. 3.9.1.               </t>
  </si>
  <si>
    <t>5.1., 5.1.1., 5.1.3.</t>
  </si>
  <si>
    <t>5.1., 5.1.2.</t>
  </si>
  <si>
    <t>5.1., 5.1.1., 5.1.2.</t>
  </si>
  <si>
    <t>6.1., 6.1.1.</t>
  </si>
  <si>
    <t>6.2., 6.2.1.</t>
  </si>
  <si>
    <t>6.2., 6.2.1.               6.3., 6.3.1.</t>
  </si>
  <si>
    <t>7.1., 7.1.1.</t>
  </si>
  <si>
    <t>7.2., 7.2.1.,              7.3., 7.3.1., 7.3.2., 7.3.3.</t>
  </si>
  <si>
    <t>федеральный бюджет (0325027)</t>
  </si>
  <si>
    <t>областной бюджет  (03245ЛО)</t>
  </si>
  <si>
    <t>в том числе:
софинансирование за счет средств местного бюджета (МКОУ Октябрьская СОШ и МКОУ Скатинская СОШ)</t>
  </si>
  <si>
    <t xml:space="preserve">областной бюджет </t>
  </si>
  <si>
    <t>местный бюджет (0310110000)</t>
  </si>
  <si>
    <t>местный бюджет (0310210000)</t>
  </si>
  <si>
    <t>местный бюджет (0310310000)</t>
  </si>
  <si>
    <t>местный бюджет (0310510000)</t>
  </si>
  <si>
    <t>местный бюджет (0310710000)</t>
  </si>
  <si>
    <t>областной бюджет (0321345400)</t>
  </si>
  <si>
    <t>местный бюджет (0320510000)</t>
  </si>
  <si>
    <t>местный бюджет (0320610000)</t>
  </si>
  <si>
    <t>местный бюджет (0320810000)</t>
  </si>
  <si>
    <t>местный бюджет (0330110000)</t>
  </si>
  <si>
    <t>местный бюджет (0330210000)</t>
  </si>
  <si>
    <t>местный бюджет (0330310000)</t>
  </si>
  <si>
    <t>местный бюджет (0340110000)</t>
  </si>
  <si>
    <t>местный бюджет (0340210000)</t>
  </si>
  <si>
    <t>местный бюджет (0340310000)</t>
  </si>
  <si>
    <t>местный бюджет (0350110000)</t>
  </si>
  <si>
    <t>местный бюджет (0350210000)</t>
  </si>
  <si>
    <t>местный бюджет (0310610000)</t>
  </si>
  <si>
    <t>местный бюджет (0320910000)</t>
  </si>
  <si>
    <t>местный бюджет (03214S5Ш00)</t>
  </si>
  <si>
    <t>областной бюджет (0310945120)</t>
  </si>
  <si>
    <t>областной бюджет (0321145310)</t>
  </si>
  <si>
    <t>областной бюджет (0321245320)</t>
  </si>
  <si>
    <t>областной бюджет (0320745900)</t>
  </si>
  <si>
    <t>4.5, 4.5.1,</t>
  </si>
  <si>
    <t>областной бюджет (0321445Ш00)</t>
  </si>
  <si>
    <t>4.6, 4.6.1, 4.6.2, 4.6.3</t>
  </si>
  <si>
    <t>областной бюджет (0321545И00)</t>
  </si>
  <si>
    <t>федеральный бюджет (0321650970)</t>
  </si>
  <si>
    <t>областной бюджет (03216R0970)</t>
  </si>
  <si>
    <t>местный бюджет  (0330110000 906023)</t>
  </si>
  <si>
    <t>местный бюджет (0310410000) всего, из них:</t>
  </si>
  <si>
    <t>федеральный бюджет (0320655200)</t>
  </si>
  <si>
    <t>в том числе,  софинансирование за счет средств местного бюджета на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(МОУ Обуховская СОШ).</t>
  </si>
  <si>
    <t>Объем расходов на выполнение мероприятия за счет всех источников ресурсного обеспечения, тыс. рублей</t>
  </si>
  <si>
    <t>местный бюджет (0320410000), всего, из них:</t>
  </si>
  <si>
    <t>местный бюджет (03216L0970),(03216S5Ф00)</t>
  </si>
  <si>
    <t xml:space="preserve">в том числе софинансирование за счет средств местного бюджета на содержание  столовых в муниципальных общеобразовательных организациях всего, из них: </t>
  </si>
  <si>
    <t>местный бюджет (0320110000) в том числе:</t>
  </si>
  <si>
    <t>софинансирование за счет средств местного бюджета на оплату труда работников столовых, включенных в штатное расписание общеобразовательных организаций</t>
  </si>
  <si>
    <t>местный бюджет (03216S0970),(03216S5Ф00)</t>
  </si>
  <si>
    <t>местный бюджет (0311010000)</t>
  </si>
  <si>
    <t>местный бюджет (0321710000)</t>
  </si>
  <si>
    <t>местный бюджет (03210S5Э00)</t>
  </si>
  <si>
    <t>областной бюджет (0321045Э00)</t>
  </si>
  <si>
    <t>областной бюджет (03216R0970), (0321645Ф00)</t>
  </si>
  <si>
    <t>местный бюджет  (0321510000); (03215S5И00)</t>
  </si>
  <si>
    <t xml:space="preserve">в том числе:
софинансирование за счет средств местного бюджета </t>
  </si>
  <si>
    <t xml:space="preserve">местный бюджет (0320210000) </t>
  </si>
  <si>
    <t xml:space="preserve">в том числе: софинансирование за счет средств местного бюджета на приобретение оборудования и расходых материалов для обеспечения столовых в муниципальных общеобразовательных организациях всего, из них: </t>
  </si>
  <si>
    <t xml:space="preserve">областной бюджет (0310845110) </t>
  </si>
  <si>
    <t>местный бюджет (03206L5200),(0321810000)</t>
  </si>
  <si>
    <t>к муниципальной  программе «Развитие системы образования в муниципальном образовании Камышловский муниципальный район на 2014-2024  годы»</t>
  </si>
  <si>
    <t xml:space="preserve">План мероприятий муниципальной программы
«Развитие системы образования в муниципальном образовании  
Камышловский  муниципальный  район  на 2014-2024 годы»
</t>
  </si>
  <si>
    <t xml:space="preserve">местный бюджет </t>
  </si>
  <si>
    <t xml:space="preserve">в том числе:
Обеспечение мероприятий по оборудованию спортивных площадок в (МКОУ Обуховская СОШ в 2016г.)(МКОУ Баранниковская СОШ в 2019г.), из них:  </t>
  </si>
  <si>
    <t>областной бюджет (032Е145690)</t>
  </si>
  <si>
    <t>областной бюджет всего, из них:</t>
  </si>
  <si>
    <t xml:space="preserve">Организация отдыха идетей в каникулярное время за счет областного бюджета (0330445600) </t>
  </si>
  <si>
    <t>местный бюджет (032Е1S5690)</t>
  </si>
  <si>
    <t>Осуществление государственных полномочий Свердловскоц области по организации и обеспечению отдыха и оздоровления детей (за исключением детей-сирот и детей, оставшихся без пепечения родителей, детей, находящихся в трудной жизненной ситуации) в учебное аремя, включая мероприятия по обеспечению безопасности их жихни и здоровья (0330445500)</t>
  </si>
  <si>
    <t>федеральный бюджет (032Е151690) ДКЛ (19-Е07)</t>
  </si>
  <si>
    <t>местный бюджет (032Е151690) ДКЛ (19-Е07)</t>
  </si>
  <si>
    <t>местный бюджет (0321910000)</t>
  </si>
  <si>
    <t>Увеличение стоимости основных средств (оборудование для столовой, посуда и другие кухонные принадлежности),</t>
  </si>
  <si>
    <t>Увеличение стоимости материальных запасов (мягкий инвентарь и другие расходные материалы для столовой)</t>
  </si>
  <si>
    <t>местный бюджет (0320310000) всего, из них:</t>
  </si>
  <si>
    <t>На оплату коммунальных услуг за помещения столовой</t>
  </si>
  <si>
    <t>Прочие работы, услуги  связанные с организацией питания обучающихся</t>
  </si>
  <si>
    <t>Увеличение стоимости основных средств (приобретение и установка мониторов в школьные автобусы)</t>
  </si>
  <si>
    <t>местный бюджет (03207S5900, 0320710000)</t>
  </si>
  <si>
    <t>федеральный бюджет 03206L2550</t>
  </si>
  <si>
    <t>областной бюджет 03206L2550</t>
  </si>
  <si>
    <t>местный бюджет 03206L2550</t>
  </si>
  <si>
    <t>федеральный бюджет  (03218R3040)</t>
  </si>
  <si>
    <t>областной бюджет (03218R3040)</t>
  </si>
  <si>
    <t>федеральный бюджет (03210R3030)</t>
  </si>
  <si>
    <t>местный бюджет (0322010000)</t>
  </si>
  <si>
    <t xml:space="preserve">Мероприятие 1.2.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расходов), всего, из них:
</t>
  </si>
  <si>
    <t>Мероприятие 5.1.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бухгалтерия),  всего, из них:</t>
  </si>
  <si>
    <t>Мероприятие 5.2.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образования, всего, из них:</t>
  </si>
  <si>
    <t>Мероприятие 1.1.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</si>
  <si>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Мероприятие 1.3. Создание условий для содержания детей в муниципальных образовательных организациях дошкольного образования и обеспечения образовательного процесса, всего, из них: </t>
  </si>
  <si>
    <t>Мероприятие 1.4.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района, всего, из них:</t>
  </si>
  <si>
    <t>1.4.1. Приобретение продуктов питания за счет родительской платы</t>
  </si>
  <si>
    <t>1.4.2.  Приобретение продуктов питания за счет средств  местного бюджета для льготной категории детей (детей-инвалидов, детей родителей-инвалидов, опекаемых детей и т.п.) (0310410000  906017)</t>
  </si>
  <si>
    <t>1.4.3. 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 (Приобретение продуктов питания за счет средств муниципального бюджета) (0310410000  906028)</t>
  </si>
  <si>
    <t>Мероприятие 1.5. Обеспечение  воспитания и обучения детей-инвалидов дошкольного возраста, проживающих в Камышловском районе, на дому, в образовательных организациях дошкольного образования, всего, из них:</t>
  </si>
  <si>
    <t xml:space="preserve">Мероприятие 1.6.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 </t>
  </si>
  <si>
    <t xml:space="preserve">Мероприятие 1.7. Создание дополнительных мест        
в муниципальных  образовательных            
организациях дошкольного  образования    
Камышловского муниципального района всего, 
из них:
</t>
  </si>
  <si>
    <t xml:space="preserve">Мероприятие 1.8. Повышение квалификации  педагогических и           
управленческих кадров для реализации федеральных 
государственных  образовательных стандартов 
дошкольного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</si>
  <si>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 xml:space="preserve">Мероприятие 1.9. Обеспечение мероприятий по переводу котельных на газ в муниципальных учереждениях Камышловского района  всего, из них: </t>
  </si>
  <si>
    <t xml:space="preserve">Мероприятие 1.10. Обеспечение антитерористических мероприятий  Камышловского муниципального района всего, 
из них:
</t>
  </si>
  <si>
    <t>Мероприятие 2.1.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организаций, всего, из них:</t>
  </si>
  <si>
    <t>2.1.1. Финансирование  расходов на выплату денежного вознаграждения за выполнение функций классного руководителя педагогическим работникам  муниципальных  общеобразовательных организаций за счет средств областного бюджета  из них:</t>
  </si>
  <si>
    <t>Мероприятие 2.2.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</si>
  <si>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 xml:space="preserve">Мероприятие 2.3. Создание условий для содержания детей в муниципальных общеобразовательных организациях и обеспечения образовательного процесса, всего, из них: </t>
  </si>
  <si>
    <t>2.3.1. Создание условий для присмотра и ухода за детьми, в группах продленого дня за счет родительской платы(0320310000  906030)</t>
  </si>
  <si>
    <t>2.3.2. Создание условий для присмотра и ухода за детьми, в группах продленого дня за счет  средств  местного бюджета для льготной категории детей (детей-инвалидов, детей родителей-инвалидов, опекаемых детей и т.п.) (0320310000  906031)</t>
  </si>
  <si>
    <t>Мероприятие 2.4. Обеспечение организации питания обучающихся в муниципальных общеобразовательных организациях, всего, из них:</t>
  </si>
  <si>
    <t>2.4.1. Приобретение продуктов питания за счет родительской платы (0320410000;  0320410000 906030)</t>
  </si>
  <si>
    <t>2.4.2. Приобретение продуктов питания за счет средств  местного бюджета для льготной категории детей (детей-инвалидов, детей родителей-инвалидов, опекаемых детей и т.п.)(0320410000 906031).</t>
  </si>
  <si>
    <t>Мероприятие 2.5.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</si>
  <si>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>Мероприятие 2.6.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</si>
  <si>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>Мероприятие 2.7.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  всего, из них:</t>
  </si>
  <si>
    <t xml:space="preserve"> 2.7.1.  Обеспечение мероприятий по приобретению и (или) замене автобусов для подвоза обучающихся  в муниципальные общеобразовательные учреждения, по оснащение аппаратурой спутниковой навигации ГЛОНАСС, тахографами всего, из них:</t>
  </si>
  <si>
    <t xml:space="preserve"> 2.7.2.  Обеспечение мероприятий по информационному сопровождению используемого парка автобусов всего, из них:</t>
  </si>
  <si>
    <t xml:space="preserve">Мероприятие 2.8. Повышение квалификации  педагогических и           
управленческих кадров для реализации федеральных 
государственных  образовательных стандартов 
общего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</si>
  <si>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 xml:space="preserve">Мероприятие 2.9.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 всего, из них:          </t>
  </si>
  <si>
    <t xml:space="preserve"> 2.9.1.  Обеспечение совместного обучения инвалидов и лиц, не имеющих нарушений развития ("Доступная среда") всего, из них:</t>
  </si>
  <si>
    <t xml:space="preserve"> 2.9.2.  Распространение на территории МО Камышловский МР моделей успешной социализации детей (0321017) всего, из них:</t>
  </si>
  <si>
    <t xml:space="preserve">Мероприятие 2.10  Приобретение, монтаж блочной котельной мощностью 1,0 МВт для Кочневской школы (0321016) всего, из них:          </t>
  </si>
  <si>
    <t xml:space="preserve">Мероприятие 2.11   Создание в общеобразовательных организациях, расположенных в сельской местности, условий для занятий физической культурой и спортом  всего, из них:          </t>
  </si>
  <si>
    <t xml:space="preserve">2.11.1. Проведение капитального и (или) текущего ремонта спортивных залов  всего, из них:     </t>
  </si>
  <si>
    <t xml:space="preserve">2.11.2. Развитие школьного спортивного клуба всего, из них:  </t>
  </si>
  <si>
    <t xml:space="preserve">Мероприятие 2.12   Обеспечение мероприятий по оборудованию спортивных площадок в муниципальных общеобразовательных организациях всего, из них:         </t>
  </si>
  <si>
    <t xml:space="preserve">Мероприятие 2.13  Обеспечение  условий  реализации муниципальными  образовательными  организациями в Свердловской области образовательных программ  естественно-научного цикла и профориентационной работы всего, из них:          </t>
  </si>
  <si>
    <t xml:space="preserve"> Мероприятие 2.14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организациях», всего, из них: </t>
  </si>
  <si>
    <t xml:space="preserve">Мероприятие 2.15  Обеспечение мероприятий по переводу котельных на газ в муниципальных учереждениях Камышловского района  всего, из них: </t>
  </si>
  <si>
    <t xml:space="preserve">Мероприятие 2.16 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 всего, из них: </t>
  </si>
  <si>
    <t xml:space="preserve">Мероприятие 2.17. Обеспечение антитеррористических мероприятий  Камышловского муниципального района всего, 
из них:
</t>
  </si>
  <si>
    <t xml:space="preserve">Мероприятие 2.18. Обновление материально-технической базы для формирования у обучающихся современных технологических и гуманитарных навыков всего, 
из них:
</t>
  </si>
  <si>
    <t xml:space="preserve">2.18.1.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 всего, из них:     </t>
  </si>
  <si>
    <t xml:space="preserve">2.18.2.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 всего, из них:     </t>
  </si>
  <si>
    <t xml:space="preserve">Мероприятие 2.19. Обеспечение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 всего, из них
из них:
</t>
  </si>
  <si>
    <t xml:space="preserve">Мероприятие 2.20. Обеспечение мероприятий по организации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области, из них
из них:
</t>
  </si>
  <si>
    <t>Мероприятие 2.21.  Ежемесячное денежное вознаграждение за классное руководство педагогическим работникам  муниципальных  общеобразовательных организаций, всего
в том числе</t>
  </si>
  <si>
    <t>Мероприятие 2.22.  Строительство гаражных боксов муниципальных  общеобразовательных организаций, всего
в том числе</t>
  </si>
  <si>
    <t>Мероприятие 3.1. Организация отдыха и оздоровления детей и подростков в Камышловском муниципальном районе , всего, из них:</t>
  </si>
  <si>
    <t>3.1.1. Организация отдыха и оздоровления детей и подростков в Камышловском муниципальном районе  за счет родительской платы, всего, из них:</t>
  </si>
  <si>
    <t>Мероприятие 3.2. Организация  трудоустройства несовершеннолетних в летний период в Камышловском муниципальном районе , всего, из них:</t>
  </si>
  <si>
    <t xml:space="preserve">Мероприятие 3.3.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района, всего, из них: </t>
  </si>
  <si>
    <t>Мероприятие 4.1. Организация мероприятий по капитальному ремонту и реконструкции военно-спортивных полос и стрелковых тиров в общеобразовательных организациях, всего, из них:</t>
  </si>
  <si>
    <t>Мероприятие 4.2. Оснащение оборудованием и инветнарем  муниципальных учреждений, занимающихся патриотическим воспитанием граждан всего, из них:</t>
  </si>
  <si>
    <t>Мероприятие 4.3. Развитие кадетского, казаческого движения (открытие кадетских классов), всего, из них:</t>
  </si>
  <si>
    <t>Мероприятие 4.4. Организация участия и проведение районных, областных, общероссийских, мероприятий патриотической направленности, всего, из них:</t>
  </si>
  <si>
    <t>Мероприятие 4.5. Повышение профессионального уровня руководителей объединений патриотической направленности, руководителей музеев, всего, из них: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</si>
</sst>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0.000"/>
    <numFmt numFmtId="175" formatCode="#,##0.00000"/>
    <numFmt numFmtId="176" formatCode="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2" fontId="9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justify" wrapText="1"/>
    </xf>
    <xf numFmtId="0" fontId="4" fillId="0" borderId="0" xfId="0" applyFont="1" applyAlignment="1">
      <alignment horizontal="righ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7"/>
  <sheetViews>
    <sheetView tabSelected="1" view="pageBreakPreview" zoomScale="87" zoomScaleNormal="87" zoomScaleSheetLayoutView="87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O4"/>
    </sheetView>
  </sheetViews>
  <sheetFormatPr defaultColWidth="9.00390625" defaultRowHeight="12.75"/>
  <cols>
    <col min="1" max="1" width="6.625" style="4" customWidth="1"/>
    <col min="2" max="2" width="64.875" style="4" customWidth="1"/>
    <col min="3" max="3" width="13.625" style="13" customWidth="1"/>
    <col min="4" max="4" width="13.375" style="13" customWidth="1"/>
    <col min="5" max="6" width="13.875" style="13" customWidth="1"/>
    <col min="7" max="8" width="13.875" style="24" customWidth="1"/>
    <col min="9" max="14" width="13.875" style="13" customWidth="1"/>
    <col min="15" max="15" width="15.75390625" style="3" customWidth="1"/>
    <col min="16" max="16" width="15.375" style="4" bestFit="1" customWidth="1"/>
    <col min="17" max="16384" width="9.125" style="4" customWidth="1"/>
  </cols>
  <sheetData>
    <row r="1" spans="1:15" ht="15.75">
      <c r="A1" s="1"/>
      <c r="B1" s="1"/>
      <c r="C1" s="14"/>
      <c r="D1" s="16"/>
      <c r="E1" s="29" t="s">
        <v>15</v>
      </c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50.25" customHeight="1">
      <c r="A2" s="1"/>
      <c r="B2" s="1"/>
      <c r="C2" s="14"/>
      <c r="E2" s="15"/>
      <c r="F2" s="15"/>
      <c r="G2" s="27" t="s">
        <v>118</v>
      </c>
      <c r="H2" s="27"/>
      <c r="I2" s="27"/>
      <c r="J2" s="27"/>
      <c r="K2" s="27"/>
      <c r="L2" s="27"/>
      <c r="M2" s="27"/>
      <c r="N2" s="27"/>
      <c r="O2" s="27"/>
    </row>
    <row r="3" spans="1:15" ht="12.75">
      <c r="A3" s="1"/>
      <c r="B3" s="1"/>
      <c r="C3" s="14"/>
      <c r="D3" s="14"/>
      <c r="E3" s="14"/>
      <c r="F3" s="14"/>
      <c r="G3" s="23"/>
      <c r="H3" s="23"/>
      <c r="I3" s="14"/>
      <c r="J3" s="14"/>
      <c r="K3" s="14"/>
      <c r="L3" s="14"/>
      <c r="M3" s="14"/>
      <c r="N3" s="14"/>
      <c r="O3" s="2"/>
    </row>
    <row r="4" spans="1:15" ht="55.5" customHeight="1">
      <c r="A4" s="28" t="s">
        <v>119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6" spans="1:15" ht="60" customHeight="1">
      <c r="A6" s="32" t="s">
        <v>8</v>
      </c>
      <c r="B6" s="32" t="s">
        <v>0</v>
      </c>
      <c r="C6" s="33" t="s">
        <v>100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5" t="s">
        <v>16</v>
      </c>
    </row>
    <row r="7" spans="1:15" ht="15" customHeight="1">
      <c r="A7" s="32"/>
      <c r="B7" s="32"/>
      <c r="C7" s="12">
        <v>2014</v>
      </c>
      <c r="D7" s="12">
        <v>2015</v>
      </c>
      <c r="E7" s="12">
        <v>2016</v>
      </c>
      <c r="F7" s="12">
        <v>2017</v>
      </c>
      <c r="G7" s="12">
        <v>2018</v>
      </c>
      <c r="H7" s="12">
        <v>2019</v>
      </c>
      <c r="I7" s="12">
        <v>2020</v>
      </c>
      <c r="J7" s="12">
        <v>2021</v>
      </c>
      <c r="K7" s="12">
        <v>2022</v>
      </c>
      <c r="L7" s="12">
        <v>2023</v>
      </c>
      <c r="M7" s="12">
        <v>2024</v>
      </c>
      <c r="N7" s="12" t="s">
        <v>38</v>
      </c>
      <c r="O7" s="36"/>
    </row>
    <row r="8" spans="1:15" s="5" customFormat="1" ht="1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</row>
    <row r="9" spans="1:15" ht="31.5">
      <c r="A9" s="37">
        <v>1</v>
      </c>
      <c r="B9" s="10" t="s">
        <v>1</v>
      </c>
      <c r="C9" s="17">
        <f>C14</f>
        <v>495465.073</v>
      </c>
      <c r="D9" s="17">
        <f aca="true" t="shared" si="0" ref="C9:E11">D14</f>
        <v>568722.459</v>
      </c>
      <c r="E9" s="17">
        <f aca="true" t="shared" si="1" ref="E9:M9">E14</f>
        <v>659754.90689</v>
      </c>
      <c r="F9" s="17">
        <f t="shared" si="1"/>
        <v>639463.10824</v>
      </c>
      <c r="G9" s="17">
        <f t="shared" si="1"/>
        <v>709206.03365</v>
      </c>
      <c r="H9" s="17">
        <f t="shared" si="1"/>
        <v>798288.32929</v>
      </c>
      <c r="I9" s="17">
        <f t="shared" si="1"/>
        <v>871317.0625</v>
      </c>
      <c r="J9" s="17">
        <f t="shared" si="1"/>
        <v>866726.6400000001</v>
      </c>
      <c r="K9" s="17">
        <f t="shared" si="1"/>
        <v>775040.9852200001</v>
      </c>
      <c r="L9" s="17">
        <f t="shared" si="1"/>
        <v>776775.78991</v>
      </c>
      <c r="M9" s="17">
        <f t="shared" si="1"/>
        <v>776775.78991</v>
      </c>
      <c r="N9" s="17">
        <f>SUM(C9:M9)</f>
        <v>7937536.177610001</v>
      </c>
      <c r="O9" s="38"/>
    </row>
    <row r="10" spans="1:15" ht="15.75">
      <c r="A10" s="37">
        <v>2</v>
      </c>
      <c r="B10" s="10" t="s">
        <v>13</v>
      </c>
      <c r="C10" s="17">
        <f t="shared" si="0"/>
        <v>2167.08</v>
      </c>
      <c r="D10" s="17">
        <f t="shared" si="0"/>
        <v>1941.431</v>
      </c>
      <c r="E10" s="17">
        <f t="shared" si="0"/>
        <v>14315.003999999999</v>
      </c>
      <c r="F10" s="17">
        <f aca="true" t="shared" si="2" ref="F10:M13">F15</f>
        <v>0</v>
      </c>
      <c r="G10" s="17">
        <f t="shared" si="2"/>
        <v>0</v>
      </c>
      <c r="H10" s="17">
        <f>H15</f>
        <v>4780.251</v>
      </c>
      <c r="I10" s="17">
        <f t="shared" si="2"/>
        <v>35664.708</v>
      </c>
      <c r="J10" s="17">
        <f t="shared" si="2"/>
        <v>9966.183</v>
      </c>
      <c r="K10" s="17">
        <f t="shared" si="2"/>
        <v>10503.59</v>
      </c>
      <c r="L10" s="17">
        <f t="shared" si="2"/>
        <v>10162.292</v>
      </c>
      <c r="M10" s="17">
        <f t="shared" si="2"/>
        <v>0</v>
      </c>
      <c r="N10" s="17">
        <f aca="true" t="shared" si="3" ref="N10:N18">SUM(C10:M10)</f>
        <v>89500.539</v>
      </c>
      <c r="O10" s="39"/>
    </row>
    <row r="11" spans="1:15" ht="15.75">
      <c r="A11" s="37">
        <v>3</v>
      </c>
      <c r="B11" s="10" t="s">
        <v>3</v>
      </c>
      <c r="C11" s="17">
        <f t="shared" si="0"/>
        <v>221041.751</v>
      </c>
      <c r="D11" s="17">
        <f t="shared" si="0"/>
        <v>227029.521</v>
      </c>
      <c r="E11" s="17">
        <f t="shared" si="0"/>
        <v>315566.012</v>
      </c>
      <c r="F11" s="17">
        <f t="shared" si="2"/>
        <v>309792.64999</v>
      </c>
      <c r="G11" s="17">
        <f t="shared" si="2"/>
        <v>321462.33999999997</v>
      </c>
      <c r="H11" s="17">
        <f t="shared" si="2"/>
        <v>353973.09005</v>
      </c>
      <c r="I11" s="17">
        <f t="shared" si="2"/>
        <v>394406.012</v>
      </c>
      <c r="J11" s="17">
        <f t="shared" si="2"/>
        <v>389738.117</v>
      </c>
      <c r="K11" s="17">
        <f t="shared" si="2"/>
        <v>376914.11000000004</v>
      </c>
      <c r="L11" s="17">
        <f t="shared" si="2"/>
        <v>383276.10799999995</v>
      </c>
      <c r="M11" s="17">
        <f t="shared" si="2"/>
        <v>378270.8</v>
      </c>
      <c r="N11" s="17">
        <f t="shared" si="3"/>
        <v>3671470.51104</v>
      </c>
      <c r="O11" s="39"/>
    </row>
    <row r="12" spans="1:15" ht="15.75">
      <c r="A12" s="37">
        <v>4</v>
      </c>
      <c r="B12" s="10" t="s">
        <v>4</v>
      </c>
      <c r="C12" s="17">
        <f aca="true" t="shared" si="4" ref="C12:G13">C17</f>
        <v>272256.24199999997</v>
      </c>
      <c r="D12" s="17">
        <f t="shared" si="4"/>
        <v>339751.507</v>
      </c>
      <c r="E12" s="17">
        <f t="shared" si="4"/>
        <v>329873.89089000004</v>
      </c>
      <c r="F12" s="17">
        <f t="shared" si="2"/>
        <v>329670.45824999997</v>
      </c>
      <c r="G12" s="17">
        <f t="shared" si="2"/>
        <v>387743.69365000003</v>
      </c>
      <c r="H12" s="17">
        <f t="shared" si="2"/>
        <v>439534.98824000004</v>
      </c>
      <c r="I12" s="17">
        <f t="shared" si="2"/>
        <v>441246.34249999997</v>
      </c>
      <c r="J12" s="17">
        <f t="shared" si="2"/>
        <v>467022.34</v>
      </c>
      <c r="K12" s="17">
        <f t="shared" si="2"/>
        <v>387623.28522</v>
      </c>
      <c r="L12" s="17">
        <f t="shared" si="2"/>
        <v>383337.38991</v>
      </c>
      <c r="M12" s="17">
        <f t="shared" si="2"/>
        <v>398504.98991000006</v>
      </c>
      <c r="N12" s="17">
        <f t="shared" si="3"/>
        <v>4176565.1275699995</v>
      </c>
      <c r="O12" s="39"/>
    </row>
    <row r="13" spans="1:15" ht="31.5">
      <c r="A13" s="37">
        <v>5</v>
      </c>
      <c r="B13" s="10" t="s">
        <v>14</v>
      </c>
      <c r="C13" s="17">
        <f t="shared" si="4"/>
        <v>32124.193999999996</v>
      </c>
      <c r="D13" s="17">
        <f t="shared" si="4"/>
        <v>21421.6716</v>
      </c>
      <c r="E13" s="17">
        <f t="shared" si="4"/>
        <v>15194.41389</v>
      </c>
      <c r="F13" s="17">
        <f>F18</f>
        <v>6824.4196084</v>
      </c>
      <c r="G13" s="17">
        <f t="shared" si="4"/>
        <v>4514.61122</v>
      </c>
      <c r="H13" s="17">
        <f t="shared" si="2"/>
        <v>4280.5650000000005</v>
      </c>
      <c r="I13" s="17">
        <f t="shared" si="2"/>
        <v>3905.9390000000003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3"/>
        <v>88265.81431840001</v>
      </c>
      <c r="O13" s="39"/>
    </row>
    <row r="14" spans="1:15" ht="15.75">
      <c r="A14" s="37">
        <v>6</v>
      </c>
      <c r="B14" s="10" t="s">
        <v>5</v>
      </c>
      <c r="C14" s="17">
        <f aca="true" t="shared" si="5" ref="C14:M14">C15+C16+C17</f>
        <v>495465.073</v>
      </c>
      <c r="D14" s="17">
        <f t="shared" si="5"/>
        <v>568722.459</v>
      </c>
      <c r="E14" s="17">
        <f>E15+E16+E17</f>
        <v>659754.90689</v>
      </c>
      <c r="F14" s="17">
        <f t="shared" si="5"/>
        <v>639463.10824</v>
      </c>
      <c r="G14" s="17">
        <f t="shared" si="5"/>
        <v>709206.03365</v>
      </c>
      <c r="H14" s="17">
        <f t="shared" si="5"/>
        <v>798288.32929</v>
      </c>
      <c r="I14" s="17">
        <f t="shared" si="5"/>
        <v>871317.0625</v>
      </c>
      <c r="J14" s="17">
        <f t="shared" si="5"/>
        <v>866726.6400000001</v>
      </c>
      <c r="K14" s="17">
        <f t="shared" si="5"/>
        <v>775040.9852200001</v>
      </c>
      <c r="L14" s="17">
        <f t="shared" si="5"/>
        <v>776775.78991</v>
      </c>
      <c r="M14" s="17">
        <f t="shared" si="5"/>
        <v>776775.78991</v>
      </c>
      <c r="N14" s="17">
        <f t="shared" si="3"/>
        <v>7937536.177610001</v>
      </c>
      <c r="O14" s="39"/>
    </row>
    <row r="15" spans="1:15" ht="15.75">
      <c r="A15" s="37">
        <v>7</v>
      </c>
      <c r="B15" s="10" t="s">
        <v>13</v>
      </c>
      <c r="C15" s="17">
        <f aca="true" t="shared" si="6" ref="C15:M15">C26+C96+C281+C317+C360</f>
        <v>2167.08</v>
      </c>
      <c r="D15" s="17">
        <f t="shared" si="6"/>
        <v>1941.431</v>
      </c>
      <c r="E15" s="17">
        <f t="shared" si="6"/>
        <v>14315.003999999999</v>
      </c>
      <c r="F15" s="17">
        <f t="shared" si="6"/>
        <v>0</v>
      </c>
      <c r="G15" s="17">
        <f t="shared" si="6"/>
        <v>0</v>
      </c>
      <c r="H15" s="17">
        <f t="shared" si="6"/>
        <v>4780.251</v>
      </c>
      <c r="I15" s="17">
        <f t="shared" si="6"/>
        <v>35664.708</v>
      </c>
      <c r="J15" s="17">
        <f t="shared" si="6"/>
        <v>9966.183</v>
      </c>
      <c r="K15" s="17">
        <f t="shared" si="6"/>
        <v>10503.59</v>
      </c>
      <c r="L15" s="17">
        <f t="shared" si="6"/>
        <v>10162.292</v>
      </c>
      <c r="M15" s="17">
        <f t="shared" si="6"/>
        <v>0</v>
      </c>
      <c r="N15" s="17">
        <f t="shared" si="3"/>
        <v>89500.539</v>
      </c>
      <c r="O15" s="39"/>
    </row>
    <row r="16" spans="1:15" ht="15.75">
      <c r="A16" s="37">
        <v>8</v>
      </c>
      <c r="B16" s="10" t="s">
        <v>3</v>
      </c>
      <c r="C16" s="17">
        <f aca="true" t="shared" si="7" ref="C16:M16">C27+C97+C282+C318+C361</f>
        <v>221041.751</v>
      </c>
      <c r="D16" s="17">
        <f t="shared" si="7"/>
        <v>227029.521</v>
      </c>
      <c r="E16" s="17">
        <f t="shared" si="7"/>
        <v>315566.012</v>
      </c>
      <c r="F16" s="17">
        <f t="shared" si="7"/>
        <v>309792.64999</v>
      </c>
      <c r="G16" s="17">
        <f t="shared" si="7"/>
        <v>321462.33999999997</v>
      </c>
      <c r="H16" s="17">
        <f t="shared" si="7"/>
        <v>353973.09005</v>
      </c>
      <c r="I16" s="17">
        <f t="shared" si="7"/>
        <v>394406.012</v>
      </c>
      <c r="J16" s="17">
        <f t="shared" si="7"/>
        <v>389738.117</v>
      </c>
      <c r="K16" s="17">
        <f t="shared" si="7"/>
        <v>376914.11000000004</v>
      </c>
      <c r="L16" s="17">
        <f t="shared" si="7"/>
        <v>383276.10799999995</v>
      </c>
      <c r="M16" s="17">
        <f t="shared" si="7"/>
        <v>378270.8</v>
      </c>
      <c r="N16" s="17">
        <f t="shared" si="3"/>
        <v>3671470.51104</v>
      </c>
      <c r="O16" s="39"/>
    </row>
    <row r="17" spans="1:15" ht="15.75">
      <c r="A17" s="37">
        <v>9</v>
      </c>
      <c r="B17" s="10" t="s">
        <v>4</v>
      </c>
      <c r="C17" s="17">
        <f aca="true" t="shared" si="8" ref="C17:M17">C28+C98+C283+C319+C362</f>
        <v>272256.24199999997</v>
      </c>
      <c r="D17" s="17">
        <f t="shared" si="8"/>
        <v>339751.507</v>
      </c>
      <c r="E17" s="17">
        <f t="shared" si="8"/>
        <v>329873.89089000004</v>
      </c>
      <c r="F17" s="17">
        <f t="shared" si="8"/>
        <v>329670.45824999997</v>
      </c>
      <c r="G17" s="17">
        <f t="shared" si="8"/>
        <v>387743.69365000003</v>
      </c>
      <c r="H17" s="17">
        <f t="shared" si="8"/>
        <v>439534.98824000004</v>
      </c>
      <c r="I17" s="17">
        <f t="shared" si="8"/>
        <v>441246.34249999997</v>
      </c>
      <c r="J17" s="17">
        <f t="shared" si="8"/>
        <v>467022.34</v>
      </c>
      <c r="K17" s="17">
        <f t="shared" si="8"/>
        <v>387623.28522</v>
      </c>
      <c r="L17" s="17">
        <f t="shared" si="8"/>
        <v>383337.38991</v>
      </c>
      <c r="M17" s="17">
        <f t="shared" si="8"/>
        <v>398504.98991000006</v>
      </c>
      <c r="N17" s="17">
        <f t="shared" si="3"/>
        <v>4176565.1275699995</v>
      </c>
      <c r="O17" s="39"/>
    </row>
    <row r="18" spans="1:15" ht="31.5">
      <c r="A18" s="37">
        <v>10</v>
      </c>
      <c r="B18" s="10" t="s">
        <v>14</v>
      </c>
      <c r="C18" s="17">
        <f>C29+C99+C284+C320+C363</f>
        <v>32124.193999999996</v>
      </c>
      <c r="D18" s="17">
        <f>D29+D99+D284+D320+D363</f>
        <v>21421.6716</v>
      </c>
      <c r="E18" s="17">
        <f>E29+E99+E284+E320+E357</f>
        <v>15194.41389</v>
      </c>
      <c r="F18" s="17">
        <f aca="true" t="shared" si="9" ref="F18:M18">F29+F99+F284+F320+F363</f>
        <v>6824.4196084</v>
      </c>
      <c r="G18" s="17">
        <f t="shared" si="9"/>
        <v>4514.61122</v>
      </c>
      <c r="H18" s="17">
        <f t="shared" si="9"/>
        <v>4280.5650000000005</v>
      </c>
      <c r="I18" s="17">
        <f t="shared" si="9"/>
        <v>3905.9390000000003</v>
      </c>
      <c r="J18" s="17">
        <f t="shared" si="9"/>
        <v>0</v>
      </c>
      <c r="K18" s="17">
        <f t="shared" si="9"/>
        <v>0</v>
      </c>
      <c r="L18" s="17">
        <f t="shared" si="9"/>
        <v>0</v>
      </c>
      <c r="M18" s="17">
        <f t="shared" si="9"/>
        <v>0</v>
      </c>
      <c r="N18" s="17">
        <f t="shared" si="3"/>
        <v>88265.81431840001</v>
      </c>
      <c r="O18" s="39"/>
    </row>
    <row r="19" spans="1:15" ht="39.75" customHeight="1">
      <c r="A19" s="37">
        <v>11</v>
      </c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5.75">
      <c r="A20" s="37">
        <v>12</v>
      </c>
      <c r="B20" s="10" t="s">
        <v>6</v>
      </c>
      <c r="C20" s="17">
        <f>C21+C22+C23</f>
        <v>220232.83999999997</v>
      </c>
      <c r="D20" s="17">
        <f aca="true" t="shared" si="10" ref="D20:M20">D21+D22+D23</f>
        <v>266020.478</v>
      </c>
      <c r="E20" s="17">
        <f t="shared" si="10"/>
        <v>290162.64902</v>
      </c>
      <c r="F20" s="17">
        <f t="shared" si="10"/>
        <v>288820.12568</v>
      </c>
      <c r="G20" s="17">
        <f t="shared" si="10"/>
        <v>312792.69445</v>
      </c>
      <c r="H20" s="17">
        <f>H21+H22+H23</f>
        <v>371391.09888000006</v>
      </c>
      <c r="I20" s="17">
        <f t="shared" si="10"/>
        <v>361907.27449999994</v>
      </c>
      <c r="J20" s="17">
        <f t="shared" si="10"/>
        <v>379996.059</v>
      </c>
      <c r="K20" s="17">
        <f t="shared" si="10"/>
        <v>365084.67422000004</v>
      </c>
      <c r="L20" s="17">
        <f t="shared" si="10"/>
        <v>366553.08891000005</v>
      </c>
      <c r="M20" s="17">
        <f t="shared" si="10"/>
        <v>366553.08891000005</v>
      </c>
      <c r="N20" s="17">
        <f>SUM(C20:M20)</f>
        <v>3589514.0715699997</v>
      </c>
      <c r="O20" s="18"/>
    </row>
    <row r="21" spans="1:15" ht="15.75">
      <c r="A21" s="37">
        <v>13</v>
      </c>
      <c r="B21" s="10" t="s">
        <v>13</v>
      </c>
      <c r="C21" s="17">
        <f aca="true" t="shared" si="11" ref="C21:E23">C26</f>
        <v>0</v>
      </c>
      <c r="D21" s="17">
        <f t="shared" si="11"/>
        <v>0</v>
      </c>
      <c r="E21" s="17">
        <f t="shared" si="11"/>
        <v>0</v>
      </c>
      <c r="F21" s="17">
        <f aca="true" t="shared" si="12" ref="F21:M23">F26</f>
        <v>0</v>
      </c>
      <c r="G21" s="17">
        <f t="shared" si="12"/>
        <v>0</v>
      </c>
      <c r="H21" s="17">
        <f t="shared" si="12"/>
        <v>0</v>
      </c>
      <c r="I21" s="17">
        <f t="shared" si="12"/>
        <v>0</v>
      </c>
      <c r="J21" s="17">
        <f t="shared" si="12"/>
        <v>0</v>
      </c>
      <c r="K21" s="17">
        <f t="shared" si="12"/>
        <v>0</v>
      </c>
      <c r="L21" s="17">
        <f t="shared" si="12"/>
        <v>0</v>
      </c>
      <c r="M21" s="17">
        <f t="shared" si="12"/>
        <v>0</v>
      </c>
      <c r="N21" s="17">
        <f aca="true" t="shared" si="13" ref="N21:N29">SUM(C21:M21)</f>
        <v>0</v>
      </c>
      <c r="O21" s="18"/>
    </row>
    <row r="22" spans="1:15" ht="15.75">
      <c r="A22" s="37">
        <v>14</v>
      </c>
      <c r="B22" s="10" t="s">
        <v>3</v>
      </c>
      <c r="C22" s="17">
        <f t="shared" si="11"/>
        <v>73266</v>
      </c>
      <c r="D22" s="17">
        <f t="shared" si="11"/>
        <v>77871</v>
      </c>
      <c r="E22" s="17">
        <f t="shared" si="11"/>
        <v>115225</v>
      </c>
      <c r="F22" s="17">
        <f t="shared" si="12"/>
        <v>124020</v>
      </c>
      <c r="G22" s="17">
        <f t="shared" si="12"/>
        <v>131722.7</v>
      </c>
      <c r="H22" s="17">
        <f t="shared" si="12"/>
        <v>143766.80002000002</v>
      </c>
      <c r="I22" s="17">
        <f t="shared" si="12"/>
        <v>154080</v>
      </c>
      <c r="J22" s="17">
        <f t="shared" si="12"/>
        <v>164868</v>
      </c>
      <c r="K22" s="17">
        <f t="shared" si="12"/>
        <v>168069</v>
      </c>
      <c r="L22" s="17">
        <f t="shared" si="12"/>
        <v>171365</v>
      </c>
      <c r="M22" s="17">
        <f t="shared" si="12"/>
        <v>171365</v>
      </c>
      <c r="N22" s="17">
        <f t="shared" si="13"/>
        <v>1495618.5000200002</v>
      </c>
      <c r="O22" s="18"/>
    </row>
    <row r="23" spans="1:15" ht="15.75">
      <c r="A23" s="37">
        <v>15</v>
      </c>
      <c r="B23" s="10" t="s">
        <v>4</v>
      </c>
      <c r="C23" s="17">
        <f t="shared" si="11"/>
        <v>146966.83999999997</v>
      </c>
      <c r="D23" s="17">
        <f t="shared" si="11"/>
        <v>188149.478</v>
      </c>
      <c r="E23" s="17">
        <f t="shared" si="11"/>
        <v>174937.64902</v>
      </c>
      <c r="F23" s="17">
        <f t="shared" si="12"/>
        <v>164800.12568</v>
      </c>
      <c r="G23" s="17">
        <f t="shared" si="12"/>
        <v>181069.99445</v>
      </c>
      <c r="H23" s="17">
        <f t="shared" si="12"/>
        <v>227624.29886</v>
      </c>
      <c r="I23" s="17">
        <f t="shared" si="12"/>
        <v>207827.27449999997</v>
      </c>
      <c r="J23" s="17">
        <f t="shared" si="12"/>
        <v>215128.059</v>
      </c>
      <c r="K23" s="17">
        <f t="shared" si="12"/>
        <v>197015.67422000002</v>
      </c>
      <c r="L23" s="17">
        <f t="shared" si="12"/>
        <v>195188.08891000002</v>
      </c>
      <c r="M23" s="17">
        <f t="shared" si="12"/>
        <v>195188.08891000002</v>
      </c>
      <c r="N23" s="17">
        <f t="shared" si="13"/>
        <v>2093895.57155</v>
      </c>
      <c r="O23" s="18"/>
    </row>
    <row r="24" spans="1:15" ht="31.5">
      <c r="A24" s="37">
        <v>16</v>
      </c>
      <c r="B24" s="10" t="s">
        <v>14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f t="shared" si="13"/>
        <v>0</v>
      </c>
      <c r="O24" s="18"/>
    </row>
    <row r="25" spans="1:15" ht="15.75">
      <c r="A25" s="37">
        <v>17</v>
      </c>
      <c r="B25" s="10" t="s">
        <v>5</v>
      </c>
      <c r="C25" s="17">
        <f>C26+C27+C28</f>
        <v>220232.83999999997</v>
      </c>
      <c r="D25" s="17">
        <f aca="true" t="shared" si="14" ref="D25:M25">D26+D27+D28</f>
        <v>266020.478</v>
      </c>
      <c r="E25" s="17">
        <f t="shared" si="14"/>
        <v>290162.64902</v>
      </c>
      <c r="F25" s="17">
        <f>F26+F27+F28</f>
        <v>288820.12568</v>
      </c>
      <c r="G25" s="17">
        <f t="shared" si="14"/>
        <v>312792.69445</v>
      </c>
      <c r="H25" s="17">
        <f>H26+H27+H28</f>
        <v>371391.09888000006</v>
      </c>
      <c r="I25" s="17">
        <f t="shared" si="14"/>
        <v>361907.27449999994</v>
      </c>
      <c r="J25" s="17">
        <f t="shared" si="14"/>
        <v>379996.059</v>
      </c>
      <c r="K25" s="17">
        <f t="shared" si="14"/>
        <v>365084.67422000004</v>
      </c>
      <c r="L25" s="17">
        <f t="shared" si="14"/>
        <v>366553.08891000005</v>
      </c>
      <c r="M25" s="17">
        <f t="shared" si="14"/>
        <v>366553.08891000005</v>
      </c>
      <c r="N25" s="17">
        <f t="shared" si="13"/>
        <v>3589514.0715699997</v>
      </c>
      <c r="O25" s="18"/>
    </row>
    <row r="26" spans="1:15" ht="15.75">
      <c r="A26" s="37">
        <v>18</v>
      </c>
      <c r="B26" s="10" t="s">
        <v>13</v>
      </c>
      <c r="C26" s="17">
        <f aca="true" t="shared" si="15" ref="C26:E29">C32</f>
        <v>0</v>
      </c>
      <c r="D26" s="17">
        <f t="shared" si="15"/>
        <v>0</v>
      </c>
      <c r="E26" s="17">
        <f t="shared" si="15"/>
        <v>0</v>
      </c>
      <c r="F26" s="17">
        <f aca="true" t="shared" si="16" ref="F26:M28">F32</f>
        <v>0</v>
      </c>
      <c r="G26" s="17">
        <f>G32</f>
        <v>0</v>
      </c>
      <c r="H26" s="17">
        <f t="shared" si="16"/>
        <v>0</v>
      </c>
      <c r="I26" s="17">
        <f t="shared" si="16"/>
        <v>0</v>
      </c>
      <c r="J26" s="17">
        <f t="shared" si="16"/>
        <v>0</v>
      </c>
      <c r="K26" s="17">
        <f t="shared" si="16"/>
        <v>0</v>
      </c>
      <c r="L26" s="17">
        <f t="shared" si="16"/>
        <v>0</v>
      </c>
      <c r="M26" s="17">
        <f t="shared" si="16"/>
        <v>0</v>
      </c>
      <c r="N26" s="17">
        <f t="shared" si="13"/>
        <v>0</v>
      </c>
      <c r="O26" s="18"/>
    </row>
    <row r="27" spans="1:15" ht="15.75">
      <c r="A27" s="37">
        <v>19</v>
      </c>
      <c r="B27" s="10" t="s">
        <v>3</v>
      </c>
      <c r="C27" s="17">
        <f t="shared" si="15"/>
        <v>73266</v>
      </c>
      <c r="D27" s="17">
        <f t="shared" si="15"/>
        <v>77871</v>
      </c>
      <c r="E27" s="17">
        <f t="shared" si="15"/>
        <v>115225</v>
      </c>
      <c r="F27" s="17">
        <f t="shared" si="16"/>
        <v>124020</v>
      </c>
      <c r="G27" s="17">
        <f t="shared" si="16"/>
        <v>131722.7</v>
      </c>
      <c r="H27" s="17">
        <f t="shared" si="16"/>
        <v>143766.80002000002</v>
      </c>
      <c r="I27" s="17">
        <f t="shared" si="16"/>
        <v>154080</v>
      </c>
      <c r="J27" s="17">
        <f t="shared" si="16"/>
        <v>164868</v>
      </c>
      <c r="K27" s="17">
        <f t="shared" si="16"/>
        <v>168069</v>
      </c>
      <c r="L27" s="17">
        <f t="shared" si="16"/>
        <v>171365</v>
      </c>
      <c r="M27" s="17">
        <f t="shared" si="16"/>
        <v>171365</v>
      </c>
      <c r="N27" s="17">
        <f t="shared" si="13"/>
        <v>1495618.5000200002</v>
      </c>
      <c r="O27" s="18"/>
    </row>
    <row r="28" spans="1:15" ht="15.75">
      <c r="A28" s="37">
        <v>20</v>
      </c>
      <c r="B28" s="10" t="s">
        <v>4</v>
      </c>
      <c r="C28" s="17">
        <f t="shared" si="15"/>
        <v>146966.83999999997</v>
      </c>
      <c r="D28" s="17">
        <f t="shared" si="15"/>
        <v>188149.478</v>
      </c>
      <c r="E28" s="17">
        <f t="shared" si="15"/>
        <v>174937.64902</v>
      </c>
      <c r="F28" s="17">
        <f t="shared" si="16"/>
        <v>164800.12568</v>
      </c>
      <c r="G28" s="17">
        <f t="shared" si="16"/>
        <v>181069.99445</v>
      </c>
      <c r="H28" s="17">
        <f>H34</f>
        <v>227624.29886</v>
      </c>
      <c r="I28" s="17">
        <f t="shared" si="16"/>
        <v>207827.27449999997</v>
      </c>
      <c r="J28" s="17">
        <f t="shared" si="16"/>
        <v>215128.059</v>
      </c>
      <c r="K28" s="17">
        <f t="shared" si="16"/>
        <v>197015.67422000002</v>
      </c>
      <c r="L28" s="17">
        <f t="shared" si="16"/>
        <v>195188.08891000002</v>
      </c>
      <c r="M28" s="17">
        <f t="shared" si="16"/>
        <v>195188.08891000002</v>
      </c>
      <c r="N28" s="17">
        <f t="shared" si="13"/>
        <v>2093895.57155</v>
      </c>
      <c r="O28" s="18"/>
    </row>
    <row r="29" spans="1:15" ht="31.5">
      <c r="A29" s="37">
        <v>21</v>
      </c>
      <c r="B29" s="10" t="s">
        <v>14</v>
      </c>
      <c r="C29" s="17">
        <f t="shared" si="15"/>
        <v>24612.773999999998</v>
      </c>
      <c r="D29" s="17">
        <f t="shared" si="15"/>
        <v>10280.213</v>
      </c>
      <c r="E29" s="17">
        <f t="shared" si="15"/>
        <v>0</v>
      </c>
      <c r="F29" s="17">
        <f aca="true" t="shared" si="17" ref="F29:M29">F35</f>
        <v>0</v>
      </c>
      <c r="G29" s="17">
        <f t="shared" si="17"/>
        <v>0</v>
      </c>
      <c r="H29" s="17">
        <f t="shared" si="17"/>
        <v>600</v>
      </c>
      <c r="I29" s="17">
        <f t="shared" si="17"/>
        <v>1835.939</v>
      </c>
      <c r="J29" s="17">
        <f t="shared" si="17"/>
        <v>0</v>
      </c>
      <c r="K29" s="17">
        <f t="shared" si="17"/>
        <v>0</v>
      </c>
      <c r="L29" s="17">
        <f t="shared" si="17"/>
        <v>0</v>
      </c>
      <c r="M29" s="17">
        <f t="shared" si="17"/>
        <v>0</v>
      </c>
      <c r="N29" s="17">
        <f t="shared" si="13"/>
        <v>37328.92599999999</v>
      </c>
      <c r="O29" s="18"/>
    </row>
    <row r="30" spans="1:15" ht="18.75">
      <c r="A30" s="37">
        <v>22</v>
      </c>
      <c r="B30" s="40" t="s">
        <v>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5.75">
      <c r="A31" s="37">
        <v>23</v>
      </c>
      <c r="B31" s="10" t="s">
        <v>7</v>
      </c>
      <c r="C31" s="17">
        <f>C32+C33+C34</f>
        <v>220232.83999999997</v>
      </c>
      <c r="D31" s="17">
        <f aca="true" t="shared" si="18" ref="D31:M31">D32+D33+D34</f>
        <v>266020.478</v>
      </c>
      <c r="E31" s="17">
        <f t="shared" si="18"/>
        <v>290162.64902</v>
      </c>
      <c r="F31" s="17">
        <f>F32+F33+F34</f>
        <v>288820.12568</v>
      </c>
      <c r="G31" s="17">
        <f>G32+G33+G34</f>
        <v>312792.69445</v>
      </c>
      <c r="H31" s="17">
        <f>H32+H33+H34</f>
        <v>371391.09888000006</v>
      </c>
      <c r="I31" s="17">
        <f t="shared" si="18"/>
        <v>361907.27449999994</v>
      </c>
      <c r="J31" s="17">
        <f t="shared" si="18"/>
        <v>379996.059</v>
      </c>
      <c r="K31" s="17">
        <f t="shared" si="18"/>
        <v>365084.67422000004</v>
      </c>
      <c r="L31" s="17">
        <f t="shared" si="18"/>
        <v>366553.08891000005</v>
      </c>
      <c r="M31" s="17">
        <f t="shared" si="18"/>
        <v>366553.08891000005</v>
      </c>
      <c r="N31" s="17">
        <f>SUM(C31:M31)</f>
        <v>3589514.0715699997</v>
      </c>
      <c r="O31" s="18"/>
    </row>
    <row r="32" spans="1:15" ht="15.75">
      <c r="A32" s="37">
        <v>24</v>
      </c>
      <c r="B32" s="10" t="s">
        <v>13</v>
      </c>
      <c r="C32" s="17">
        <f>C37+C42+C47+C52+C60+C65+C70+C75+C80+C85</f>
        <v>0</v>
      </c>
      <c r="D32" s="17">
        <f>D37+D42+D47+D52+D60+D65+D70+D75</f>
        <v>0</v>
      </c>
      <c r="E32" s="17">
        <f>E37+E42+E47+E52+E60+E65+E70+E75</f>
        <v>0</v>
      </c>
      <c r="F32" s="17">
        <f>F37+F42+F47+F52+F60+F65+F70+F75+F80</f>
        <v>0</v>
      </c>
      <c r="G32" s="17">
        <f aca="true" t="shared" si="19" ref="G32:M32">G37+G42+G47+G52+G60+G65+G70+G75+G80+G85</f>
        <v>0</v>
      </c>
      <c r="H32" s="17">
        <f t="shared" si="19"/>
        <v>0</v>
      </c>
      <c r="I32" s="17">
        <f t="shared" si="19"/>
        <v>0</v>
      </c>
      <c r="J32" s="17">
        <f t="shared" si="19"/>
        <v>0</v>
      </c>
      <c r="K32" s="17">
        <f t="shared" si="19"/>
        <v>0</v>
      </c>
      <c r="L32" s="17">
        <f t="shared" si="19"/>
        <v>0</v>
      </c>
      <c r="M32" s="17">
        <f t="shared" si="19"/>
        <v>0</v>
      </c>
      <c r="N32" s="17">
        <f aca="true" t="shared" si="20" ref="N32:N83">SUM(C32:M32)</f>
        <v>0</v>
      </c>
      <c r="O32" s="18"/>
    </row>
    <row r="33" spans="1:15" ht="15.75">
      <c r="A33" s="37">
        <v>25</v>
      </c>
      <c r="B33" s="10" t="s">
        <v>3</v>
      </c>
      <c r="C33" s="17">
        <f>C38+C43+C48+C53+C61+C66+C71+C76+C81+C86</f>
        <v>73266</v>
      </c>
      <c r="D33" s="17">
        <f>D38+D43+D48+D53+D61+D66+D71+D76</f>
        <v>77871</v>
      </c>
      <c r="E33" s="17">
        <f>E38+E43+E48+E53+E61+E66+E71+E76</f>
        <v>115225</v>
      </c>
      <c r="F33" s="17">
        <f>F38+F43+F48+F53+F61+F66+F71+F76+F81</f>
        <v>124020</v>
      </c>
      <c r="G33" s="17">
        <f>G38+G43+G48+G53+G61+G66+G71+G76+G81+G86</f>
        <v>131722.7</v>
      </c>
      <c r="H33" s="17">
        <f aca="true" t="shared" si="21" ref="H33:M33">H38+H43+H48+H53+H61+H66+H71+H76+H81+H86</f>
        <v>143766.80002000002</v>
      </c>
      <c r="I33" s="17">
        <f t="shared" si="21"/>
        <v>154080</v>
      </c>
      <c r="J33" s="17">
        <f t="shared" si="21"/>
        <v>164868</v>
      </c>
      <c r="K33" s="17">
        <f t="shared" si="21"/>
        <v>168069</v>
      </c>
      <c r="L33" s="17">
        <f t="shared" si="21"/>
        <v>171365</v>
      </c>
      <c r="M33" s="17">
        <f t="shared" si="21"/>
        <v>171365</v>
      </c>
      <c r="N33" s="17">
        <f t="shared" si="20"/>
        <v>1495618.5000200002</v>
      </c>
      <c r="O33" s="18"/>
    </row>
    <row r="34" spans="1:15" ht="15.75">
      <c r="A34" s="37">
        <v>26</v>
      </c>
      <c r="B34" s="10" t="s">
        <v>4</v>
      </c>
      <c r="C34" s="17">
        <f>C39+C44+C49+C54+C62+C67+C72+C77+C82+C87</f>
        <v>146966.83999999997</v>
      </c>
      <c r="D34" s="17">
        <f>D39+D44+D49+D54+D62+D67+D72+D77+D82+D87</f>
        <v>188149.478</v>
      </c>
      <c r="E34" s="17">
        <f>E39+E44+E49+E54+E62+E67+E72+E77+E82+E87</f>
        <v>174937.64902</v>
      </c>
      <c r="F34" s="17">
        <f>F39+F44+F49+F54+F62+F67+F72+F77+F82+F87</f>
        <v>164800.12568</v>
      </c>
      <c r="G34" s="17">
        <f>G39+G44+G49+G54+G62+G67+G72+G77+G82+G87</f>
        <v>181069.99445</v>
      </c>
      <c r="H34" s="17">
        <f aca="true" t="shared" si="22" ref="H34:M34">H39+H44+H49+H54+H62+H67+H72+H77+H82+H87</f>
        <v>227624.29886</v>
      </c>
      <c r="I34" s="17">
        <f t="shared" si="22"/>
        <v>207827.27449999997</v>
      </c>
      <c r="J34" s="17">
        <f t="shared" si="22"/>
        <v>215128.059</v>
      </c>
      <c r="K34" s="17">
        <f t="shared" si="22"/>
        <v>197015.67422000002</v>
      </c>
      <c r="L34" s="17">
        <f t="shared" si="22"/>
        <v>195188.08891000002</v>
      </c>
      <c r="M34" s="17">
        <f t="shared" si="22"/>
        <v>195188.08891000002</v>
      </c>
      <c r="N34" s="17">
        <f t="shared" si="20"/>
        <v>2093895.57155</v>
      </c>
      <c r="O34" s="18"/>
    </row>
    <row r="35" spans="1:15" ht="31.5">
      <c r="A35" s="37">
        <v>27</v>
      </c>
      <c r="B35" s="10" t="s">
        <v>14</v>
      </c>
      <c r="C35" s="17">
        <f>C40+C45+C50+C55+C63+C68+C73+C78+C83+C88</f>
        <v>24612.773999999998</v>
      </c>
      <c r="D35" s="17">
        <f>D40+D45+D50+D58+D63+D68+D73+D78+D88</f>
        <v>10280.213</v>
      </c>
      <c r="E35" s="17">
        <f>E40+E45+E50+E58+E63+E68+E73+E78+E88</f>
        <v>0</v>
      </c>
      <c r="F35" s="17">
        <f aca="true" t="shared" si="23" ref="F35:M35">F40+F45+F50+F58+F63+F68+F73+F78+F88</f>
        <v>0</v>
      </c>
      <c r="G35" s="17">
        <f t="shared" si="23"/>
        <v>0</v>
      </c>
      <c r="H35" s="17">
        <f t="shared" si="23"/>
        <v>600</v>
      </c>
      <c r="I35" s="17">
        <f t="shared" si="23"/>
        <v>1835.939</v>
      </c>
      <c r="J35" s="17">
        <f t="shared" si="23"/>
        <v>0</v>
      </c>
      <c r="K35" s="17">
        <f t="shared" si="23"/>
        <v>0</v>
      </c>
      <c r="L35" s="17">
        <f t="shared" si="23"/>
        <v>0</v>
      </c>
      <c r="M35" s="17">
        <f t="shared" si="23"/>
        <v>0</v>
      </c>
      <c r="N35" s="17">
        <f t="shared" si="20"/>
        <v>37328.92599999999</v>
      </c>
      <c r="O35" s="18"/>
    </row>
    <row r="36" spans="1:16" ht="81.75" customHeight="1">
      <c r="A36" s="37">
        <v>28</v>
      </c>
      <c r="B36" s="10" t="s">
        <v>147</v>
      </c>
      <c r="C36" s="17">
        <f aca="true" t="shared" si="24" ref="C36:M36">C37+C38+C39</f>
        <v>115576.89</v>
      </c>
      <c r="D36" s="17">
        <f t="shared" si="24"/>
        <v>151477.285</v>
      </c>
      <c r="E36" s="17">
        <f>E37+E38+E39</f>
        <v>174148.785</v>
      </c>
      <c r="F36" s="17">
        <f>F37+F38+F39</f>
        <v>186983.64867999998</v>
      </c>
      <c r="G36" s="17">
        <f>G37+G38+G39</f>
        <v>198240.94501999998</v>
      </c>
      <c r="H36" s="17">
        <f t="shared" si="24"/>
        <v>226574.23991</v>
      </c>
      <c r="I36" s="17">
        <f t="shared" si="24"/>
        <v>246000.2695</v>
      </c>
      <c r="J36" s="17">
        <f t="shared" si="24"/>
        <v>258580.06</v>
      </c>
      <c r="K36" s="17">
        <f t="shared" si="24"/>
        <v>261695.06</v>
      </c>
      <c r="L36" s="17">
        <f t="shared" si="24"/>
        <v>264901.06</v>
      </c>
      <c r="M36" s="17">
        <f t="shared" si="24"/>
        <v>264901.06</v>
      </c>
      <c r="N36" s="17">
        <f t="shared" si="20"/>
        <v>2349079.30311</v>
      </c>
      <c r="O36" s="41" t="s">
        <v>41</v>
      </c>
      <c r="P36" s="4" t="s">
        <v>18</v>
      </c>
    </row>
    <row r="37" spans="1:15" ht="15.75">
      <c r="A37" s="37">
        <v>29</v>
      </c>
      <c r="B37" s="10" t="s">
        <v>13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f t="shared" si="20"/>
        <v>0</v>
      </c>
      <c r="O37" s="18"/>
    </row>
    <row r="38" spans="1:15" ht="15.75">
      <c r="A38" s="37">
        <v>30</v>
      </c>
      <c r="B38" s="10" t="s">
        <v>116</v>
      </c>
      <c r="C38" s="17">
        <v>48225</v>
      </c>
      <c r="D38" s="17">
        <v>70422</v>
      </c>
      <c r="E38" s="17">
        <v>113345</v>
      </c>
      <c r="F38" s="17">
        <v>122172</v>
      </c>
      <c r="G38" s="17">
        <v>129692.7</v>
      </c>
      <c r="H38" s="17">
        <v>141755.7</v>
      </c>
      <c r="I38" s="17">
        <v>152004</v>
      </c>
      <c r="J38" s="17">
        <v>162716</v>
      </c>
      <c r="K38" s="17">
        <v>165831</v>
      </c>
      <c r="L38" s="17">
        <v>169037</v>
      </c>
      <c r="M38" s="17">
        <v>169037</v>
      </c>
      <c r="N38" s="17">
        <f t="shared" si="20"/>
        <v>1444237.4</v>
      </c>
      <c r="O38" s="18"/>
    </row>
    <row r="39" spans="1:15" s="11" customFormat="1" ht="15.75">
      <c r="A39" s="37">
        <v>31</v>
      </c>
      <c r="B39" s="10" t="s">
        <v>66</v>
      </c>
      <c r="C39" s="17">
        <v>67351.89</v>
      </c>
      <c r="D39" s="17">
        <v>81055.285</v>
      </c>
      <c r="E39" s="17">
        <f>59310.203+163.08+540+168.235+50.807+64.341+19.431+374.569+113.119</f>
        <v>60803.785</v>
      </c>
      <c r="F39" s="17">
        <v>64811.64868</v>
      </c>
      <c r="G39" s="17">
        <v>68548.24502</v>
      </c>
      <c r="H39" s="17">
        <v>84818.53991</v>
      </c>
      <c r="I39" s="17">
        <v>93996.2695</v>
      </c>
      <c r="J39" s="17">
        <v>95864.06</v>
      </c>
      <c r="K39" s="17">
        <v>95864.06</v>
      </c>
      <c r="L39" s="17">
        <v>95864.06</v>
      </c>
      <c r="M39" s="17">
        <v>95864.06</v>
      </c>
      <c r="N39" s="17">
        <f t="shared" si="20"/>
        <v>904841.9031100001</v>
      </c>
      <c r="O39" s="18"/>
    </row>
    <row r="40" spans="1:15" ht="31.5">
      <c r="A40" s="37">
        <v>32</v>
      </c>
      <c r="B40" s="10" t="s">
        <v>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f t="shared" si="20"/>
        <v>0</v>
      </c>
      <c r="O40" s="18"/>
    </row>
    <row r="41" spans="1:16" ht="141" customHeight="1">
      <c r="A41" s="37">
        <v>33</v>
      </c>
      <c r="B41" s="10" t="s">
        <v>144</v>
      </c>
      <c r="C41" s="17">
        <f>C42+C43+C44</f>
        <v>6785.12</v>
      </c>
      <c r="D41" s="17">
        <f aca="true" t="shared" si="25" ref="D41:M41">D42+D43+D44</f>
        <v>27846.667</v>
      </c>
      <c r="E41" s="17">
        <f t="shared" si="25"/>
        <v>23828.64631</v>
      </c>
      <c r="F41" s="17">
        <f t="shared" si="25"/>
        <v>18160.19749</v>
      </c>
      <c r="G41" s="17">
        <f t="shared" si="25"/>
        <v>21033.52626</v>
      </c>
      <c r="H41" s="17">
        <f t="shared" si="25"/>
        <v>17521.78873</v>
      </c>
      <c r="I41" s="17">
        <f t="shared" si="25"/>
        <v>13240.373</v>
      </c>
      <c r="J41" s="17">
        <f t="shared" si="25"/>
        <v>7903.145</v>
      </c>
      <c r="K41" s="17">
        <f t="shared" si="25"/>
        <v>7989.145</v>
      </c>
      <c r="L41" s="17">
        <f t="shared" si="25"/>
        <v>8079.145</v>
      </c>
      <c r="M41" s="17">
        <f t="shared" si="25"/>
        <v>8079.145</v>
      </c>
      <c r="N41" s="17">
        <f t="shared" si="20"/>
        <v>160466.89878999998</v>
      </c>
      <c r="O41" s="41" t="s">
        <v>41</v>
      </c>
      <c r="P41" s="6" t="s">
        <v>19</v>
      </c>
    </row>
    <row r="42" spans="1:15" ht="15.75">
      <c r="A42" s="37">
        <v>34</v>
      </c>
      <c r="B42" s="10" t="s">
        <v>13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f t="shared" si="20"/>
        <v>0</v>
      </c>
      <c r="O42" s="18"/>
    </row>
    <row r="43" spans="1:15" s="11" customFormat="1" ht="15.75">
      <c r="A43" s="37">
        <v>35</v>
      </c>
      <c r="B43" s="10" t="s">
        <v>86</v>
      </c>
      <c r="C43" s="17">
        <v>1333</v>
      </c>
      <c r="D43" s="17">
        <v>1149</v>
      </c>
      <c r="E43" s="17">
        <f>1845+35</f>
        <v>1880</v>
      </c>
      <c r="F43" s="17">
        <v>1848</v>
      </c>
      <c r="G43" s="17">
        <v>2030</v>
      </c>
      <c r="H43" s="17">
        <v>2011.10002</v>
      </c>
      <c r="I43" s="17">
        <v>2076</v>
      </c>
      <c r="J43" s="17">
        <v>2152</v>
      </c>
      <c r="K43" s="17">
        <v>2238</v>
      </c>
      <c r="L43" s="17">
        <v>2328</v>
      </c>
      <c r="M43" s="17">
        <v>2328</v>
      </c>
      <c r="N43" s="17">
        <f t="shared" si="20"/>
        <v>21373.100019999998</v>
      </c>
      <c r="O43" s="18"/>
    </row>
    <row r="44" spans="1:15" s="11" customFormat="1" ht="15.75">
      <c r="A44" s="37">
        <v>36</v>
      </c>
      <c r="B44" s="10" t="s">
        <v>67</v>
      </c>
      <c r="C44" s="17">
        <v>5452.12</v>
      </c>
      <c r="D44" s="17">
        <v>26697.667</v>
      </c>
      <c r="E44" s="17">
        <f>21948.64631</f>
        <v>21948.64631</v>
      </c>
      <c r="F44" s="17">
        <v>16312.19749</v>
      </c>
      <c r="G44" s="17">
        <v>19003.52626</v>
      </c>
      <c r="H44" s="17">
        <v>15510.68871</v>
      </c>
      <c r="I44" s="17">
        <v>11164.373</v>
      </c>
      <c r="J44" s="17">
        <v>5751.145</v>
      </c>
      <c r="K44" s="17">
        <v>5751.145</v>
      </c>
      <c r="L44" s="17">
        <v>5751.145</v>
      </c>
      <c r="M44" s="17">
        <v>5751.145</v>
      </c>
      <c r="N44" s="17">
        <f t="shared" si="20"/>
        <v>139093.79877</v>
      </c>
      <c r="O44" s="18"/>
    </row>
    <row r="45" spans="1:15" ht="31.5">
      <c r="A45" s="37">
        <v>37</v>
      </c>
      <c r="B45" s="10" t="s">
        <v>14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f t="shared" si="20"/>
        <v>0</v>
      </c>
      <c r="O45" s="18"/>
    </row>
    <row r="46" spans="1:16" ht="63">
      <c r="A46" s="37">
        <v>38</v>
      </c>
      <c r="B46" s="10" t="s">
        <v>148</v>
      </c>
      <c r="C46" s="17">
        <f aca="true" t="shared" si="26" ref="C46:M46">C47+C48+C49</f>
        <v>27740.79</v>
      </c>
      <c r="D46" s="17">
        <f t="shared" si="26"/>
        <v>37739.564</v>
      </c>
      <c r="E46" s="17">
        <f t="shared" si="26"/>
        <v>46673.27833</v>
      </c>
      <c r="F46" s="17">
        <f>F47+F48+F49</f>
        <v>43298.33539</v>
      </c>
      <c r="G46" s="17">
        <f t="shared" si="26"/>
        <v>45831.38004</v>
      </c>
      <c r="H46" s="17">
        <f t="shared" si="26"/>
        <v>46679.3341</v>
      </c>
      <c r="I46" s="17">
        <f t="shared" si="26"/>
        <v>46740.416</v>
      </c>
      <c r="J46" s="17">
        <f t="shared" si="26"/>
        <v>51221.748</v>
      </c>
      <c r="K46" s="17">
        <f t="shared" si="26"/>
        <v>47967.02222</v>
      </c>
      <c r="L46" s="17">
        <f t="shared" si="26"/>
        <v>46139.43691</v>
      </c>
      <c r="M46" s="17">
        <f t="shared" si="26"/>
        <v>46139.43691</v>
      </c>
      <c r="N46" s="17">
        <f t="shared" si="20"/>
        <v>486170.74189999996</v>
      </c>
      <c r="O46" s="41" t="s">
        <v>41</v>
      </c>
      <c r="P46" s="7" t="s">
        <v>28</v>
      </c>
    </row>
    <row r="47" spans="1:15" ht="15.75">
      <c r="A47" s="37">
        <v>39</v>
      </c>
      <c r="B47" s="10" t="s">
        <v>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f t="shared" si="20"/>
        <v>0</v>
      </c>
      <c r="O47" s="18"/>
    </row>
    <row r="48" spans="1:15" ht="15.75">
      <c r="A48" s="37">
        <v>40</v>
      </c>
      <c r="B48" s="10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f t="shared" si="20"/>
        <v>0</v>
      </c>
      <c r="O48" s="18"/>
    </row>
    <row r="49" spans="1:15" s="11" customFormat="1" ht="15.75">
      <c r="A49" s="37">
        <v>41</v>
      </c>
      <c r="B49" s="10" t="s">
        <v>68</v>
      </c>
      <c r="C49" s="17">
        <v>27740.79</v>
      </c>
      <c r="D49" s="17">
        <v>37739.564</v>
      </c>
      <c r="E49" s="17">
        <v>46673.27833</v>
      </c>
      <c r="F49" s="17">
        <v>43298.33539</v>
      </c>
      <c r="G49" s="17">
        <v>45831.38004</v>
      </c>
      <c r="H49" s="17">
        <v>46679.3341</v>
      </c>
      <c r="I49" s="17">
        <v>46740.416</v>
      </c>
      <c r="J49" s="17">
        <v>51221.748</v>
      </c>
      <c r="K49" s="17">
        <v>47967.02222</v>
      </c>
      <c r="L49" s="17">
        <v>46139.43691</v>
      </c>
      <c r="M49" s="17">
        <v>46139.43691</v>
      </c>
      <c r="N49" s="17">
        <f t="shared" si="20"/>
        <v>486170.74189999996</v>
      </c>
      <c r="O49" s="18"/>
    </row>
    <row r="50" spans="1:15" ht="31.5" customHeight="1">
      <c r="A50" s="37">
        <v>42</v>
      </c>
      <c r="B50" s="10" t="s">
        <v>40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f t="shared" si="20"/>
        <v>0</v>
      </c>
      <c r="O50" s="18"/>
    </row>
    <row r="51" spans="1:16" ht="63" customHeight="1">
      <c r="A51" s="37">
        <v>43</v>
      </c>
      <c r="B51" s="10" t="s">
        <v>149</v>
      </c>
      <c r="C51" s="17">
        <f aca="true" t="shared" si="27" ref="C51:M51">C52+C53+C54</f>
        <v>16050.42</v>
      </c>
      <c r="D51" s="17">
        <f t="shared" si="27"/>
        <v>21813.956</v>
      </c>
      <c r="E51" s="17">
        <f t="shared" si="27"/>
        <v>26867.1647</v>
      </c>
      <c r="F51" s="17">
        <f>F52+F53+F54</f>
        <v>26700.42046</v>
      </c>
      <c r="G51" s="17">
        <f t="shared" si="27"/>
        <v>25659.0161</v>
      </c>
      <c r="H51" s="17">
        <f t="shared" si="27"/>
        <v>26311.88128</v>
      </c>
      <c r="I51" s="17">
        <f t="shared" si="27"/>
        <v>19633.321</v>
      </c>
      <c r="J51" s="17">
        <f t="shared" si="27"/>
        <v>27618.842</v>
      </c>
      <c r="K51" s="17">
        <f t="shared" si="27"/>
        <v>27618.842</v>
      </c>
      <c r="L51" s="17">
        <f t="shared" si="27"/>
        <v>27618.842</v>
      </c>
      <c r="M51" s="17">
        <f t="shared" si="27"/>
        <v>27618.842</v>
      </c>
      <c r="N51" s="17">
        <f t="shared" si="20"/>
        <v>273511.54754</v>
      </c>
      <c r="O51" s="41" t="s">
        <v>42</v>
      </c>
      <c r="P51" s="4" t="s">
        <v>20</v>
      </c>
    </row>
    <row r="52" spans="1:15" ht="15.75">
      <c r="A52" s="37">
        <v>44</v>
      </c>
      <c r="B52" s="10" t="s">
        <v>13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f t="shared" si="20"/>
        <v>0</v>
      </c>
      <c r="O52" s="18"/>
    </row>
    <row r="53" spans="1:15" ht="15.75">
      <c r="A53" s="37">
        <v>45</v>
      </c>
      <c r="B53" s="10" t="s">
        <v>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f t="shared" si="20"/>
        <v>0</v>
      </c>
      <c r="O53" s="18"/>
    </row>
    <row r="54" spans="1:15" ht="15.75">
      <c r="A54" s="37">
        <v>46</v>
      </c>
      <c r="B54" s="10" t="s">
        <v>97</v>
      </c>
      <c r="C54" s="17">
        <v>16050.42</v>
      </c>
      <c r="D54" s="17">
        <v>21813.956</v>
      </c>
      <c r="E54" s="17">
        <f>E55+E56</f>
        <v>26867.1647</v>
      </c>
      <c r="F54" s="17">
        <f>F55+F56+F57</f>
        <v>26700.42046</v>
      </c>
      <c r="G54" s="17">
        <f>G55+G56+G57</f>
        <v>25659.0161</v>
      </c>
      <c r="H54" s="17">
        <v>26311.88128</v>
      </c>
      <c r="I54" s="17">
        <v>19633.321</v>
      </c>
      <c r="J54" s="17">
        <v>27618.842</v>
      </c>
      <c r="K54" s="17">
        <v>27618.842</v>
      </c>
      <c r="L54" s="17">
        <v>27618.842</v>
      </c>
      <c r="M54" s="17">
        <v>27618.842</v>
      </c>
      <c r="N54" s="17">
        <f t="shared" si="20"/>
        <v>273511.54754</v>
      </c>
      <c r="O54" s="18"/>
    </row>
    <row r="55" spans="1:16" ht="31.5">
      <c r="A55" s="37">
        <v>47</v>
      </c>
      <c r="B55" s="10" t="s">
        <v>150</v>
      </c>
      <c r="C55" s="17">
        <v>15530.474</v>
      </c>
      <c r="D55" s="17">
        <v>20450.653</v>
      </c>
      <c r="E55" s="17">
        <v>26364.95</v>
      </c>
      <c r="F55" s="17">
        <v>26418.63</v>
      </c>
      <c r="G55" s="17">
        <v>25107</v>
      </c>
      <c r="H55" s="17">
        <v>2517.26</v>
      </c>
      <c r="I55" s="17">
        <v>17314.57</v>
      </c>
      <c r="J55" s="17">
        <v>27244</v>
      </c>
      <c r="K55" s="17">
        <v>27244</v>
      </c>
      <c r="L55" s="17">
        <v>27244</v>
      </c>
      <c r="M55" s="17">
        <v>27244</v>
      </c>
      <c r="N55" s="17">
        <f t="shared" si="20"/>
        <v>242679.537</v>
      </c>
      <c r="O55" s="18"/>
      <c r="P55" s="8">
        <v>4209911</v>
      </c>
    </row>
    <row r="56" spans="1:16" ht="63">
      <c r="A56" s="37">
        <v>48</v>
      </c>
      <c r="B56" s="10" t="s">
        <v>151</v>
      </c>
      <c r="C56" s="17">
        <v>519.946</v>
      </c>
      <c r="D56" s="17">
        <v>492.634</v>
      </c>
      <c r="E56" s="17">
        <f>461.91+40.3047</f>
        <v>502.2147</v>
      </c>
      <c r="F56" s="17">
        <v>281.79046</v>
      </c>
      <c r="G56" s="17">
        <v>552.0161</v>
      </c>
      <c r="H56" s="17">
        <v>539.28128</v>
      </c>
      <c r="I56" s="17">
        <v>482.812</v>
      </c>
      <c r="J56" s="17">
        <v>374.842</v>
      </c>
      <c r="K56" s="17">
        <v>374.842</v>
      </c>
      <c r="L56" s="17">
        <v>374.842</v>
      </c>
      <c r="M56" s="17">
        <v>374.842</v>
      </c>
      <c r="N56" s="17">
        <f t="shared" si="20"/>
        <v>4870.062539999999</v>
      </c>
      <c r="O56" s="18"/>
      <c r="P56" s="8"/>
    </row>
    <row r="57" spans="1:15" s="11" customFormat="1" ht="78.75">
      <c r="A57" s="37">
        <v>49</v>
      </c>
      <c r="B57" s="10" t="s">
        <v>152</v>
      </c>
      <c r="C57" s="19"/>
      <c r="D57" s="17">
        <v>723.67</v>
      </c>
      <c r="E57" s="17">
        <v>0</v>
      </c>
      <c r="F57" s="17">
        <v>0</v>
      </c>
      <c r="G57" s="17">
        <v>0</v>
      </c>
      <c r="H57" s="17">
        <v>600</v>
      </c>
      <c r="I57" s="17">
        <v>1835.939</v>
      </c>
      <c r="J57" s="17">
        <v>0</v>
      </c>
      <c r="K57" s="17">
        <v>0</v>
      </c>
      <c r="L57" s="17">
        <v>0</v>
      </c>
      <c r="M57" s="17">
        <v>0</v>
      </c>
      <c r="N57" s="17">
        <f t="shared" si="20"/>
        <v>3159.6090000000004</v>
      </c>
      <c r="O57" s="18"/>
    </row>
    <row r="58" spans="1:15" ht="30.75" customHeight="1">
      <c r="A58" s="37">
        <v>50</v>
      </c>
      <c r="B58" s="10" t="s">
        <v>14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600</v>
      </c>
      <c r="I58" s="17">
        <v>1835.939</v>
      </c>
      <c r="J58" s="17">
        <v>0</v>
      </c>
      <c r="K58" s="17">
        <v>0</v>
      </c>
      <c r="L58" s="17">
        <v>0</v>
      </c>
      <c r="M58" s="17">
        <v>0</v>
      </c>
      <c r="N58" s="17">
        <f t="shared" si="20"/>
        <v>2435.9390000000003</v>
      </c>
      <c r="O58" s="18"/>
    </row>
    <row r="59" spans="1:16" ht="64.5" customHeight="1">
      <c r="A59" s="37">
        <v>51</v>
      </c>
      <c r="B59" s="10" t="s">
        <v>153</v>
      </c>
      <c r="C59" s="17">
        <f aca="true" t="shared" si="28" ref="C59:M59">C60+C61+C62</f>
        <v>0</v>
      </c>
      <c r="D59" s="17">
        <f t="shared" si="28"/>
        <v>0</v>
      </c>
      <c r="E59" s="17">
        <f t="shared" si="28"/>
        <v>0</v>
      </c>
      <c r="F59" s="17">
        <f t="shared" si="28"/>
        <v>0</v>
      </c>
      <c r="G59" s="17">
        <f t="shared" si="28"/>
        <v>0</v>
      </c>
      <c r="H59" s="17">
        <f t="shared" si="28"/>
        <v>0</v>
      </c>
      <c r="I59" s="17">
        <f t="shared" si="28"/>
        <v>0</v>
      </c>
      <c r="J59" s="17">
        <f t="shared" si="28"/>
        <v>0</v>
      </c>
      <c r="K59" s="17">
        <f t="shared" si="28"/>
        <v>0</v>
      </c>
      <c r="L59" s="17">
        <f t="shared" si="28"/>
        <v>0</v>
      </c>
      <c r="M59" s="17">
        <f t="shared" si="28"/>
        <v>0</v>
      </c>
      <c r="N59" s="17">
        <f t="shared" si="20"/>
        <v>0</v>
      </c>
      <c r="O59" s="41" t="s">
        <v>43</v>
      </c>
      <c r="P59" s="8">
        <v>5260200</v>
      </c>
    </row>
    <row r="60" spans="1:15" ht="15.75">
      <c r="A60" s="37">
        <v>52</v>
      </c>
      <c r="B60" s="10" t="s">
        <v>13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 t="shared" si="20"/>
        <v>0</v>
      </c>
      <c r="O60" s="18"/>
    </row>
    <row r="61" spans="1:15" ht="15.75">
      <c r="A61" s="37">
        <v>53</v>
      </c>
      <c r="B61" s="10" t="s">
        <v>3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 t="shared" si="20"/>
        <v>0</v>
      </c>
      <c r="O61" s="18"/>
    </row>
    <row r="62" spans="1:15" ht="15.75">
      <c r="A62" s="37">
        <v>54</v>
      </c>
      <c r="B62" s="10" t="s">
        <v>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f t="shared" si="20"/>
        <v>0</v>
      </c>
      <c r="O62" s="18"/>
    </row>
    <row r="63" spans="1:15" ht="31.5">
      <c r="A63" s="37">
        <v>55</v>
      </c>
      <c r="B63" s="10" t="s">
        <v>14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f t="shared" si="20"/>
        <v>0</v>
      </c>
      <c r="O63" s="18"/>
    </row>
    <row r="64" spans="1:16" ht="94.5">
      <c r="A64" s="37">
        <v>56</v>
      </c>
      <c r="B64" s="10" t="s">
        <v>154</v>
      </c>
      <c r="C64" s="17">
        <f aca="true" t="shared" si="29" ref="C64:M64">C65+C66+C67</f>
        <v>21037.99</v>
      </c>
      <c r="D64" s="17">
        <f t="shared" si="29"/>
        <v>9967.753</v>
      </c>
      <c r="E64" s="17">
        <f t="shared" si="29"/>
        <v>10456.18168</v>
      </c>
      <c r="F64" s="17">
        <f t="shared" si="29"/>
        <v>11602.78732</v>
      </c>
      <c r="G64" s="17">
        <f t="shared" si="29"/>
        <v>17168.16205</v>
      </c>
      <c r="H64" s="17">
        <f t="shared" si="29"/>
        <v>26823.67646</v>
      </c>
      <c r="I64" s="17">
        <f t="shared" si="29"/>
        <v>13084.16</v>
      </c>
      <c r="J64" s="17">
        <f t="shared" si="29"/>
        <v>9000</v>
      </c>
      <c r="K64" s="17">
        <f t="shared" si="29"/>
        <v>9000</v>
      </c>
      <c r="L64" s="17">
        <f t="shared" si="29"/>
        <v>9000</v>
      </c>
      <c r="M64" s="17">
        <f t="shared" si="29"/>
        <v>9000</v>
      </c>
      <c r="N64" s="17">
        <f t="shared" si="20"/>
        <v>146140.71051</v>
      </c>
      <c r="O64" s="41" t="s">
        <v>44</v>
      </c>
      <c r="P64" s="4" t="s">
        <v>26</v>
      </c>
    </row>
    <row r="65" spans="1:15" ht="15.75">
      <c r="A65" s="37">
        <v>57</v>
      </c>
      <c r="B65" s="10" t="s">
        <v>2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f t="shared" si="20"/>
        <v>0</v>
      </c>
      <c r="O65" s="18"/>
    </row>
    <row r="66" spans="1:15" ht="15.75">
      <c r="A66" s="37">
        <v>58</v>
      </c>
      <c r="B66" s="10" t="s">
        <v>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f t="shared" si="20"/>
        <v>0</v>
      </c>
      <c r="O66" s="18"/>
    </row>
    <row r="67" spans="1:15" ht="15.75">
      <c r="A67" s="37">
        <v>59</v>
      </c>
      <c r="B67" s="10" t="s">
        <v>69</v>
      </c>
      <c r="C67" s="17">
        <v>21037.99</v>
      </c>
      <c r="D67" s="17">
        <v>9967.753</v>
      </c>
      <c r="E67" s="17">
        <f>9000+1456.18168</f>
        <v>10456.18168</v>
      </c>
      <c r="F67" s="17">
        <v>11602.78732</v>
      </c>
      <c r="G67" s="17">
        <v>17168.16205</v>
      </c>
      <c r="H67" s="17">
        <v>26823.67646</v>
      </c>
      <c r="I67" s="17">
        <v>13084.16</v>
      </c>
      <c r="J67" s="17">
        <v>9000</v>
      </c>
      <c r="K67" s="17">
        <v>9000</v>
      </c>
      <c r="L67" s="17">
        <v>9000</v>
      </c>
      <c r="M67" s="17">
        <v>9000</v>
      </c>
      <c r="N67" s="17">
        <f t="shared" si="20"/>
        <v>146140.71051</v>
      </c>
      <c r="O67" s="18"/>
    </row>
    <row r="68" spans="1:15" ht="31.5" customHeight="1">
      <c r="A68" s="37">
        <v>60</v>
      </c>
      <c r="B68" s="10" t="s">
        <v>12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f t="shared" si="20"/>
        <v>0</v>
      </c>
      <c r="O68" s="18"/>
    </row>
    <row r="69" spans="1:15" ht="82.5" customHeight="1">
      <c r="A69" s="37">
        <v>61</v>
      </c>
      <c r="B69" s="10" t="s">
        <v>155</v>
      </c>
      <c r="C69" s="17">
        <f aca="true" t="shared" si="30" ref="C69:M69">C70+C71+C72</f>
        <v>32790.3</v>
      </c>
      <c r="D69" s="17">
        <f t="shared" si="30"/>
        <v>16580.213</v>
      </c>
      <c r="E69" s="17">
        <f t="shared" si="30"/>
        <v>7580.213</v>
      </c>
      <c r="F69" s="17">
        <f t="shared" si="30"/>
        <v>0</v>
      </c>
      <c r="G69" s="17">
        <f t="shared" si="30"/>
        <v>0</v>
      </c>
      <c r="H69" s="17">
        <f t="shared" si="30"/>
        <v>0</v>
      </c>
      <c r="I69" s="17">
        <f t="shared" si="30"/>
        <v>0</v>
      </c>
      <c r="J69" s="17">
        <f t="shared" si="30"/>
        <v>0</v>
      </c>
      <c r="K69" s="17">
        <f t="shared" si="30"/>
        <v>0</v>
      </c>
      <c r="L69" s="17">
        <f t="shared" si="30"/>
        <v>0</v>
      </c>
      <c r="M69" s="17">
        <f t="shared" si="30"/>
        <v>0</v>
      </c>
      <c r="N69" s="17">
        <f t="shared" si="20"/>
        <v>56950.72600000001</v>
      </c>
      <c r="O69" s="41" t="s">
        <v>45</v>
      </c>
    </row>
    <row r="70" spans="1:15" ht="15.75">
      <c r="A70" s="37">
        <v>62</v>
      </c>
      <c r="B70" s="10" t="s">
        <v>13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f t="shared" si="20"/>
        <v>0</v>
      </c>
      <c r="O70" s="18"/>
    </row>
    <row r="71" spans="1:15" ht="15.75">
      <c r="A71" s="37">
        <v>63</v>
      </c>
      <c r="B71" s="10" t="s">
        <v>39</v>
      </c>
      <c r="C71" s="17">
        <v>23708</v>
      </c>
      <c r="D71" s="17">
        <v>6300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f t="shared" si="20"/>
        <v>30008</v>
      </c>
      <c r="O71" s="18"/>
    </row>
    <row r="72" spans="1:15" ht="15.75">
      <c r="A72" s="37">
        <v>64</v>
      </c>
      <c r="B72" s="10" t="s">
        <v>120</v>
      </c>
      <c r="C72" s="17">
        <v>9082.3</v>
      </c>
      <c r="D72" s="17">
        <v>10280.213</v>
      </c>
      <c r="E72" s="17">
        <v>7580.213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f t="shared" si="20"/>
        <v>26942.726</v>
      </c>
      <c r="O72" s="18"/>
    </row>
    <row r="73" spans="1:15" ht="31.5">
      <c r="A73" s="37">
        <v>65</v>
      </c>
      <c r="B73" s="10" t="s">
        <v>14</v>
      </c>
      <c r="C73" s="17">
        <f>C72</f>
        <v>9082.3</v>
      </c>
      <c r="D73" s="17">
        <v>10280.213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f t="shared" si="20"/>
        <v>19362.513</v>
      </c>
      <c r="O73" s="18"/>
    </row>
    <row r="74" spans="1:16" ht="126.75" customHeight="1">
      <c r="A74" s="37">
        <v>66</v>
      </c>
      <c r="B74" s="10" t="s">
        <v>156</v>
      </c>
      <c r="C74" s="17">
        <f aca="true" t="shared" si="31" ref="C74:M74">C75+C76+C77</f>
        <v>251.33</v>
      </c>
      <c r="D74" s="17">
        <f t="shared" si="31"/>
        <v>595.04</v>
      </c>
      <c r="E74" s="17">
        <f>E75+E76+E77</f>
        <v>608.38</v>
      </c>
      <c r="F74" s="17">
        <f t="shared" si="31"/>
        <v>283.579</v>
      </c>
      <c r="G74" s="17">
        <f t="shared" si="31"/>
        <v>700.84864</v>
      </c>
      <c r="H74" s="17">
        <f t="shared" si="31"/>
        <v>935.20722</v>
      </c>
      <c r="I74" s="17">
        <f t="shared" si="31"/>
        <v>896.581</v>
      </c>
      <c r="J74" s="17">
        <f t="shared" si="31"/>
        <v>971.133</v>
      </c>
      <c r="K74" s="17">
        <f t="shared" si="31"/>
        <v>971.133</v>
      </c>
      <c r="L74" s="17">
        <f t="shared" si="31"/>
        <v>971.133</v>
      </c>
      <c r="M74" s="17">
        <f t="shared" si="31"/>
        <v>971.133</v>
      </c>
      <c r="N74" s="17">
        <f t="shared" si="20"/>
        <v>8155.4978599999995</v>
      </c>
      <c r="O74" s="41" t="s">
        <v>46</v>
      </c>
      <c r="P74" s="4" t="s">
        <v>21</v>
      </c>
    </row>
    <row r="75" spans="1:15" ht="15.75">
      <c r="A75" s="37">
        <v>67</v>
      </c>
      <c r="B75" s="10" t="s">
        <v>13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f t="shared" si="20"/>
        <v>0</v>
      </c>
      <c r="O75" s="18"/>
    </row>
    <row r="76" spans="1:15" ht="15.75">
      <c r="A76" s="37">
        <v>68</v>
      </c>
      <c r="B76" s="10" t="s">
        <v>3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f t="shared" si="20"/>
        <v>0</v>
      </c>
      <c r="O76" s="18"/>
    </row>
    <row r="77" spans="1:15" ht="15.75">
      <c r="A77" s="37">
        <v>69</v>
      </c>
      <c r="B77" s="10" t="s">
        <v>70</v>
      </c>
      <c r="C77" s="17">
        <v>251.33</v>
      </c>
      <c r="D77" s="17">
        <v>595.04</v>
      </c>
      <c r="E77" s="17">
        <v>608.38</v>
      </c>
      <c r="F77" s="17">
        <v>283.579</v>
      </c>
      <c r="G77" s="17">
        <v>700.84864</v>
      </c>
      <c r="H77" s="17">
        <v>935.20722</v>
      </c>
      <c r="I77" s="17">
        <v>896.581</v>
      </c>
      <c r="J77" s="17">
        <v>971.133</v>
      </c>
      <c r="K77" s="17">
        <v>971.133</v>
      </c>
      <c r="L77" s="17">
        <v>971.133</v>
      </c>
      <c r="M77" s="17">
        <v>971.133</v>
      </c>
      <c r="N77" s="17">
        <f t="shared" si="20"/>
        <v>8155.4978599999995</v>
      </c>
      <c r="O77" s="18"/>
    </row>
    <row r="78" spans="1:15" ht="31.5">
      <c r="A78" s="37">
        <v>70</v>
      </c>
      <c r="B78" s="10" t="s">
        <v>14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f t="shared" si="20"/>
        <v>0</v>
      </c>
      <c r="O78" s="18"/>
    </row>
    <row r="79" spans="1:15" ht="47.25">
      <c r="A79" s="37">
        <v>71</v>
      </c>
      <c r="B79" s="10" t="s">
        <v>157</v>
      </c>
      <c r="C79" s="17">
        <f aca="true" t="shared" si="32" ref="C79:M79">C80+C81+C82</f>
        <v>0</v>
      </c>
      <c r="D79" s="17">
        <f t="shared" si="32"/>
        <v>0</v>
      </c>
      <c r="E79" s="17">
        <f t="shared" si="32"/>
        <v>0</v>
      </c>
      <c r="F79" s="17">
        <f t="shared" si="32"/>
        <v>1791.15734</v>
      </c>
      <c r="G79" s="17">
        <f t="shared" si="32"/>
        <v>4158.81634</v>
      </c>
      <c r="H79" s="17">
        <f t="shared" si="32"/>
        <v>10676.68518</v>
      </c>
      <c r="I79" s="17">
        <f t="shared" si="32"/>
        <v>6914.373</v>
      </c>
      <c r="J79" s="17">
        <f t="shared" si="32"/>
        <v>14857.659</v>
      </c>
      <c r="K79" s="17">
        <f t="shared" si="32"/>
        <v>0</v>
      </c>
      <c r="L79" s="17">
        <f t="shared" si="32"/>
        <v>0</v>
      </c>
      <c r="M79" s="17">
        <f t="shared" si="32"/>
        <v>0</v>
      </c>
      <c r="N79" s="17">
        <f t="shared" si="20"/>
        <v>38398.69086</v>
      </c>
      <c r="O79" s="41" t="s">
        <v>44</v>
      </c>
    </row>
    <row r="80" spans="1:15" ht="15.75">
      <c r="A80" s="37">
        <v>72</v>
      </c>
      <c r="B80" s="10" t="s">
        <v>2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f t="shared" si="20"/>
        <v>0</v>
      </c>
      <c r="O80" s="18"/>
    </row>
    <row r="81" spans="1:15" ht="15.75">
      <c r="A81" s="37">
        <v>73</v>
      </c>
      <c r="B81" s="10" t="s">
        <v>3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f t="shared" si="20"/>
        <v>0</v>
      </c>
      <c r="O81" s="18"/>
    </row>
    <row r="82" spans="1:15" ht="15.75">
      <c r="A82" s="37">
        <v>74</v>
      </c>
      <c r="B82" s="10" t="s">
        <v>107</v>
      </c>
      <c r="C82" s="17">
        <v>0</v>
      </c>
      <c r="D82" s="17">
        <v>0</v>
      </c>
      <c r="E82" s="17">
        <v>0</v>
      </c>
      <c r="F82" s="17">
        <v>1791.15734</v>
      </c>
      <c r="G82" s="17">
        <v>4158.81634</v>
      </c>
      <c r="H82" s="17">
        <v>10676.68518</v>
      </c>
      <c r="I82" s="17">
        <v>6914.373</v>
      </c>
      <c r="J82" s="17">
        <v>14857.659</v>
      </c>
      <c r="K82" s="17">
        <v>0</v>
      </c>
      <c r="L82" s="17">
        <v>0</v>
      </c>
      <c r="M82" s="17">
        <v>0</v>
      </c>
      <c r="N82" s="17">
        <f t="shared" si="20"/>
        <v>38398.69086</v>
      </c>
      <c r="O82" s="18"/>
    </row>
    <row r="83" spans="1:15" ht="30.75" customHeight="1">
      <c r="A83" s="37">
        <v>75</v>
      </c>
      <c r="B83" s="10" t="s">
        <v>12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f t="shared" si="20"/>
        <v>0</v>
      </c>
      <c r="O83" s="18"/>
    </row>
    <row r="84" spans="1:15" ht="48" customHeight="1">
      <c r="A84" s="37">
        <v>76</v>
      </c>
      <c r="B84" s="10" t="s">
        <v>158</v>
      </c>
      <c r="C84" s="17">
        <f aca="true" t="shared" si="33" ref="C84:M84">C85+C86+C87</f>
        <v>0</v>
      </c>
      <c r="D84" s="17">
        <f t="shared" si="33"/>
        <v>0</v>
      </c>
      <c r="E84" s="17">
        <f t="shared" si="33"/>
        <v>0</v>
      </c>
      <c r="F84" s="17">
        <f t="shared" si="33"/>
        <v>0</v>
      </c>
      <c r="G84" s="17">
        <f t="shared" si="33"/>
        <v>0</v>
      </c>
      <c r="H84" s="17">
        <f t="shared" si="33"/>
        <v>15868.286</v>
      </c>
      <c r="I84" s="17">
        <f t="shared" si="33"/>
        <v>15397.781</v>
      </c>
      <c r="J84" s="17">
        <f t="shared" si="33"/>
        <v>9843.472</v>
      </c>
      <c r="K84" s="17">
        <f t="shared" si="33"/>
        <v>9843.472</v>
      </c>
      <c r="L84" s="17">
        <f t="shared" si="33"/>
        <v>9843.472</v>
      </c>
      <c r="M84" s="17">
        <f t="shared" si="33"/>
        <v>9843.472</v>
      </c>
      <c r="N84" s="17">
        <f>SUM(C84:M84)</f>
        <v>70639.955</v>
      </c>
      <c r="O84" s="41" t="s">
        <v>45</v>
      </c>
    </row>
    <row r="85" spans="1:15" ht="15.75">
      <c r="A85" s="37">
        <v>77</v>
      </c>
      <c r="B85" s="10" t="s">
        <v>13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f>SUM(C85:M85)</f>
        <v>0</v>
      </c>
      <c r="O85" s="18"/>
    </row>
    <row r="86" spans="1:15" ht="15.75">
      <c r="A86" s="37">
        <v>78</v>
      </c>
      <c r="B86" s="10" t="s">
        <v>65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f>SUM(C86:M86)</f>
        <v>0</v>
      </c>
      <c r="O86" s="18"/>
    </row>
    <row r="87" spans="1:15" ht="15.75">
      <c r="A87" s="37">
        <v>79</v>
      </c>
      <c r="B87" s="10" t="s">
        <v>83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15868.286</v>
      </c>
      <c r="I87" s="17">
        <v>15397.781</v>
      </c>
      <c r="J87" s="17">
        <v>9843.472</v>
      </c>
      <c r="K87" s="17">
        <v>9843.472</v>
      </c>
      <c r="L87" s="17">
        <v>9843.472</v>
      </c>
      <c r="M87" s="17">
        <v>9843.472</v>
      </c>
      <c r="N87" s="17">
        <f>SUM(C87:M87)</f>
        <v>70639.955</v>
      </c>
      <c r="O87" s="18"/>
    </row>
    <row r="88" spans="1:15" ht="31.5">
      <c r="A88" s="37">
        <v>80</v>
      </c>
      <c r="B88" s="10" t="s">
        <v>14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f>SUM(C88:M88)</f>
        <v>0</v>
      </c>
      <c r="O88" s="18"/>
    </row>
    <row r="89" spans="1:15" ht="30.75" customHeight="1">
      <c r="A89" s="37">
        <v>81</v>
      </c>
      <c r="B89" s="42" t="s">
        <v>10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4"/>
    </row>
    <row r="90" spans="1:15" ht="15.75">
      <c r="A90" s="37">
        <v>82</v>
      </c>
      <c r="B90" s="10" t="s">
        <v>6</v>
      </c>
      <c r="C90" s="17">
        <f>C91+C92+C93</f>
        <v>254331.57599999997</v>
      </c>
      <c r="D90" s="17">
        <f aca="true" t="shared" si="34" ref="D90:M90">D91+D92+D93</f>
        <v>279797.602</v>
      </c>
      <c r="E90" s="17">
        <f>E91+E92+E93</f>
        <v>343741.35787000007</v>
      </c>
      <c r="F90" s="17">
        <f t="shared" si="34"/>
        <v>327420.74052</v>
      </c>
      <c r="G90" s="17">
        <f t="shared" si="34"/>
        <v>371852.99322000006</v>
      </c>
      <c r="H90" s="17">
        <f>H91+H92+H93</f>
        <v>397186.63860999997</v>
      </c>
      <c r="I90" s="17">
        <f t="shared" si="34"/>
        <v>481468.201</v>
      </c>
      <c r="J90" s="17">
        <f t="shared" si="34"/>
        <v>451740.32999999996</v>
      </c>
      <c r="K90" s="17">
        <f t="shared" si="34"/>
        <v>394878.76</v>
      </c>
      <c r="L90" s="17">
        <f t="shared" si="34"/>
        <v>395654.75</v>
      </c>
      <c r="M90" s="17">
        <f t="shared" si="34"/>
        <v>395654.75</v>
      </c>
      <c r="N90" s="17">
        <f>SUM(C90:M90)</f>
        <v>4093727.69922</v>
      </c>
      <c r="O90" s="18"/>
    </row>
    <row r="91" spans="1:15" ht="15.75">
      <c r="A91" s="37">
        <v>83</v>
      </c>
      <c r="B91" s="10" t="s">
        <v>13</v>
      </c>
      <c r="C91" s="17">
        <f>C96</f>
        <v>2167.08</v>
      </c>
      <c r="D91" s="17">
        <f aca="true" t="shared" si="35" ref="C91:E93">D96</f>
        <v>1941.431</v>
      </c>
      <c r="E91" s="17">
        <f>E96</f>
        <v>14315.003999999999</v>
      </c>
      <c r="F91" s="17">
        <f aca="true" t="shared" si="36" ref="F91:M93">F96</f>
        <v>0</v>
      </c>
      <c r="G91" s="17">
        <f t="shared" si="36"/>
        <v>0</v>
      </c>
      <c r="H91" s="17">
        <f>H96</f>
        <v>4780.251</v>
      </c>
      <c r="I91" s="17">
        <f t="shared" si="36"/>
        <v>35664.708</v>
      </c>
      <c r="J91" s="17">
        <f t="shared" si="36"/>
        <v>9966.183</v>
      </c>
      <c r="K91" s="17">
        <f t="shared" si="36"/>
        <v>10503.59</v>
      </c>
      <c r="L91" s="17">
        <f t="shared" si="36"/>
        <v>10162.292</v>
      </c>
      <c r="M91" s="17">
        <f t="shared" si="36"/>
        <v>0</v>
      </c>
      <c r="N91" s="17">
        <f aca="true" t="shared" si="37" ref="N91:N98">SUM(C91:M91)</f>
        <v>89500.539</v>
      </c>
      <c r="O91" s="18"/>
    </row>
    <row r="92" spans="1:15" ht="15.75">
      <c r="A92" s="37">
        <v>84</v>
      </c>
      <c r="B92" s="10" t="s">
        <v>3</v>
      </c>
      <c r="C92" s="17">
        <f t="shared" si="35"/>
        <v>140055.65099999998</v>
      </c>
      <c r="D92" s="17">
        <f t="shared" si="35"/>
        <v>140916.921</v>
      </c>
      <c r="E92" s="17">
        <f t="shared" si="35"/>
        <v>192099.412</v>
      </c>
      <c r="F92" s="17">
        <f>F97</f>
        <v>180150.94999</v>
      </c>
      <c r="G92" s="17">
        <f t="shared" si="36"/>
        <v>183862.54</v>
      </c>
      <c r="H92" s="17">
        <f t="shared" si="36"/>
        <v>202827.19003</v>
      </c>
      <c r="I92" s="17">
        <f t="shared" si="36"/>
        <v>237343.122</v>
      </c>
      <c r="J92" s="17">
        <f t="shared" si="36"/>
        <v>216925.717</v>
      </c>
      <c r="K92" s="17">
        <f t="shared" si="36"/>
        <v>207943.41</v>
      </c>
      <c r="L92" s="17">
        <f t="shared" si="36"/>
        <v>210973.308</v>
      </c>
      <c r="M92" s="17">
        <f t="shared" si="36"/>
        <v>205968</v>
      </c>
      <c r="N92" s="17">
        <f t="shared" si="37"/>
        <v>2119066.22102</v>
      </c>
      <c r="O92" s="18"/>
    </row>
    <row r="93" spans="1:15" ht="15.75">
      <c r="A93" s="37">
        <v>85</v>
      </c>
      <c r="B93" s="10" t="s">
        <v>4</v>
      </c>
      <c r="C93" s="17">
        <f t="shared" si="35"/>
        <v>112108.845</v>
      </c>
      <c r="D93" s="17">
        <f t="shared" si="35"/>
        <v>136939.25</v>
      </c>
      <c r="E93" s="17">
        <f t="shared" si="35"/>
        <v>137326.94187000004</v>
      </c>
      <c r="F93" s="17">
        <f t="shared" si="36"/>
        <v>147269.79052999997</v>
      </c>
      <c r="G93" s="17">
        <f t="shared" si="36"/>
        <v>187990.45322000002</v>
      </c>
      <c r="H93" s="17">
        <f>H98</f>
        <v>189579.19757999998</v>
      </c>
      <c r="I93" s="17">
        <f t="shared" si="36"/>
        <v>208460.37099999998</v>
      </c>
      <c r="J93" s="17">
        <f>J98</f>
        <v>224848.43</v>
      </c>
      <c r="K93" s="17">
        <f t="shared" si="36"/>
        <v>176431.75999999998</v>
      </c>
      <c r="L93" s="17">
        <f t="shared" si="36"/>
        <v>174519.15</v>
      </c>
      <c r="M93" s="17">
        <f t="shared" si="36"/>
        <v>189686.75</v>
      </c>
      <c r="N93" s="17">
        <f t="shared" si="37"/>
        <v>1885160.9392</v>
      </c>
      <c r="O93" s="18"/>
    </row>
    <row r="94" spans="1:15" ht="31.5">
      <c r="A94" s="37">
        <v>86</v>
      </c>
      <c r="B94" s="10" t="s">
        <v>14</v>
      </c>
      <c r="C94" s="17">
        <f>C99</f>
        <v>1356</v>
      </c>
      <c r="D94" s="17">
        <f aca="true" t="shared" si="38" ref="D94:M94">D99</f>
        <v>4475.0586</v>
      </c>
      <c r="E94" s="17">
        <f>E99</f>
        <v>7637.76089</v>
      </c>
      <c r="F94" s="17">
        <f t="shared" si="38"/>
        <v>6824.4196084</v>
      </c>
      <c r="G94" s="17">
        <f t="shared" si="38"/>
        <v>4514.61122</v>
      </c>
      <c r="H94" s="17">
        <f t="shared" si="38"/>
        <v>3680.565</v>
      </c>
      <c r="I94" s="17">
        <f t="shared" si="38"/>
        <v>2070</v>
      </c>
      <c r="J94" s="17">
        <f t="shared" si="38"/>
        <v>0</v>
      </c>
      <c r="K94" s="17">
        <f t="shared" si="38"/>
        <v>0</v>
      </c>
      <c r="L94" s="17">
        <f t="shared" si="38"/>
        <v>0</v>
      </c>
      <c r="M94" s="17">
        <f t="shared" si="38"/>
        <v>0</v>
      </c>
      <c r="N94" s="17">
        <f t="shared" si="37"/>
        <v>30558.4153184</v>
      </c>
      <c r="O94" s="18"/>
    </row>
    <row r="95" spans="1:15" ht="15.75">
      <c r="A95" s="37">
        <v>87</v>
      </c>
      <c r="B95" s="10" t="s">
        <v>5</v>
      </c>
      <c r="C95" s="17">
        <f>C96+C97+C98</f>
        <v>254331.57599999997</v>
      </c>
      <c r="D95" s="17">
        <f aca="true" t="shared" si="39" ref="D95:M95">D96+D97+D98</f>
        <v>279797.602</v>
      </c>
      <c r="E95" s="17">
        <f t="shared" si="39"/>
        <v>343741.35787000007</v>
      </c>
      <c r="F95" s="17">
        <f t="shared" si="39"/>
        <v>327420.74052</v>
      </c>
      <c r="G95" s="17">
        <f t="shared" si="39"/>
        <v>371852.99322000006</v>
      </c>
      <c r="H95" s="17">
        <f>H96+H97+H98</f>
        <v>397186.63860999997</v>
      </c>
      <c r="I95" s="17">
        <f t="shared" si="39"/>
        <v>481468.201</v>
      </c>
      <c r="J95" s="17">
        <f t="shared" si="39"/>
        <v>451740.32999999996</v>
      </c>
      <c r="K95" s="17">
        <f t="shared" si="39"/>
        <v>394878.76</v>
      </c>
      <c r="L95" s="17">
        <f t="shared" si="39"/>
        <v>395654.75</v>
      </c>
      <c r="M95" s="17">
        <f t="shared" si="39"/>
        <v>395654.75</v>
      </c>
      <c r="N95" s="17">
        <f t="shared" si="37"/>
        <v>4093727.69922</v>
      </c>
      <c r="O95" s="18"/>
    </row>
    <row r="96" spans="1:15" ht="15.75">
      <c r="A96" s="37">
        <v>88</v>
      </c>
      <c r="B96" s="10" t="s">
        <v>13</v>
      </c>
      <c r="C96" s="17">
        <f>C102</f>
        <v>2167.08</v>
      </c>
      <c r="D96" s="17">
        <f aca="true" t="shared" si="40" ref="D96:M96">D102</f>
        <v>1941.431</v>
      </c>
      <c r="E96" s="17">
        <f t="shared" si="40"/>
        <v>14315.003999999999</v>
      </c>
      <c r="F96" s="17">
        <f t="shared" si="40"/>
        <v>0</v>
      </c>
      <c r="G96" s="17">
        <f t="shared" si="40"/>
        <v>0</v>
      </c>
      <c r="H96" s="17">
        <f>H102</f>
        <v>4780.251</v>
      </c>
      <c r="I96" s="17">
        <f t="shared" si="40"/>
        <v>35664.708</v>
      </c>
      <c r="J96" s="17">
        <f t="shared" si="40"/>
        <v>9966.183</v>
      </c>
      <c r="K96" s="17">
        <f t="shared" si="40"/>
        <v>10503.59</v>
      </c>
      <c r="L96" s="17">
        <f t="shared" si="40"/>
        <v>10162.292</v>
      </c>
      <c r="M96" s="17">
        <f t="shared" si="40"/>
        <v>0</v>
      </c>
      <c r="N96" s="17">
        <f t="shared" si="37"/>
        <v>89500.539</v>
      </c>
      <c r="O96" s="18"/>
    </row>
    <row r="97" spans="1:15" ht="15.75">
      <c r="A97" s="37">
        <v>89</v>
      </c>
      <c r="B97" s="10" t="s">
        <v>3</v>
      </c>
      <c r="C97" s="17">
        <f>C103</f>
        <v>140055.65099999998</v>
      </c>
      <c r="D97" s="17">
        <f>D103</f>
        <v>140916.921</v>
      </c>
      <c r="E97" s="17">
        <f>E103</f>
        <v>192099.412</v>
      </c>
      <c r="F97" s="17">
        <f aca="true" t="shared" si="41" ref="F97:M98">F103</f>
        <v>180150.94999</v>
      </c>
      <c r="G97" s="17">
        <f t="shared" si="41"/>
        <v>183862.54</v>
      </c>
      <c r="H97" s="17">
        <f t="shared" si="41"/>
        <v>202827.19003</v>
      </c>
      <c r="I97" s="17">
        <f t="shared" si="41"/>
        <v>237343.122</v>
      </c>
      <c r="J97" s="17">
        <f t="shared" si="41"/>
        <v>216925.717</v>
      </c>
      <c r="K97" s="17">
        <f t="shared" si="41"/>
        <v>207943.41</v>
      </c>
      <c r="L97" s="17">
        <f t="shared" si="41"/>
        <v>210973.308</v>
      </c>
      <c r="M97" s="17">
        <f t="shared" si="41"/>
        <v>205968</v>
      </c>
      <c r="N97" s="17">
        <f t="shared" si="37"/>
        <v>2119066.22102</v>
      </c>
      <c r="O97" s="18"/>
    </row>
    <row r="98" spans="1:15" ht="15.75">
      <c r="A98" s="37">
        <v>90</v>
      </c>
      <c r="B98" s="10" t="s">
        <v>4</v>
      </c>
      <c r="C98" s="17">
        <f>C104</f>
        <v>112108.845</v>
      </c>
      <c r="D98" s="17">
        <f>D104</f>
        <v>136939.25</v>
      </c>
      <c r="E98" s="17">
        <f>E104</f>
        <v>137326.94187000004</v>
      </c>
      <c r="F98" s="17">
        <f t="shared" si="41"/>
        <v>147269.79052999997</v>
      </c>
      <c r="G98" s="17">
        <f t="shared" si="41"/>
        <v>187990.45322000002</v>
      </c>
      <c r="H98" s="17">
        <f>H104</f>
        <v>189579.19757999998</v>
      </c>
      <c r="I98" s="17">
        <f>I104</f>
        <v>208460.37099999998</v>
      </c>
      <c r="J98" s="17">
        <f t="shared" si="41"/>
        <v>224848.43</v>
      </c>
      <c r="K98" s="17">
        <f t="shared" si="41"/>
        <v>176431.75999999998</v>
      </c>
      <c r="L98" s="17">
        <f t="shared" si="41"/>
        <v>174519.15</v>
      </c>
      <c r="M98" s="17">
        <f t="shared" si="41"/>
        <v>189686.75</v>
      </c>
      <c r="N98" s="17">
        <f t="shared" si="37"/>
        <v>1885160.9392</v>
      </c>
      <c r="O98" s="18"/>
    </row>
    <row r="99" spans="1:15" ht="31.5">
      <c r="A99" s="37">
        <v>91</v>
      </c>
      <c r="B99" s="10" t="s">
        <v>14</v>
      </c>
      <c r="C99" s="17">
        <f>C105</f>
        <v>1356</v>
      </c>
      <c r="D99" s="17">
        <f aca="true" t="shared" si="42" ref="D99:M99">D105</f>
        <v>4475.0586</v>
      </c>
      <c r="E99" s="17">
        <f>E105</f>
        <v>7637.76089</v>
      </c>
      <c r="F99" s="17">
        <f t="shared" si="42"/>
        <v>6824.4196084</v>
      </c>
      <c r="G99" s="17">
        <f t="shared" si="42"/>
        <v>4514.61122</v>
      </c>
      <c r="H99" s="17">
        <f t="shared" si="42"/>
        <v>3680.565</v>
      </c>
      <c r="I99" s="17">
        <f t="shared" si="42"/>
        <v>2070</v>
      </c>
      <c r="J99" s="17">
        <f t="shared" si="42"/>
        <v>0</v>
      </c>
      <c r="K99" s="17">
        <f t="shared" si="42"/>
        <v>0</v>
      </c>
      <c r="L99" s="17">
        <f t="shared" si="42"/>
        <v>0</v>
      </c>
      <c r="M99" s="17">
        <f t="shared" si="42"/>
        <v>0</v>
      </c>
      <c r="N99" s="17">
        <f>SUM(C99:M99)</f>
        <v>30558.4153184</v>
      </c>
      <c r="O99" s="18"/>
    </row>
    <row r="100" spans="1:15" ht="18.75">
      <c r="A100" s="37">
        <v>92</v>
      </c>
      <c r="B100" s="40" t="s">
        <v>5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ht="15.75">
      <c r="A101" s="37">
        <v>93</v>
      </c>
      <c r="B101" s="10" t="s">
        <v>7</v>
      </c>
      <c r="C101" s="17">
        <f aca="true" t="shared" si="43" ref="C101:M101">C102+C103+C104</f>
        <v>254331.57599999997</v>
      </c>
      <c r="D101" s="17">
        <f t="shared" si="43"/>
        <v>279797.602</v>
      </c>
      <c r="E101" s="17">
        <f>E102+E103+E104</f>
        <v>343741.35787000007</v>
      </c>
      <c r="F101" s="17">
        <f>F102+F103+F104</f>
        <v>327420.74052</v>
      </c>
      <c r="G101" s="17">
        <f t="shared" si="43"/>
        <v>371852.99322000006</v>
      </c>
      <c r="H101" s="17">
        <f>H102+H103+H104</f>
        <v>397186.63860999997</v>
      </c>
      <c r="I101" s="17">
        <f>I102+I103+I104</f>
        <v>481468.201</v>
      </c>
      <c r="J101" s="17">
        <f>J102+J103+J104</f>
        <v>451740.32999999996</v>
      </c>
      <c r="K101" s="17">
        <f t="shared" si="43"/>
        <v>394878.76</v>
      </c>
      <c r="L101" s="17">
        <f t="shared" si="43"/>
        <v>395654.75</v>
      </c>
      <c r="M101" s="17">
        <f t="shared" si="43"/>
        <v>395654.75</v>
      </c>
      <c r="N101" s="17">
        <f>SUM(C101:M101)</f>
        <v>4093727.69922</v>
      </c>
      <c r="O101" s="18"/>
    </row>
    <row r="102" spans="1:15" ht="15.75">
      <c r="A102" s="37">
        <v>94</v>
      </c>
      <c r="B102" s="10" t="s">
        <v>13</v>
      </c>
      <c r="C102" s="17">
        <f aca="true" t="shared" si="44" ref="C102:H104">C107+C114+C122+C131+C138+C143+C148+C163+C168+C183+C192+C207+C216+C221+C226+C231+C236+C241+C255</f>
        <v>2167.08</v>
      </c>
      <c r="D102" s="17">
        <f t="shared" si="44"/>
        <v>1941.431</v>
      </c>
      <c r="E102" s="17">
        <f t="shared" si="44"/>
        <v>14315.003999999999</v>
      </c>
      <c r="F102" s="17">
        <f t="shared" si="44"/>
        <v>0</v>
      </c>
      <c r="G102" s="17">
        <f t="shared" si="44"/>
        <v>0</v>
      </c>
      <c r="H102" s="17">
        <f t="shared" si="44"/>
        <v>4780.251</v>
      </c>
      <c r="I102" s="17">
        <f aca="true" t="shared" si="45" ref="I102:M103">I107+I114+I122+I131+I138+I143+I148+I163+I168+I183+I192+I207+I216+I221+I226+I231+I236+I241+I255+I260+I265</f>
        <v>35664.708</v>
      </c>
      <c r="J102" s="17">
        <f t="shared" si="45"/>
        <v>9966.183</v>
      </c>
      <c r="K102" s="17">
        <f t="shared" si="45"/>
        <v>10503.59</v>
      </c>
      <c r="L102" s="17">
        <f t="shared" si="45"/>
        <v>10162.292</v>
      </c>
      <c r="M102" s="17">
        <f t="shared" si="45"/>
        <v>0</v>
      </c>
      <c r="N102" s="17">
        <f aca="true" t="shared" si="46" ref="N102:N176">SUM(C102:M102)</f>
        <v>89500.539</v>
      </c>
      <c r="O102" s="18"/>
    </row>
    <row r="103" spans="1:15" ht="15.75">
      <c r="A103" s="37">
        <v>95</v>
      </c>
      <c r="B103" s="10" t="s">
        <v>3</v>
      </c>
      <c r="C103" s="17">
        <f t="shared" si="44"/>
        <v>140055.65099999998</v>
      </c>
      <c r="D103" s="17">
        <f t="shared" si="44"/>
        <v>140916.921</v>
      </c>
      <c r="E103" s="17">
        <f t="shared" si="44"/>
        <v>192099.412</v>
      </c>
      <c r="F103" s="17">
        <f t="shared" si="44"/>
        <v>180150.94999</v>
      </c>
      <c r="G103" s="17">
        <f t="shared" si="44"/>
        <v>183862.54</v>
      </c>
      <c r="H103" s="17">
        <f t="shared" si="44"/>
        <v>202827.19003</v>
      </c>
      <c r="I103" s="17">
        <f t="shared" si="45"/>
        <v>237343.122</v>
      </c>
      <c r="J103" s="17">
        <f t="shared" si="45"/>
        <v>216925.717</v>
      </c>
      <c r="K103" s="17">
        <f t="shared" si="45"/>
        <v>207943.41</v>
      </c>
      <c r="L103" s="17">
        <f t="shared" si="45"/>
        <v>210973.308</v>
      </c>
      <c r="M103" s="17">
        <f t="shared" si="45"/>
        <v>205968</v>
      </c>
      <c r="N103" s="17">
        <f>SUM(C103:M103)</f>
        <v>2119066.22102</v>
      </c>
      <c r="O103" s="18"/>
    </row>
    <row r="104" spans="1:15" ht="15.75">
      <c r="A104" s="37">
        <v>96</v>
      </c>
      <c r="B104" s="10" t="s">
        <v>4</v>
      </c>
      <c r="C104" s="17">
        <f t="shared" si="44"/>
        <v>112108.845</v>
      </c>
      <c r="D104" s="17">
        <f t="shared" si="44"/>
        <v>136939.25</v>
      </c>
      <c r="E104" s="17">
        <f t="shared" si="44"/>
        <v>137326.94187000004</v>
      </c>
      <c r="F104" s="17">
        <f t="shared" si="44"/>
        <v>147269.79052999997</v>
      </c>
      <c r="G104" s="17">
        <f t="shared" si="44"/>
        <v>187990.45322000002</v>
      </c>
      <c r="H104" s="17">
        <f t="shared" si="44"/>
        <v>189579.19757999998</v>
      </c>
      <c r="I104" s="17">
        <f>I109+I116+I124+I133+I140+I145+I150+I165+I170+I185+I194+I209+I218+I223+I228+I233+I238+I243+I257+I262</f>
        <v>208460.37099999998</v>
      </c>
      <c r="J104" s="17">
        <f>J109+J116+J124+J133+J140+J145+J150+J165+J170+J185+J194+J209+J218+J223+J228+J233+J238+J243+J257+J262+J267+J272</f>
        <v>224848.43</v>
      </c>
      <c r="K104" s="17">
        <f>K109+K116+K124+K133+K140+K145+K150+K165+K170+K185+K194+K209+K218+K223+K228+K233+K238+K243+K257+K262+K267+K272</f>
        <v>176431.75999999998</v>
      </c>
      <c r="L104" s="17">
        <f>L109+L116+L124+L133+L140+L145+L150+L165+L170+L185+L194+L209+L218+L223+L228+L233+L238+L243+L257+L262+L267+L272</f>
        <v>174519.15</v>
      </c>
      <c r="M104" s="17">
        <f>M109+M116+M124+M133+M140+M145+M150+M165+M170+M185+M194+M209+M218+M223+M228+M233+M238+M243+M257+M262+M267+M272</f>
        <v>189686.75</v>
      </c>
      <c r="N104" s="17">
        <f>SUM(C104:M104)</f>
        <v>1885160.9392</v>
      </c>
      <c r="O104" s="18"/>
    </row>
    <row r="105" spans="1:15" ht="31.5">
      <c r="A105" s="37">
        <v>97</v>
      </c>
      <c r="B105" s="10" t="s">
        <v>14</v>
      </c>
      <c r="C105" s="17">
        <f aca="true" t="shared" si="47" ref="C105:M105">C110+C125+C136+C141+C146+C151+C166+C117+C171+C176+C181+C186+C195+C214+C219+C224+C229+C234+C239+C244+C258</f>
        <v>1356</v>
      </c>
      <c r="D105" s="17">
        <f t="shared" si="47"/>
        <v>4475.0586</v>
      </c>
      <c r="E105" s="17">
        <f t="shared" si="47"/>
        <v>7637.76089</v>
      </c>
      <c r="F105" s="17">
        <f t="shared" si="47"/>
        <v>6824.4196084</v>
      </c>
      <c r="G105" s="17">
        <f t="shared" si="47"/>
        <v>4514.61122</v>
      </c>
      <c r="H105" s="17">
        <f t="shared" si="47"/>
        <v>3680.565</v>
      </c>
      <c r="I105" s="17">
        <f t="shared" si="47"/>
        <v>2070</v>
      </c>
      <c r="J105" s="17">
        <f t="shared" si="47"/>
        <v>0</v>
      </c>
      <c r="K105" s="17">
        <f t="shared" si="47"/>
        <v>0</v>
      </c>
      <c r="L105" s="17">
        <f t="shared" si="47"/>
        <v>0</v>
      </c>
      <c r="M105" s="17">
        <f t="shared" si="47"/>
        <v>0</v>
      </c>
      <c r="N105" s="17">
        <f t="shared" si="46"/>
        <v>30558.4153184</v>
      </c>
      <c r="O105" s="18"/>
    </row>
    <row r="106" spans="1:16" ht="93.75" customHeight="1">
      <c r="A106" s="37">
        <v>98</v>
      </c>
      <c r="B106" s="10" t="s">
        <v>159</v>
      </c>
      <c r="C106" s="17">
        <f aca="true" t="shared" si="48" ref="C106:M106">C107+C108+C109</f>
        <v>183619.55</v>
      </c>
      <c r="D106" s="17">
        <f>D107+D108+D109</f>
        <v>188272.648</v>
      </c>
      <c r="E106" s="17">
        <f t="shared" si="48"/>
        <v>196508.44075</v>
      </c>
      <c r="F106" s="17">
        <f t="shared" si="48"/>
        <v>201127.5927</v>
      </c>
      <c r="G106" s="17">
        <f t="shared" si="48"/>
        <v>214652.38218000002</v>
      </c>
      <c r="H106" s="17">
        <f t="shared" si="48"/>
        <v>241171.90701</v>
      </c>
      <c r="I106" s="17">
        <f t="shared" si="48"/>
        <v>263886.322</v>
      </c>
      <c r="J106" s="17">
        <f t="shared" si="48"/>
        <v>266104.33999999997</v>
      </c>
      <c r="K106" s="17">
        <f>K107+K108+K109</f>
        <v>268894.33999999997</v>
      </c>
      <c r="L106" s="17">
        <f t="shared" si="48"/>
        <v>271749.33999999997</v>
      </c>
      <c r="M106" s="17">
        <f t="shared" si="48"/>
        <v>271749.33999999997</v>
      </c>
      <c r="N106" s="17">
        <f t="shared" si="46"/>
        <v>2567736.2026399993</v>
      </c>
      <c r="O106" s="41" t="s">
        <v>47</v>
      </c>
      <c r="P106" s="4" t="s">
        <v>18</v>
      </c>
    </row>
    <row r="107" spans="1:15" ht="15.75">
      <c r="A107" s="37">
        <v>99</v>
      </c>
      <c r="B107" s="10" t="s">
        <v>13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f t="shared" si="46"/>
        <v>0</v>
      </c>
      <c r="O107" s="18"/>
    </row>
    <row r="108" spans="1:15" ht="15.75">
      <c r="A108" s="37">
        <v>100</v>
      </c>
      <c r="B108" s="10" t="s">
        <v>87</v>
      </c>
      <c r="C108" s="20">
        <v>122291.8</v>
      </c>
      <c r="D108" s="21">
        <v>120448</v>
      </c>
      <c r="E108" s="21">
        <v>149718</v>
      </c>
      <c r="F108" s="21">
        <v>150579.99999</v>
      </c>
      <c r="G108" s="21">
        <v>155553.1</v>
      </c>
      <c r="H108" s="21">
        <v>172259</v>
      </c>
      <c r="I108" s="21">
        <v>189130.9</v>
      </c>
      <c r="J108" s="21">
        <v>191406</v>
      </c>
      <c r="K108" s="21">
        <v>194196</v>
      </c>
      <c r="L108" s="21">
        <v>197051</v>
      </c>
      <c r="M108" s="21">
        <v>197051</v>
      </c>
      <c r="N108" s="17">
        <f t="shared" si="46"/>
        <v>1839684.79999</v>
      </c>
      <c r="O108" s="45"/>
    </row>
    <row r="109" spans="1:15" ht="15.75">
      <c r="A109" s="37">
        <v>101</v>
      </c>
      <c r="B109" s="10" t="s">
        <v>104</v>
      </c>
      <c r="C109" s="17">
        <v>61327.75</v>
      </c>
      <c r="D109" s="17">
        <v>67824.648</v>
      </c>
      <c r="E109" s="17">
        <v>46790.44075</v>
      </c>
      <c r="F109" s="17">
        <v>50547.59271</v>
      </c>
      <c r="G109" s="17">
        <v>59099.28218</v>
      </c>
      <c r="H109" s="17">
        <v>68912.90701</v>
      </c>
      <c r="I109" s="17">
        <v>74755.422</v>
      </c>
      <c r="J109" s="17">
        <v>74698.34</v>
      </c>
      <c r="K109" s="17">
        <v>74698.34</v>
      </c>
      <c r="L109" s="17">
        <v>74698.34</v>
      </c>
      <c r="M109" s="17">
        <v>74698.34</v>
      </c>
      <c r="N109" s="17">
        <f t="shared" si="46"/>
        <v>728051.4026499998</v>
      </c>
      <c r="O109" s="45"/>
    </row>
    <row r="110" spans="1:15" ht="51" customHeight="1">
      <c r="A110" s="37">
        <v>102</v>
      </c>
      <c r="B110" s="10" t="s">
        <v>105</v>
      </c>
      <c r="C110" s="17">
        <v>0</v>
      </c>
      <c r="D110" s="17">
        <v>0</v>
      </c>
      <c r="E110" s="17">
        <v>0</v>
      </c>
      <c r="F110" s="17">
        <f>(2743.7931+828.66061)*1.04</f>
        <v>3715.3518584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f t="shared" si="46"/>
        <v>3715.3518584</v>
      </c>
      <c r="O110" s="18"/>
    </row>
    <row r="111" spans="1:16" ht="81.75" customHeight="1">
      <c r="A111" s="37">
        <v>103</v>
      </c>
      <c r="B111" s="10" t="s">
        <v>160</v>
      </c>
      <c r="C111" s="17">
        <f>C112</f>
        <v>1742.35</v>
      </c>
      <c r="D111" s="17">
        <f aca="true" t="shared" si="49" ref="D111:M111">D112</f>
        <v>1742.35</v>
      </c>
      <c r="E111" s="17">
        <f t="shared" si="49"/>
        <v>3776.28</v>
      </c>
      <c r="F111" s="17">
        <f t="shared" si="49"/>
        <v>3096</v>
      </c>
      <c r="G111" s="17">
        <f t="shared" si="49"/>
        <v>3096</v>
      </c>
      <c r="H111" s="17">
        <f t="shared" si="49"/>
        <v>5200</v>
      </c>
      <c r="I111" s="17">
        <f t="shared" si="49"/>
        <v>5200</v>
      </c>
      <c r="J111" s="17">
        <f t="shared" si="49"/>
        <v>5200</v>
      </c>
      <c r="K111" s="17">
        <f t="shared" si="49"/>
        <v>5200</v>
      </c>
      <c r="L111" s="17">
        <f t="shared" si="49"/>
        <v>5200</v>
      </c>
      <c r="M111" s="17">
        <f t="shared" si="49"/>
        <v>5200</v>
      </c>
      <c r="N111" s="17">
        <f t="shared" si="46"/>
        <v>44652.979999999996</v>
      </c>
      <c r="O111" s="18"/>
      <c r="P111" s="4" t="s">
        <v>17</v>
      </c>
    </row>
    <row r="112" spans="1:15" ht="15.75" customHeight="1">
      <c r="A112" s="37">
        <v>104</v>
      </c>
      <c r="B112" s="10" t="s">
        <v>87</v>
      </c>
      <c r="C112" s="17">
        <v>1742.35</v>
      </c>
      <c r="D112" s="17">
        <v>1742.35</v>
      </c>
      <c r="E112" s="17">
        <v>3776.28</v>
      </c>
      <c r="F112" s="17">
        <v>3096</v>
      </c>
      <c r="G112" s="17">
        <v>3096</v>
      </c>
      <c r="H112" s="17">
        <v>5200</v>
      </c>
      <c r="I112" s="17">
        <v>5200</v>
      </c>
      <c r="J112" s="17">
        <v>5200</v>
      </c>
      <c r="K112" s="17">
        <v>5200</v>
      </c>
      <c r="L112" s="17">
        <v>5200</v>
      </c>
      <c r="M112" s="17">
        <v>5200</v>
      </c>
      <c r="N112" s="17">
        <f t="shared" si="46"/>
        <v>44652.979999999996</v>
      </c>
      <c r="O112" s="18"/>
    </row>
    <row r="113" spans="1:16" ht="127.5" customHeight="1">
      <c r="A113" s="37">
        <v>105</v>
      </c>
      <c r="B113" s="10" t="s">
        <v>161</v>
      </c>
      <c r="C113" s="17">
        <f aca="true" t="shared" si="50" ref="C113:M113">C114+C115+C116</f>
        <v>7787.4</v>
      </c>
      <c r="D113" s="17">
        <f t="shared" si="50"/>
        <v>14341.813</v>
      </c>
      <c r="E113" s="17">
        <f t="shared" si="50"/>
        <v>22445.60837</v>
      </c>
      <c r="F113" s="17">
        <f t="shared" si="50"/>
        <v>16297.50124</v>
      </c>
      <c r="G113" s="17">
        <f>G114+G115+G116</f>
        <v>20957.65465</v>
      </c>
      <c r="H113" s="17">
        <f t="shared" si="50"/>
        <v>19109.80255</v>
      </c>
      <c r="I113" s="17">
        <f>I114+I115+I116</f>
        <v>27572.544</v>
      </c>
      <c r="J113" s="17">
        <f t="shared" si="50"/>
        <v>36894.587</v>
      </c>
      <c r="K113" s="17">
        <f t="shared" si="50"/>
        <v>37226.587</v>
      </c>
      <c r="L113" s="17">
        <f t="shared" si="50"/>
        <v>37569.587</v>
      </c>
      <c r="M113" s="17">
        <f t="shared" si="50"/>
        <v>37569.587</v>
      </c>
      <c r="N113" s="17">
        <f t="shared" si="46"/>
        <v>277772.67180999997</v>
      </c>
      <c r="O113" s="41" t="s">
        <v>47</v>
      </c>
      <c r="P113" s="6" t="s">
        <v>19</v>
      </c>
    </row>
    <row r="114" spans="1:15" ht="15.75">
      <c r="A114" s="37">
        <v>106</v>
      </c>
      <c r="B114" s="10" t="s">
        <v>13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f t="shared" si="46"/>
        <v>0</v>
      </c>
      <c r="O114" s="18"/>
    </row>
    <row r="115" spans="1:15" ht="15.75">
      <c r="A115" s="37">
        <v>107</v>
      </c>
      <c r="B115" s="10" t="s">
        <v>88</v>
      </c>
      <c r="C115" s="17">
        <v>3923</v>
      </c>
      <c r="D115" s="17">
        <v>4213</v>
      </c>
      <c r="E115" s="17">
        <f>4879+4862.2</f>
        <v>9741.2</v>
      </c>
      <c r="F115" s="17">
        <v>5089</v>
      </c>
      <c r="G115" s="17">
        <v>5472</v>
      </c>
      <c r="H115" s="17">
        <v>7544.00003</v>
      </c>
      <c r="I115" s="17">
        <v>14833.2</v>
      </c>
      <c r="J115" s="17">
        <v>8242</v>
      </c>
      <c r="K115" s="17">
        <v>8574</v>
      </c>
      <c r="L115" s="17">
        <v>8917</v>
      </c>
      <c r="M115" s="17">
        <v>8917</v>
      </c>
      <c r="N115" s="17">
        <f t="shared" si="46"/>
        <v>85465.40003</v>
      </c>
      <c r="O115" s="18"/>
    </row>
    <row r="116" spans="1:15" ht="15.75">
      <c r="A116" s="37">
        <v>108</v>
      </c>
      <c r="B116" s="10" t="s">
        <v>114</v>
      </c>
      <c r="C116" s="17">
        <v>3864.4</v>
      </c>
      <c r="D116" s="17">
        <v>10128.813</v>
      </c>
      <c r="E116" s="17">
        <v>12704.40837</v>
      </c>
      <c r="F116" s="17">
        <v>11208.50124</v>
      </c>
      <c r="G116" s="17">
        <v>15485.65465</v>
      </c>
      <c r="H116" s="17">
        <v>11565.80252</v>
      </c>
      <c r="I116" s="17">
        <v>12739.344</v>
      </c>
      <c r="J116" s="17">
        <v>28652.587</v>
      </c>
      <c r="K116" s="17">
        <v>28652.587</v>
      </c>
      <c r="L116" s="17">
        <v>28652.587</v>
      </c>
      <c r="M116" s="17">
        <v>28652.587</v>
      </c>
      <c r="N116" s="17">
        <f t="shared" si="46"/>
        <v>192307.27178</v>
      </c>
      <c r="O116" s="18"/>
    </row>
    <row r="117" spans="1:15" ht="63">
      <c r="A117" s="37">
        <v>109</v>
      </c>
      <c r="B117" s="10" t="s">
        <v>115</v>
      </c>
      <c r="C117" s="17">
        <v>0</v>
      </c>
      <c r="D117" s="17">
        <v>0</v>
      </c>
      <c r="E117" s="17">
        <v>0</v>
      </c>
      <c r="F117" s="17">
        <f>F118+F119</f>
        <v>1309.92668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f t="shared" si="46"/>
        <v>1309.92668</v>
      </c>
      <c r="O117" s="18"/>
    </row>
    <row r="118" spans="1:15" ht="31.5">
      <c r="A118" s="37">
        <v>110</v>
      </c>
      <c r="B118" s="46" t="s">
        <v>130</v>
      </c>
      <c r="C118" s="17">
        <v>0</v>
      </c>
      <c r="D118" s="17">
        <v>0</v>
      </c>
      <c r="E118" s="17">
        <v>0</v>
      </c>
      <c r="F118" s="17">
        <v>1070.9151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f t="shared" si="46"/>
        <v>1070.9151</v>
      </c>
      <c r="O118" s="18"/>
    </row>
    <row r="119" spans="1:15" ht="31.5">
      <c r="A119" s="37">
        <v>111</v>
      </c>
      <c r="B119" s="10" t="s">
        <v>131</v>
      </c>
      <c r="C119" s="17">
        <v>0</v>
      </c>
      <c r="D119" s="17">
        <v>0</v>
      </c>
      <c r="E119" s="17">
        <v>0</v>
      </c>
      <c r="F119" s="17">
        <v>239.01158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f t="shared" si="46"/>
        <v>239.01158</v>
      </c>
      <c r="O119" s="18"/>
    </row>
    <row r="120" spans="1:15" ht="31.5">
      <c r="A120" s="37">
        <v>112</v>
      </c>
      <c r="B120" s="10" t="s">
        <v>135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1042.74</v>
      </c>
      <c r="J120" s="17">
        <v>0</v>
      </c>
      <c r="K120" s="17">
        <v>0</v>
      </c>
      <c r="L120" s="17">
        <v>0</v>
      </c>
      <c r="M120" s="17">
        <v>0</v>
      </c>
      <c r="N120" s="17">
        <f>SUM(C120:M120)</f>
        <v>1042.74</v>
      </c>
      <c r="O120" s="18"/>
    </row>
    <row r="121" spans="1:16" ht="47.25">
      <c r="A121" s="37">
        <v>113</v>
      </c>
      <c r="B121" s="10" t="s">
        <v>162</v>
      </c>
      <c r="C121" s="17">
        <f aca="true" t="shared" si="51" ref="C121:M121">C122+C123+C124</f>
        <v>24932.85</v>
      </c>
      <c r="D121" s="17">
        <f t="shared" si="51"/>
        <v>31560.39</v>
      </c>
      <c r="E121" s="17">
        <f t="shared" si="51"/>
        <v>33668.01855</v>
      </c>
      <c r="F121" s="17">
        <f t="shared" si="51"/>
        <v>34851.53145</v>
      </c>
      <c r="G121" s="17">
        <f t="shared" si="51"/>
        <v>39490.25885</v>
      </c>
      <c r="H121" s="17">
        <f t="shared" si="51"/>
        <v>41590.94392</v>
      </c>
      <c r="I121" s="17">
        <f t="shared" si="51"/>
        <v>44805.261</v>
      </c>
      <c r="J121" s="17">
        <f t="shared" si="51"/>
        <v>46268.98</v>
      </c>
      <c r="K121" s="17">
        <f t="shared" si="51"/>
        <v>46268.98</v>
      </c>
      <c r="L121" s="17">
        <f t="shared" si="51"/>
        <v>46268.98</v>
      </c>
      <c r="M121" s="17">
        <f t="shared" si="51"/>
        <v>46268.98</v>
      </c>
      <c r="N121" s="17">
        <f t="shared" si="46"/>
        <v>435975.17376999994</v>
      </c>
      <c r="O121" s="41" t="s">
        <v>48</v>
      </c>
      <c r="P121" s="7" t="s">
        <v>31</v>
      </c>
    </row>
    <row r="122" spans="1:15" ht="15.75">
      <c r="A122" s="37">
        <v>114</v>
      </c>
      <c r="B122" s="10" t="s">
        <v>2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f t="shared" si="46"/>
        <v>0</v>
      </c>
      <c r="O122" s="18"/>
    </row>
    <row r="123" spans="1:15" ht="15.75">
      <c r="A123" s="37">
        <v>115</v>
      </c>
      <c r="B123" s="10" t="s">
        <v>3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f t="shared" si="46"/>
        <v>0</v>
      </c>
      <c r="O123" s="18"/>
    </row>
    <row r="124" spans="1:15" ht="15.75">
      <c r="A124" s="37">
        <v>116</v>
      </c>
      <c r="B124" s="10" t="s">
        <v>132</v>
      </c>
      <c r="C124" s="17">
        <v>24932.85</v>
      </c>
      <c r="D124" s="17">
        <v>31560.39</v>
      </c>
      <c r="E124" s="17">
        <v>33668.01855</v>
      </c>
      <c r="F124" s="17">
        <v>34851.53145</v>
      </c>
      <c r="G124" s="17">
        <v>39490.25885</v>
      </c>
      <c r="H124" s="17">
        <v>41590.94392</v>
      </c>
      <c r="I124" s="17">
        <v>44805.261</v>
      </c>
      <c r="J124" s="17">
        <v>46268.98</v>
      </c>
      <c r="K124" s="17">
        <v>46268.98</v>
      </c>
      <c r="L124" s="17">
        <v>46268.98</v>
      </c>
      <c r="M124" s="17">
        <v>46268.98</v>
      </c>
      <c r="N124" s="17">
        <f t="shared" si="46"/>
        <v>435975.17376999994</v>
      </c>
      <c r="O124" s="18"/>
    </row>
    <row r="125" spans="1:15" ht="51" customHeight="1">
      <c r="A125" s="37">
        <v>117</v>
      </c>
      <c r="B125" s="10" t="s">
        <v>103</v>
      </c>
      <c r="C125" s="17">
        <v>0</v>
      </c>
      <c r="D125" s="17">
        <v>0</v>
      </c>
      <c r="E125" s="17">
        <v>0</v>
      </c>
      <c r="F125" s="17">
        <f>F126+F127</f>
        <v>947.82007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f t="shared" si="46"/>
        <v>947.82007</v>
      </c>
      <c r="O125" s="18"/>
    </row>
    <row r="126" spans="1:15" ht="20.25" customHeight="1">
      <c r="A126" s="37">
        <v>118</v>
      </c>
      <c r="B126" s="10" t="s">
        <v>133</v>
      </c>
      <c r="C126" s="17">
        <v>0</v>
      </c>
      <c r="D126" s="17">
        <v>0</v>
      </c>
      <c r="E126" s="17">
        <v>0</v>
      </c>
      <c r="F126" s="17">
        <v>751.43425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f t="shared" si="46"/>
        <v>751.43425</v>
      </c>
      <c r="O126" s="18"/>
    </row>
    <row r="127" spans="1:15" ht="32.25" customHeight="1">
      <c r="A127" s="37">
        <v>119</v>
      </c>
      <c r="B127" s="10" t="s">
        <v>134</v>
      </c>
      <c r="C127" s="17">
        <v>0</v>
      </c>
      <c r="D127" s="17">
        <v>0</v>
      </c>
      <c r="E127" s="17">
        <v>0</v>
      </c>
      <c r="F127" s="17">
        <v>196.38582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f t="shared" si="46"/>
        <v>196.38582</v>
      </c>
      <c r="O127" s="18"/>
    </row>
    <row r="128" spans="1:15" s="11" customFormat="1" ht="47.25">
      <c r="A128" s="37">
        <v>120</v>
      </c>
      <c r="B128" s="10" t="s">
        <v>163</v>
      </c>
      <c r="C128" s="17">
        <v>0</v>
      </c>
      <c r="D128" s="17">
        <v>0</v>
      </c>
      <c r="E128" s="17">
        <v>155.4</v>
      </c>
      <c r="F128" s="17">
        <v>95.85</v>
      </c>
      <c r="G128" s="17">
        <v>108.19812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f t="shared" si="46"/>
        <v>359.44812</v>
      </c>
      <c r="O128" s="18"/>
    </row>
    <row r="129" spans="1:15" s="11" customFormat="1" ht="63.75" customHeight="1">
      <c r="A129" s="37">
        <v>121</v>
      </c>
      <c r="B129" s="10" t="s">
        <v>164</v>
      </c>
      <c r="C129" s="17">
        <v>0</v>
      </c>
      <c r="D129" s="17">
        <v>0</v>
      </c>
      <c r="E129" s="17">
        <v>98.038</v>
      </c>
      <c r="F129" s="17">
        <v>65.68</v>
      </c>
      <c r="G129" s="17">
        <v>49.76912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f t="shared" si="46"/>
        <v>213.48712</v>
      </c>
      <c r="O129" s="18"/>
    </row>
    <row r="130" spans="1:16" ht="47.25">
      <c r="A130" s="37">
        <v>122</v>
      </c>
      <c r="B130" s="10" t="s">
        <v>165</v>
      </c>
      <c r="C130" s="17">
        <f aca="true" t="shared" si="52" ref="C130:M130">C131+C132+C133</f>
        <v>13487</v>
      </c>
      <c r="D130" s="17">
        <f t="shared" si="52"/>
        <v>15498</v>
      </c>
      <c r="E130" s="17">
        <f t="shared" si="52"/>
        <v>16832.402000000002</v>
      </c>
      <c r="F130" s="17">
        <f t="shared" si="52"/>
        <v>21292.1</v>
      </c>
      <c r="G130" s="17">
        <f>G131+G132+G133</f>
        <v>21232.88588</v>
      </c>
      <c r="H130" s="17">
        <f t="shared" si="52"/>
        <v>23228.8</v>
      </c>
      <c r="I130" s="17">
        <f t="shared" si="52"/>
        <v>20263.544</v>
      </c>
      <c r="J130" s="17">
        <f t="shared" si="52"/>
        <v>14465</v>
      </c>
      <c r="K130" s="17">
        <f t="shared" si="52"/>
        <v>2096</v>
      </c>
      <c r="L130" s="17">
        <f t="shared" si="52"/>
        <v>2096</v>
      </c>
      <c r="M130" s="17">
        <f t="shared" si="52"/>
        <v>2096</v>
      </c>
      <c r="N130" s="17">
        <f t="shared" si="46"/>
        <v>152587.73188</v>
      </c>
      <c r="O130" s="41" t="s">
        <v>49</v>
      </c>
      <c r="P130" s="6" t="s">
        <v>22</v>
      </c>
    </row>
    <row r="131" spans="1:15" ht="15.75">
      <c r="A131" s="37">
        <v>123</v>
      </c>
      <c r="B131" s="10" t="s">
        <v>13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f t="shared" si="46"/>
        <v>0</v>
      </c>
      <c r="O131" s="18"/>
    </row>
    <row r="132" spans="1:15" ht="15.75">
      <c r="A132" s="37">
        <v>124</v>
      </c>
      <c r="B132" s="10" t="s">
        <v>71</v>
      </c>
      <c r="C132" s="17">
        <v>12293</v>
      </c>
      <c r="D132" s="17">
        <v>13998</v>
      </c>
      <c r="E132" s="17">
        <v>15146.062</v>
      </c>
      <c r="F132" s="17">
        <v>19601</v>
      </c>
      <c r="G132" s="17">
        <v>19372</v>
      </c>
      <c r="H132" s="17">
        <v>20854</v>
      </c>
      <c r="I132" s="17">
        <v>18541.344</v>
      </c>
      <c r="J132" s="17">
        <v>12369</v>
      </c>
      <c r="K132" s="17">
        <v>0</v>
      </c>
      <c r="L132" s="17">
        <v>0</v>
      </c>
      <c r="M132" s="17">
        <v>0</v>
      </c>
      <c r="N132" s="17">
        <f t="shared" si="46"/>
        <v>132174.40600000002</v>
      </c>
      <c r="O132" s="18"/>
    </row>
    <row r="133" spans="1:15" s="11" customFormat="1" ht="15.75">
      <c r="A133" s="37">
        <v>125</v>
      </c>
      <c r="B133" s="10" t="s">
        <v>101</v>
      </c>
      <c r="C133" s="17">
        <v>1194</v>
      </c>
      <c r="D133" s="17">
        <v>1500</v>
      </c>
      <c r="E133" s="17">
        <f>E134+E135</f>
        <v>1686.3400000000001</v>
      </c>
      <c r="F133" s="17">
        <f>F134+F135</f>
        <v>1691.1000000000001</v>
      </c>
      <c r="G133" s="17">
        <f>G134+G135</f>
        <v>1860.88588</v>
      </c>
      <c r="H133" s="17">
        <v>2374.8</v>
      </c>
      <c r="I133" s="17">
        <v>1722.2</v>
      </c>
      <c r="J133" s="17">
        <v>2096</v>
      </c>
      <c r="K133" s="17">
        <v>2096</v>
      </c>
      <c r="L133" s="17">
        <v>2096</v>
      </c>
      <c r="M133" s="17">
        <v>2096</v>
      </c>
      <c r="N133" s="17">
        <f t="shared" si="46"/>
        <v>20413.32588</v>
      </c>
      <c r="O133" s="18"/>
    </row>
    <row r="134" spans="1:16" s="11" customFormat="1" ht="31.5">
      <c r="A134" s="37">
        <v>126</v>
      </c>
      <c r="B134" s="10" t="s">
        <v>166</v>
      </c>
      <c r="C134" s="17">
        <v>1194</v>
      </c>
      <c r="D134" s="17">
        <v>1500</v>
      </c>
      <c r="E134" s="17">
        <v>1633.21</v>
      </c>
      <c r="F134" s="17">
        <f>1500+113.4</f>
        <v>1613.4</v>
      </c>
      <c r="G134" s="17">
        <v>1824.2262</v>
      </c>
      <c r="H134" s="17">
        <v>2185.9</v>
      </c>
      <c r="I134" s="17">
        <v>1722.2</v>
      </c>
      <c r="J134" s="17">
        <v>2096</v>
      </c>
      <c r="K134" s="17">
        <v>2096</v>
      </c>
      <c r="L134" s="17">
        <v>2096</v>
      </c>
      <c r="M134" s="17">
        <v>2096</v>
      </c>
      <c r="N134" s="17">
        <f t="shared" si="46"/>
        <v>20056.936200000004</v>
      </c>
      <c r="O134" s="18"/>
      <c r="P134" s="25">
        <v>4219911</v>
      </c>
    </row>
    <row r="135" spans="1:16" s="11" customFormat="1" ht="63" customHeight="1">
      <c r="A135" s="37">
        <v>127</v>
      </c>
      <c r="B135" s="10" t="s">
        <v>167</v>
      </c>
      <c r="C135" s="17">
        <v>0</v>
      </c>
      <c r="D135" s="17">
        <v>0</v>
      </c>
      <c r="E135" s="17">
        <v>53.13</v>
      </c>
      <c r="F135" s="17">
        <v>77.7</v>
      </c>
      <c r="G135" s="17">
        <v>36.65968</v>
      </c>
      <c r="H135" s="17">
        <v>188.9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f t="shared" si="46"/>
        <v>356.38968</v>
      </c>
      <c r="O135" s="18"/>
      <c r="P135" s="25">
        <v>4219911</v>
      </c>
    </row>
    <row r="136" spans="1:15" ht="30.75" customHeight="1">
      <c r="A136" s="37">
        <v>128</v>
      </c>
      <c r="B136" s="10" t="s">
        <v>14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f t="shared" si="46"/>
        <v>0</v>
      </c>
      <c r="O136" s="18"/>
    </row>
    <row r="137" spans="1:16" ht="78.75">
      <c r="A137" s="37">
        <v>129</v>
      </c>
      <c r="B137" s="10" t="s">
        <v>168</v>
      </c>
      <c r="C137" s="17">
        <f aca="true" t="shared" si="53" ref="C137:M137">C138+C139+C140</f>
        <v>3606.26</v>
      </c>
      <c r="D137" s="17">
        <f t="shared" si="53"/>
        <v>4682.01</v>
      </c>
      <c r="E137" s="17">
        <f t="shared" si="53"/>
        <v>4922.61169</v>
      </c>
      <c r="F137" s="17">
        <f t="shared" si="53"/>
        <v>4924.90473</v>
      </c>
      <c r="G137" s="17">
        <f t="shared" si="53"/>
        <v>5395.9785</v>
      </c>
      <c r="H137" s="17">
        <f t="shared" si="53"/>
        <v>6191.83455</v>
      </c>
      <c r="I137" s="17">
        <f t="shared" si="53"/>
        <v>5229.985</v>
      </c>
      <c r="J137" s="17">
        <f t="shared" si="53"/>
        <v>6923.818</v>
      </c>
      <c r="K137" s="17">
        <f t="shared" si="53"/>
        <v>6923.818</v>
      </c>
      <c r="L137" s="17">
        <f t="shared" si="53"/>
        <v>6923.818</v>
      </c>
      <c r="M137" s="17">
        <f t="shared" si="53"/>
        <v>6923.818</v>
      </c>
      <c r="N137" s="17">
        <f t="shared" si="46"/>
        <v>62648.85647</v>
      </c>
      <c r="O137" s="47" t="s">
        <v>50</v>
      </c>
      <c r="P137" s="4" t="s">
        <v>23</v>
      </c>
    </row>
    <row r="138" spans="1:15" ht="15.75">
      <c r="A138" s="37">
        <v>130</v>
      </c>
      <c r="B138" s="10" t="s">
        <v>13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f t="shared" si="46"/>
        <v>0</v>
      </c>
      <c r="O138" s="18"/>
    </row>
    <row r="139" spans="1:15" ht="15.75">
      <c r="A139" s="37">
        <v>131</v>
      </c>
      <c r="B139" s="10" t="s">
        <v>3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f t="shared" si="46"/>
        <v>0</v>
      </c>
      <c r="O139" s="18"/>
    </row>
    <row r="140" spans="1:15" ht="15.75">
      <c r="A140" s="37">
        <v>132</v>
      </c>
      <c r="B140" s="10" t="s">
        <v>72</v>
      </c>
      <c r="C140" s="17">
        <v>3606.26</v>
      </c>
      <c r="D140" s="17">
        <v>4682.01</v>
      </c>
      <c r="E140" s="17">
        <v>4922.61169</v>
      </c>
      <c r="F140" s="17">
        <v>4924.90473</v>
      </c>
      <c r="G140" s="17">
        <v>5395.9785</v>
      </c>
      <c r="H140" s="17">
        <v>6191.83455</v>
      </c>
      <c r="I140" s="17">
        <v>5229.985</v>
      </c>
      <c r="J140" s="17">
        <v>6923.818</v>
      </c>
      <c r="K140" s="17">
        <v>6923.818</v>
      </c>
      <c r="L140" s="17">
        <v>6923.818</v>
      </c>
      <c r="M140" s="17">
        <v>6923.818</v>
      </c>
      <c r="N140" s="17">
        <f t="shared" si="46"/>
        <v>62648.85647</v>
      </c>
      <c r="O140" s="18"/>
    </row>
    <row r="141" spans="1:15" ht="31.5">
      <c r="A141" s="37">
        <v>133</v>
      </c>
      <c r="B141" s="10" t="s">
        <v>14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f t="shared" si="46"/>
        <v>0</v>
      </c>
      <c r="O141" s="18"/>
    </row>
    <row r="142" spans="1:16" ht="96.75" customHeight="1">
      <c r="A142" s="37">
        <v>134</v>
      </c>
      <c r="B142" s="10" t="s">
        <v>169</v>
      </c>
      <c r="C142" s="17">
        <f aca="true" t="shared" si="54" ref="C142:M142">C143+C144+C145</f>
        <v>10373.66</v>
      </c>
      <c r="D142" s="17">
        <f t="shared" si="54"/>
        <v>18625.831000000002</v>
      </c>
      <c r="E142" s="17">
        <f>E143+E144+E145</f>
        <v>26781.57564</v>
      </c>
      <c r="F142" s="17">
        <f t="shared" si="54"/>
        <v>30022.27746</v>
      </c>
      <c r="G142" s="17">
        <f t="shared" si="54"/>
        <v>41365.12885</v>
      </c>
      <c r="H142" s="17">
        <f t="shared" si="54"/>
        <v>28460.71979</v>
      </c>
      <c r="I142" s="17">
        <f t="shared" si="54"/>
        <v>24339.419</v>
      </c>
      <c r="J142" s="17">
        <f t="shared" si="54"/>
        <v>43000</v>
      </c>
      <c r="K142" s="17">
        <f t="shared" si="54"/>
        <v>3809.33</v>
      </c>
      <c r="L142" s="17">
        <f t="shared" si="54"/>
        <v>1896.72</v>
      </c>
      <c r="M142" s="17">
        <f t="shared" si="54"/>
        <v>17064.32</v>
      </c>
      <c r="N142" s="17">
        <f t="shared" si="46"/>
        <v>245738.98174</v>
      </c>
      <c r="O142" s="41" t="s">
        <v>51</v>
      </c>
      <c r="P142" s="4" t="s">
        <v>30</v>
      </c>
    </row>
    <row r="143" spans="1:15" ht="15.75">
      <c r="A143" s="37">
        <v>135</v>
      </c>
      <c r="B143" s="10" t="s">
        <v>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f t="shared" si="46"/>
        <v>0</v>
      </c>
      <c r="O143" s="18"/>
    </row>
    <row r="144" spans="1:15" ht="15.75">
      <c r="A144" s="37">
        <v>136</v>
      </c>
      <c r="B144" s="10" t="s">
        <v>65</v>
      </c>
      <c r="C144" s="17">
        <v>1356</v>
      </c>
      <c r="D144" s="17">
        <v>512.2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f t="shared" si="46"/>
        <v>1868.2</v>
      </c>
      <c r="O144" s="18"/>
    </row>
    <row r="145" spans="1:15" ht="15.75">
      <c r="A145" s="37">
        <v>137</v>
      </c>
      <c r="B145" s="10" t="s">
        <v>73</v>
      </c>
      <c r="C145" s="17">
        <v>9017.66</v>
      </c>
      <c r="D145" s="17">
        <v>18113.631</v>
      </c>
      <c r="E145" s="17">
        <v>26781.57564</v>
      </c>
      <c r="F145" s="17">
        <v>30022.27746</v>
      </c>
      <c r="G145" s="17">
        <v>41365.12885</v>
      </c>
      <c r="H145" s="17">
        <v>28460.71979</v>
      </c>
      <c r="I145" s="17">
        <v>24339.419</v>
      </c>
      <c r="J145" s="17">
        <v>43000</v>
      </c>
      <c r="K145" s="17">
        <v>3809.33</v>
      </c>
      <c r="L145" s="17">
        <v>1896.72</v>
      </c>
      <c r="M145" s="17">
        <v>17064.32</v>
      </c>
      <c r="N145" s="17">
        <f t="shared" si="46"/>
        <v>243870.78174</v>
      </c>
      <c r="O145" s="18"/>
    </row>
    <row r="146" spans="1:15" ht="63">
      <c r="A146" s="37">
        <v>138</v>
      </c>
      <c r="B146" s="10" t="s">
        <v>36</v>
      </c>
      <c r="C146" s="17">
        <v>1356</v>
      </c>
      <c r="D146" s="17">
        <v>1288.725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f t="shared" si="46"/>
        <v>2644.725</v>
      </c>
      <c r="O146" s="18"/>
    </row>
    <row r="147" spans="1:16" ht="94.5" customHeight="1">
      <c r="A147" s="37">
        <v>139</v>
      </c>
      <c r="B147" s="10" t="s">
        <v>170</v>
      </c>
      <c r="C147" s="17">
        <f>C148+C149+C150</f>
        <v>3152.5660000000003</v>
      </c>
      <c r="D147" s="17">
        <f aca="true" t="shared" si="55" ref="D147:M147">D148+D149+D150</f>
        <v>1684.5</v>
      </c>
      <c r="E147" s="17">
        <f t="shared" si="55"/>
        <v>4646.16033</v>
      </c>
      <c r="F147" s="17">
        <f>F148+F149+F150</f>
        <v>0</v>
      </c>
      <c r="G147" s="17">
        <f t="shared" si="55"/>
        <v>0</v>
      </c>
      <c r="H147" s="17">
        <f>H148+H149+H150</f>
        <v>2865.67</v>
      </c>
      <c r="I147" s="17">
        <f t="shared" si="55"/>
        <v>3275.992</v>
      </c>
      <c r="J147" s="17">
        <f t="shared" si="55"/>
        <v>168.4</v>
      </c>
      <c r="K147" s="17">
        <f t="shared" si="55"/>
        <v>168.4</v>
      </c>
      <c r="L147" s="17">
        <f t="shared" si="55"/>
        <v>168.4</v>
      </c>
      <c r="M147" s="17">
        <f t="shared" si="55"/>
        <v>168.4</v>
      </c>
      <c r="N147" s="17">
        <f t="shared" si="46"/>
        <v>16298.48833</v>
      </c>
      <c r="O147" s="41" t="s">
        <v>52</v>
      </c>
      <c r="P147" s="4" t="s">
        <v>29</v>
      </c>
    </row>
    <row r="148" spans="1:15" ht="15.75">
      <c r="A148" s="37">
        <v>140</v>
      </c>
      <c r="B148" s="10" t="s">
        <v>2</v>
      </c>
      <c r="C148" s="17">
        <f>C153+C158</f>
        <v>0</v>
      </c>
      <c r="D148" s="17">
        <f aca="true" t="shared" si="56" ref="D148:M148">D153+D158</f>
        <v>0</v>
      </c>
      <c r="E148" s="17">
        <f t="shared" si="56"/>
        <v>0</v>
      </c>
      <c r="F148" s="17">
        <f t="shared" si="56"/>
        <v>0</v>
      </c>
      <c r="G148" s="17">
        <f t="shared" si="56"/>
        <v>0</v>
      </c>
      <c r="H148" s="17">
        <f t="shared" si="56"/>
        <v>0</v>
      </c>
      <c r="I148" s="17">
        <f t="shared" si="56"/>
        <v>0</v>
      </c>
      <c r="J148" s="17">
        <f t="shared" si="56"/>
        <v>0</v>
      </c>
      <c r="K148" s="17">
        <f t="shared" si="56"/>
        <v>0</v>
      </c>
      <c r="L148" s="17">
        <f t="shared" si="56"/>
        <v>0</v>
      </c>
      <c r="M148" s="17">
        <f t="shared" si="56"/>
        <v>0</v>
      </c>
      <c r="N148" s="17">
        <f aca="true" t="shared" si="57" ref="N148:N161">SUM(C148:M148)</f>
        <v>0</v>
      </c>
      <c r="O148" s="18"/>
    </row>
    <row r="149" spans="1:15" ht="15.75">
      <c r="A149" s="37">
        <v>141</v>
      </c>
      <c r="B149" s="10" t="s">
        <v>3</v>
      </c>
      <c r="C149" s="17">
        <f>C154+C159</f>
        <v>191.851</v>
      </c>
      <c r="D149" s="17">
        <f aca="true" t="shared" si="58" ref="D149:M149">D154+D159</f>
        <v>634.5</v>
      </c>
      <c r="E149" s="17">
        <f t="shared" si="58"/>
        <v>1341.916</v>
      </c>
      <c r="F149" s="17">
        <f t="shared" si="58"/>
        <v>0</v>
      </c>
      <c r="G149" s="17">
        <f t="shared" si="58"/>
        <v>0</v>
      </c>
      <c r="H149" s="17">
        <f t="shared" si="58"/>
        <v>0</v>
      </c>
      <c r="I149" s="17">
        <f t="shared" si="58"/>
        <v>0</v>
      </c>
      <c r="J149" s="17">
        <f t="shared" si="58"/>
        <v>0</v>
      </c>
      <c r="K149" s="17">
        <f t="shared" si="58"/>
        <v>0</v>
      </c>
      <c r="L149" s="17">
        <f t="shared" si="58"/>
        <v>0</v>
      </c>
      <c r="M149" s="17">
        <f t="shared" si="58"/>
        <v>0</v>
      </c>
      <c r="N149" s="17">
        <f t="shared" si="57"/>
        <v>2168.267</v>
      </c>
      <c r="O149" s="18"/>
    </row>
    <row r="150" spans="1:15" ht="15.75">
      <c r="A150" s="37">
        <v>142</v>
      </c>
      <c r="B150" s="10" t="s">
        <v>136</v>
      </c>
      <c r="C150" s="17">
        <f>C155+C160</f>
        <v>2960.715</v>
      </c>
      <c r="D150" s="17">
        <f>D155+D160</f>
        <v>1050</v>
      </c>
      <c r="E150" s="17">
        <f>E155+E160</f>
        <v>3304.24433</v>
      </c>
      <c r="F150" s="17">
        <f>F155+F160</f>
        <v>0</v>
      </c>
      <c r="G150" s="17">
        <f>G155+G160</f>
        <v>0</v>
      </c>
      <c r="H150" s="17">
        <f>H155+H160</f>
        <v>2865.67</v>
      </c>
      <c r="I150" s="17">
        <v>3275.992</v>
      </c>
      <c r="J150" s="17">
        <v>168.4</v>
      </c>
      <c r="K150" s="17">
        <v>168.4</v>
      </c>
      <c r="L150" s="17">
        <v>168.4</v>
      </c>
      <c r="M150" s="17">
        <v>168.4</v>
      </c>
      <c r="N150" s="17">
        <f>SUM(C150:M150)</f>
        <v>14130.221329999998</v>
      </c>
      <c r="O150" s="18"/>
    </row>
    <row r="151" spans="1:15" ht="35.25" customHeight="1">
      <c r="A151" s="37">
        <v>143</v>
      </c>
      <c r="B151" s="10" t="s">
        <v>12</v>
      </c>
      <c r="C151" s="17">
        <f>C156+C161</f>
        <v>0</v>
      </c>
      <c r="D151" s="17">
        <f aca="true" t="shared" si="59" ref="D151:M151">D156+D161</f>
        <v>634.5</v>
      </c>
      <c r="E151" s="17">
        <f t="shared" si="59"/>
        <v>3162.13893</v>
      </c>
      <c r="F151" s="17">
        <f t="shared" si="59"/>
        <v>0</v>
      </c>
      <c r="G151" s="17">
        <f t="shared" si="59"/>
        <v>0</v>
      </c>
      <c r="H151" s="17">
        <f t="shared" si="59"/>
        <v>0</v>
      </c>
      <c r="I151" s="17">
        <f t="shared" si="59"/>
        <v>0</v>
      </c>
      <c r="J151" s="17">
        <f t="shared" si="59"/>
        <v>0</v>
      </c>
      <c r="K151" s="17">
        <f t="shared" si="59"/>
        <v>0</v>
      </c>
      <c r="L151" s="17">
        <f t="shared" si="59"/>
        <v>0</v>
      </c>
      <c r="M151" s="17">
        <f t="shared" si="59"/>
        <v>0</v>
      </c>
      <c r="N151" s="17">
        <f t="shared" si="57"/>
        <v>3796.63893</v>
      </c>
      <c r="O151" s="18"/>
    </row>
    <row r="152" spans="1:15" ht="68.25" customHeight="1">
      <c r="A152" s="37">
        <v>144</v>
      </c>
      <c r="B152" s="10" t="s">
        <v>171</v>
      </c>
      <c r="C152" s="17">
        <f>C153+C154+C155</f>
        <v>3152.5660000000003</v>
      </c>
      <c r="D152" s="17">
        <f aca="true" t="shared" si="60" ref="D152:M152">D153+D154+D155</f>
        <v>1684.5</v>
      </c>
      <c r="E152" s="17">
        <f t="shared" si="60"/>
        <v>4646.16033</v>
      </c>
      <c r="F152" s="17">
        <f t="shared" si="60"/>
        <v>0</v>
      </c>
      <c r="G152" s="17">
        <f t="shared" si="60"/>
        <v>0</v>
      </c>
      <c r="H152" s="17">
        <f t="shared" si="60"/>
        <v>2865.67</v>
      </c>
      <c r="I152" s="17">
        <f t="shared" si="60"/>
        <v>2738.39</v>
      </c>
      <c r="J152" s="17">
        <f t="shared" si="60"/>
        <v>0</v>
      </c>
      <c r="K152" s="17">
        <f t="shared" si="60"/>
        <v>0</v>
      </c>
      <c r="L152" s="17">
        <f t="shared" si="60"/>
        <v>0</v>
      </c>
      <c r="M152" s="17">
        <f t="shared" si="60"/>
        <v>0</v>
      </c>
      <c r="N152" s="17">
        <f t="shared" si="57"/>
        <v>15087.28633</v>
      </c>
      <c r="O152" s="18"/>
    </row>
    <row r="153" spans="1:15" ht="15.75">
      <c r="A153" s="37">
        <v>145</v>
      </c>
      <c r="B153" s="10" t="s">
        <v>13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f t="shared" si="57"/>
        <v>0</v>
      </c>
      <c r="O153" s="18"/>
    </row>
    <row r="154" spans="1:15" ht="15.75">
      <c r="A154" s="37">
        <v>146</v>
      </c>
      <c r="B154" s="10" t="s">
        <v>89</v>
      </c>
      <c r="C154" s="17">
        <v>191.851</v>
      </c>
      <c r="D154" s="17">
        <v>634.5</v>
      </c>
      <c r="E154" s="17">
        <v>1341.916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f t="shared" si="57"/>
        <v>2168.267</v>
      </c>
      <c r="O154" s="18"/>
    </row>
    <row r="155" spans="1:15" ht="15.75">
      <c r="A155" s="37">
        <v>147</v>
      </c>
      <c r="B155" s="10" t="s">
        <v>136</v>
      </c>
      <c r="C155" s="17">
        <v>2960.715</v>
      </c>
      <c r="D155" s="17">
        <f>1500-450</f>
        <v>1050</v>
      </c>
      <c r="E155" s="17">
        <v>3304.24433</v>
      </c>
      <c r="F155" s="17">
        <v>0</v>
      </c>
      <c r="G155" s="17">
        <v>0</v>
      </c>
      <c r="H155" s="17">
        <v>2865.67</v>
      </c>
      <c r="I155" s="17">
        <v>2738.39</v>
      </c>
      <c r="J155" s="17">
        <v>0</v>
      </c>
      <c r="K155" s="17">
        <v>0</v>
      </c>
      <c r="L155" s="17">
        <v>0</v>
      </c>
      <c r="M155" s="17">
        <v>0</v>
      </c>
      <c r="N155" s="17">
        <f t="shared" si="57"/>
        <v>12919.01933</v>
      </c>
      <c r="O155" s="18"/>
    </row>
    <row r="156" spans="1:15" ht="31.5">
      <c r="A156" s="37">
        <v>148</v>
      </c>
      <c r="B156" s="10" t="s">
        <v>14</v>
      </c>
      <c r="C156" s="17">
        <v>0</v>
      </c>
      <c r="D156" s="17">
        <v>634.5</v>
      </c>
      <c r="E156" s="17">
        <v>3162.13893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f t="shared" si="57"/>
        <v>3796.63893</v>
      </c>
      <c r="O156" s="18"/>
    </row>
    <row r="157" spans="1:15" ht="31.5">
      <c r="A157" s="37">
        <v>149</v>
      </c>
      <c r="B157" s="10" t="s">
        <v>172</v>
      </c>
      <c r="C157" s="17">
        <f aca="true" t="shared" si="61" ref="C157:M157">C158+C159+C160</f>
        <v>0</v>
      </c>
      <c r="D157" s="17">
        <f t="shared" si="61"/>
        <v>0</v>
      </c>
      <c r="E157" s="17">
        <f t="shared" si="61"/>
        <v>0</v>
      </c>
      <c r="F157" s="17">
        <f t="shared" si="61"/>
        <v>0</v>
      </c>
      <c r="G157" s="17">
        <f t="shared" si="61"/>
        <v>0</v>
      </c>
      <c r="H157" s="17">
        <f t="shared" si="61"/>
        <v>0</v>
      </c>
      <c r="I157" s="17">
        <f t="shared" si="61"/>
        <v>537.6</v>
      </c>
      <c r="J157" s="17">
        <f t="shared" si="61"/>
        <v>168.4</v>
      </c>
      <c r="K157" s="17">
        <f t="shared" si="61"/>
        <v>168.4</v>
      </c>
      <c r="L157" s="17">
        <f t="shared" si="61"/>
        <v>168.4</v>
      </c>
      <c r="M157" s="17">
        <f t="shared" si="61"/>
        <v>168.4</v>
      </c>
      <c r="N157" s="17">
        <f t="shared" si="57"/>
        <v>1211.2</v>
      </c>
      <c r="O157" s="18"/>
    </row>
    <row r="158" spans="1:15" ht="15.75">
      <c r="A158" s="37">
        <v>150</v>
      </c>
      <c r="B158" s="10" t="s">
        <v>13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f t="shared" si="57"/>
        <v>0</v>
      </c>
      <c r="O158" s="18"/>
    </row>
    <row r="159" spans="1:15" ht="15.75">
      <c r="A159" s="37">
        <v>151</v>
      </c>
      <c r="B159" s="10" t="s">
        <v>65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f t="shared" si="57"/>
        <v>0</v>
      </c>
      <c r="O159" s="18"/>
    </row>
    <row r="160" spans="1:15" ht="15.75">
      <c r="A160" s="37">
        <v>152</v>
      </c>
      <c r="B160" s="10" t="s">
        <v>120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537.6</v>
      </c>
      <c r="J160" s="17">
        <v>168.4</v>
      </c>
      <c r="K160" s="17">
        <v>168.4</v>
      </c>
      <c r="L160" s="17">
        <v>168.4</v>
      </c>
      <c r="M160" s="17">
        <v>168.4</v>
      </c>
      <c r="N160" s="17">
        <f t="shared" si="57"/>
        <v>1211.2</v>
      </c>
      <c r="O160" s="18"/>
    </row>
    <row r="161" spans="1:15" ht="31.5">
      <c r="A161" s="37">
        <v>153</v>
      </c>
      <c r="B161" s="10" t="s">
        <v>14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f t="shared" si="57"/>
        <v>0</v>
      </c>
      <c r="O161" s="18"/>
    </row>
    <row r="162" spans="1:16" ht="127.5" customHeight="1">
      <c r="A162" s="37">
        <v>154</v>
      </c>
      <c r="B162" s="10" t="s">
        <v>173</v>
      </c>
      <c r="C162" s="17">
        <f aca="true" t="shared" si="62" ref="C162:M162">C163+C164+C165</f>
        <v>236.72</v>
      </c>
      <c r="D162" s="17">
        <f t="shared" si="62"/>
        <v>531.939</v>
      </c>
      <c r="E162" s="17">
        <f t="shared" si="62"/>
        <v>386.2485</v>
      </c>
      <c r="F162" s="17">
        <f t="shared" si="62"/>
        <v>294.321</v>
      </c>
      <c r="G162" s="17">
        <f t="shared" si="62"/>
        <v>693.44</v>
      </c>
      <c r="H162" s="17">
        <f t="shared" si="62"/>
        <v>858.7877</v>
      </c>
      <c r="I162" s="17">
        <f t="shared" si="62"/>
        <v>906.28</v>
      </c>
      <c r="J162" s="17">
        <f t="shared" si="62"/>
        <v>907.9</v>
      </c>
      <c r="K162" s="17">
        <f t="shared" si="62"/>
        <v>907.9</v>
      </c>
      <c r="L162" s="17">
        <f t="shared" si="62"/>
        <v>907.9</v>
      </c>
      <c r="M162" s="17">
        <f t="shared" si="62"/>
        <v>907.9</v>
      </c>
      <c r="N162" s="17">
        <f t="shared" si="46"/>
        <v>7539.336199999999</v>
      </c>
      <c r="O162" s="48" t="s">
        <v>53</v>
      </c>
      <c r="P162" s="4" t="s">
        <v>21</v>
      </c>
    </row>
    <row r="163" spans="1:15" ht="15.75">
      <c r="A163" s="37">
        <v>155</v>
      </c>
      <c r="B163" s="10" t="s">
        <v>13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f t="shared" si="46"/>
        <v>0</v>
      </c>
      <c r="O163" s="18"/>
    </row>
    <row r="164" spans="1:15" ht="15.75">
      <c r="A164" s="37">
        <v>156</v>
      </c>
      <c r="B164" s="10" t="s">
        <v>3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f t="shared" si="46"/>
        <v>0</v>
      </c>
      <c r="O164" s="18"/>
    </row>
    <row r="165" spans="1:15" ht="15.75">
      <c r="A165" s="37">
        <v>157</v>
      </c>
      <c r="B165" s="10" t="s">
        <v>74</v>
      </c>
      <c r="C165" s="17">
        <v>236.72</v>
      </c>
      <c r="D165" s="17">
        <v>531.939</v>
      </c>
      <c r="E165" s="17">
        <v>386.2485</v>
      </c>
      <c r="F165" s="17">
        <v>294.321</v>
      </c>
      <c r="G165" s="17">
        <v>693.44</v>
      </c>
      <c r="H165" s="17">
        <v>858.7877</v>
      </c>
      <c r="I165" s="17">
        <v>906.28</v>
      </c>
      <c r="J165" s="17">
        <v>907.9</v>
      </c>
      <c r="K165" s="17">
        <v>907.9</v>
      </c>
      <c r="L165" s="17">
        <v>907.9</v>
      </c>
      <c r="M165" s="17">
        <v>907.9</v>
      </c>
      <c r="N165" s="17">
        <f t="shared" si="46"/>
        <v>7539.336199999999</v>
      </c>
      <c r="O165" s="18"/>
    </row>
    <row r="166" spans="1:15" ht="31.5">
      <c r="A166" s="37">
        <v>158</v>
      </c>
      <c r="B166" s="10" t="s">
        <v>14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f t="shared" si="46"/>
        <v>0</v>
      </c>
      <c r="O166" s="18"/>
    </row>
    <row r="167" spans="1:15" ht="63">
      <c r="A167" s="37">
        <v>159</v>
      </c>
      <c r="B167" s="10" t="s">
        <v>174</v>
      </c>
      <c r="C167" s="17">
        <f>C168+C169+C170</f>
        <v>2157.89</v>
      </c>
      <c r="D167" s="17">
        <f aca="true" t="shared" si="63" ref="D167:M167">D168+D169+D170</f>
        <v>2990.536</v>
      </c>
      <c r="E167" s="17">
        <f t="shared" si="63"/>
        <v>1000</v>
      </c>
      <c r="F167" s="17">
        <f t="shared" si="63"/>
        <v>0</v>
      </c>
      <c r="G167" s="17">
        <f t="shared" si="63"/>
        <v>0</v>
      </c>
      <c r="H167" s="17">
        <f>H168+H169+H170</f>
        <v>1000</v>
      </c>
      <c r="I167" s="17">
        <f>I168+I169+I170</f>
        <v>1500</v>
      </c>
      <c r="J167" s="17">
        <f t="shared" si="63"/>
        <v>0</v>
      </c>
      <c r="K167" s="17">
        <f t="shared" si="63"/>
        <v>0</v>
      </c>
      <c r="L167" s="17">
        <f t="shared" si="63"/>
        <v>0</v>
      </c>
      <c r="M167" s="17">
        <f t="shared" si="63"/>
        <v>0</v>
      </c>
      <c r="N167" s="17">
        <f t="shared" si="46"/>
        <v>8648.426</v>
      </c>
      <c r="O167" s="18"/>
    </row>
    <row r="168" spans="1:15" s="11" customFormat="1" ht="15.75">
      <c r="A168" s="37">
        <v>160</v>
      </c>
      <c r="B168" s="10" t="s">
        <v>62</v>
      </c>
      <c r="C168" s="17">
        <v>961.4</v>
      </c>
      <c r="D168" s="17">
        <v>1396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f t="shared" si="46"/>
        <v>2357.4</v>
      </c>
      <c r="O168" s="18"/>
    </row>
    <row r="169" spans="1:15" ht="15.75">
      <c r="A169" s="37">
        <v>161</v>
      </c>
      <c r="B169" s="10" t="s">
        <v>63</v>
      </c>
      <c r="C169" s="17">
        <v>0</v>
      </c>
      <c r="D169" s="17">
        <v>598.4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f t="shared" si="46"/>
        <v>598.4</v>
      </c>
      <c r="O169" s="18"/>
    </row>
    <row r="170" spans="1:15" ht="15.75">
      <c r="A170" s="37">
        <v>162</v>
      </c>
      <c r="B170" s="10" t="s">
        <v>84</v>
      </c>
      <c r="C170" s="17">
        <v>1196.49</v>
      </c>
      <c r="D170" s="17">
        <v>996.136</v>
      </c>
      <c r="E170" s="17">
        <v>1000</v>
      </c>
      <c r="F170" s="17">
        <v>0</v>
      </c>
      <c r="G170" s="17">
        <v>0</v>
      </c>
      <c r="H170" s="17">
        <v>1000</v>
      </c>
      <c r="I170" s="17">
        <v>1500</v>
      </c>
      <c r="J170" s="17">
        <v>0</v>
      </c>
      <c r="K170" s="17">
        <v>0</v>
      </c>
      <c r="L170" s="17">
        <v>0</v>
      </c>
      <c r="M170" s="17">
        <v>0</v>
      </c>
      <c r="N170" s="17">
        <f t="shared" si="46"/>
        <v>5692.626</v>
      </c>
      <c r="O170" s="18"/>
    </row>
    <row r="171" spans="1:15" ht="47.25">
      <c r="A171" s="37">
        <v>163</v>
      </c>
      <c r="B171" s="10" t="s">
        <v>64</v>
      </c>
      <c r="C171" s="17">
        <v>0</v>
      </c>
      <c r="D171" s="17">
        <v>1000.0753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f t="shared" si="46"/>
        <v>1000.0753</v>
      </c>
      <c r="O171" s="18"/>
    </row>
    <row r="172" spans="1:15" ht="30.75" customHeight="1">
      <c r="A172" s="37">
        <v>164</v>
      </c>
      <c r="B172" s="10" t="s">
        <v>175</v>
      </c>
      <c r="C172" s="17">
        <f aca="true" t="shared" si="64" ref="C172:M172">C173+C174+C175</f>
        <v>2157.89</v>
      </c>
      <c r="D172" s="17">
        <f t="shared" si="64"/>
        <v>2990.536</v>
      </c>
      <c r="E172" s="17">
        <f t="shared" si="64"/>
        <v>1000</v>
      </c>
      <c r="F172" s="17">
        <f t="shared" si="64"/>
        <v>0</v>
      </c>
      <c r="G172" s="17">
        <f t="shared" si="64"/>
        <v>0</v>
      </c>
      <c r="H172" s="17">
        <f>H173+H174+H175</f>
        <v>1000</v>
      </c>
      <c r="I172" s="17">
        <f t="shared" si="64"/>
        <v>1500</v>
      </c>
      <c r="J172" s="17">
        <f t="shared" si="64"/>
        <v>0</v>
      </c>
      <c r="K172" s="17">
        <f t="shared" si="64"/>
        <v>0</v>
      </c>
      <c r="L172" s="17">
        <f t="shared" si="64"/>
        <v>0</v>
      </c>
      <c r="M172" s="17">
        <f t="shared" si="64"/>
        <v>0</v>
      </c>
      <c r="N172" s="17">
        <f t="shared" si="46"/>
        <v>8648.426</v>
      </c>
      <c r="O172" s="18"/>
    </row>
    <row r="173" spans="1:15" ht="15.75">
      <c r="A173" s="37">
        <v>165</v>
      </c>
      <c r="B173" s="10" t="s">
        <v>62</v>
      </c>
      <c r="C173" s="17">
        <v>961.4</v>
      </c>
      <c r="D173" s="17">
        <v>1396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f t="shared" si="46"/>
        <v>2357.4</v>
      </c>
      <c r="O173" s="18"/>
    </row>
    <row r="174" spans="1:15" ht="15.75">
      <c r="A174" s="37">
        <v>166</v>
      </c>
      <c r="B174" s="10" t="s">
        <v>63</v>
      </c>
      <c r="C174" s="17">
        <v>0</v>
      </c>
      <c r="D174" s="17">
        <v>598.4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f t="shared" si="46"/>
        <v>598.4</v>
      </c>
      <c r="O174" s="18"/>
    </row>
    <row r="175" spans="1:15" ht="15.75">
      <c r="A175" s="37">
        <v>167</v>
      </c>
      <c r="B175" s="10" t="s">
        <v>84</v>
      </c>
      <c r="C175" s="17">
        <v>1196.49</v>
      </c>
      <c r="D175" s="17">
        <v>996.136</v>
      </c>
      <c r="E175" s="17">
        <v>1000</v>
      </c>
      <c r="F175" s="17">
        <v>0</v>
      </c>
      <c r="G175" s="17">
        <v>0</v>
      </c>
      <c r="H175" s="17">
        <v>1000</v>
      </c>
      <c r="I175" s="17">
        <v>1500</v>
      </c>
      <c r="J175" s="17">
        <v>0</v>
      </c>
      <c r="K175" s="17">
        <v>0</v>
      </c>
      <c r="L175" s="17">
        <v>0</v>
      </c>
      <c r="M175" s="17">
        <v>0</v>
      </c>
      <c r="N175" s="17">
        <f t="shared" si="46"/>
        <v>5692.626</v>
      </c>
      <c r="O175" s="18"/>
    </row>
    <row r="176" spans="1:15" ht="47.25">
      <c r="A176" s="37">
        <v>168</v>
      </c>
      <c r="B176" s="10" t="s">
        <v>64</v>
      </c>
      <c r="C176" s="17">
        <v>0</v>
      </c>
      <c r="D176" s="17">
        <v>1000.0753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f t="shared" si="46"/>
        <v>1000.0753</v>
      </c>
      <c r="O176" s="18"/>
    </row>
    <row r="177" spans="1:15" ht="32.25" customHeight="1">
      <c r="A177" s="37">
        <v>169</v>
      </c>
      <c r="B177" s="10" t="s">
        <v>176</v>
      </c>
      <c r="C177" s="17">
        <f aca="true" t="shared" si="65" ref="C177:M177">C178+C179+C180</f>
        <v>0</v>
      </c>
      <c r="D177" s="17">
        <f t="shared" si="65"/>
        <v>0</v>
      </c>
      <c r="E177" s="17">
        <f t="shared" si="65"/>
        <v>0</v>
      </c>
      <c r="F177" s="17">
        <f t="shared" si="65"/>
        <v>0</v>
      </c>
      <c r="G177" s="17">
        <f t="shared" si="65"/>
        <v>0</v>
      </c>
      <c r="H177" s="17">
        <f t="shared" si="65"/>
        <v>0</v>
      </c>
      <c r="I177" s="17">
        <f t="shared" si="65"/>
        <v>0</v>
      </c>
      <c r="J177" s="17">
        <f t="shared" si="65"/>
        <v>0</v>
      </c>
      <c r="K177" s="17">
        <f t="shared" si="65"/>
        <v>0</v>
      </c>
      <c r="L177" s="17">
        <f t="shared" si="65"/>
        <v>0</v>
      </c>
      <c r="M177" s="17">
        <f t="shared" si="65"/>
        <v>0</v>
      </c>
      <c r="N177" s="17">
        <f aca="true" t="shared" si="66" ref="N177:N233">SUM(C177:M177)</f>
        <v>0</v>
      </c>
      <c r="O177" s="18"/>
    </row>
    <row r="178" spans="1:15" ht="15.75">
      <c r="A178" s="37">
        <v>170</v>
      </c>
      <c r="B178" s="10" t="s">
        <v>13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f t="shared" si="66"/>
        <v>0</v>
      </c>
      <c r="O178" s="18"/>
    </row>
    <row r="179" spans="1:15" ht="15.75">
      <c r="A179" s="37">
        <v>171</v>
      </c>
      <c r="B179" s="10" t="s">
        <v>3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f t="shared" si="66"/>
        <v>0</v>
      </c>
      <c r="O179" s="18"/>
    </row>
    <row r="180" spans="1:15" ht="15.75">
      <c r="A180" s="37">
        <v>172</v>
      </c>
      <c r="B180" s="10" t="s">
        <v>120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f t="shared" si="66"/>
        <v>0</v>
      </c>
      <c r="O180" s="18"/>
    </row>
    <row r="181" spans="1:15" ht="31.5">
      <c r="A181" s="37">
        <v>173</v>
      </c>
      <c r="B181" s="10" t="s">
        <v>14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f t="shared" si="66"/>
        <v>0</v>
      </c>
      <c r="O181" s="18"/>
    </row>
    <row r="182" spans="1:15" ht="47.25" customHeight="1">
      <c r="A182" s="37">
        <v>174</v>
      </c>
      <c r="B182" s="10" t="s">
        <v>177</v>
      </c>
      <c r="C182" s="17">
        <f aca="true" t="shared" si="67" ref="C182:M182">C183+C184+C185</f>
        <v>3772</v>
      </c>
      <c r="D182" s="17">
        <f t="shared" si="67"/>
        <v>0</v>
      </c>
      <c r="E182" s="17">
        <f t="shared" si="67"/>
        <v>0</v>
      </c>
      <c r="F182" s="17">
        <f t="shared" si="67"/>
        <v>0</v>
      </c>
      <c r="G182" s="17">
        <f t="shared" si="67"/>
        <v>0</v>
      </c>
      <c r="H182" s="17">
        <f t="shared" si="67"/>
        <v>0</v>
      </c>
      <c r="I182" s="17">
        <f t="shared" si="67"/>
        <v>0</v>
      </c>
      <c r="J182" s="17">
        <f t="shared" si="67"/>
        <v>0</v>
      </c>
      <c r="K182" s="17">
        <f t="shared" si="67"/>
        <v>0</v>
      </c>
      <c r="L182" s="17">
        <f t="shared" si="67"/>
        <v>0</v>
      </c>
      <c r="M182" s="17">
        <f t="shared" si="67"/>
        <v>0</v>
      </c>
      <c r="N182" s="17">
        <f t="shared" si="66"/>
        <v>3772</v>
      </c>
      <c r="O182" s="18"/>
    </row>
    <row r="183" spans="1:15" ht="15.75">
      <c r="A183" s="37">
        <v>175</v>
      </c>
      <c r="B183" s="10" t="s">
        <v>13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f t="shared" si="66"/>
        <v>0</v>
      </c>
      <c r="O183" s="18"/>
    </row>
    <row r="184" spans="1:15" ht="15.75">
      <c r="A184" s="37">
        <v>176</v>
      </c>
      <c r="B184" s="10" t="s">
        <v>3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f t="shared" si="66"/>
        <v>0</v>
      </c>
      <c r="O184" s="18"/>
    </row>
    <row r="185" spans="1:15" ht="15.75">
      <c r="A185" s="37">
        <v>177</v>
      </c>
      <c r="B185" s="10" t="s">
        <v>37</v>
      </c>
      <c r="C185" s="17">
        <v>3772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f t="shared" si="66"/>
        <v>3772</v>
      </c>
      <c r="O185" s="18"/>
    </row>
    <row r="186" spans="1:15" ht="31.5">
      <c r="A186" s="37">
        <v>178</v>
      </c>
      <c r="B186" s="10" t="s">
        <v>14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f t="shared" si="66"/>
        <v>0</v>
      </c>
      <c r="O186" s="18"/>
    </row>
    <row r="187" spans="1:15" ht="47.25" customHeight="1">
      <c r="A187" s="37">
        <v>179</v>
      </c>
      <c r="B187" s="10" t="s">
        <v>178</v>
      </c>
      <c r="C187" s="17">
        <f aca="true" t="shared" si="68" ref="C187:M187">C192+C193+C194</f>
        <v>1205.68</v>
      </c>
      <c r="D187" s="17">
        <f t="shared" si="68"/>
        <v>1609.935</v>
      </c>
      <c r="E187" s="17">
        <f t="shared" si="68"/>
        <v>2285.35714</v>
      </c>
      <c r="F187" s="17">
        <f t="shared" si="68"/>
        <v>2158.05094</v>
      </c>
      <c r="G187" s="17">
        <f t="shared" si="68"/>
        <v>3139.0521400000002</v>
      </c>
      <c r="H187" s="17">
        <f>H192+H193+H194</f>
        <v>2800.754</v>
      </c>
      <c r="I187" s="17">
        <f t="shared" si="68"/>
        <v>0</v>
      </c>
      <c r="J187" s="17">
        <f t="shared" si="68"/>
        <v>0</v>
      </c>
      <c r="K187" s="17">
        <f t="shared" si="68"/>
        <v>0</v>
      </c>
      <c r="L187" s="17">
        <f t="shared" si="68"/>
        <v>0</v>
      </c>
      <c r="M187" s="17">
        <f t="shared" si="68"/>
        <v>0</v>
      </c>
      <c r="N187" s="17">
        <f t="shared" si="66"/>
        <v>13198.82922</v>
      </c>
      <c r="O187" s="18"/>
    </row>
    <row r="188" spans="1:15" ht="64.5" customHeight="1" hidden="1">
      <c r="A188" s="37">
        <v>180</v>
      </c>
      <c r="B188" s="10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>
        <f t="shared" si="66"/>
        <v>0</v>
      </c>
      <c r="O188" s="18"/>
    </row>
    <row r="189" spans="1:15" ht="64.5" customHeight="1" hidden="1">
      <c r="A189" s="37">
        <v>181</v>
      </c>
      <c r="B189" s="10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>
        <f t="shared" si="66"/>
        <v>0</v>
      </c>
      <c r="O189" s="18"/>
    </row>
    <row r="190" spans="1:15" ht="64.5" customHeight="1" hidden="1">
      <c r="A190" s="37">
        <v>182</v>
      </c>
      <c r="B190" s="10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>
        <f t="shared" si="66"/>
        <v>0</v>
      </c>
      <c r="O190" s="18"/>
    </row>
    <row r="191" spans="1:15" ht="64.5" customHeight="1" hidden="1">
      <c r="A191" s="37">
        <v>183</v>
      </c>
      <c r="B191" s="10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>
        <f t="shared" si="66"/>
        <v>0</v>
      </c>
      <c r="O191" s="18"/>
    </row>
    <row r="192" spans="1:15" s="11" customFormat="1" ht="15.75">
      <c r="A192" s="37">
        <v>184</v>
      </c>
      <c r="B192" s="10" t="s">
        <v>94</v>
      </c>
      <c r="C192" s="17">
        <v>1205.68</v>
      </c>
      <c r="D192" s="17">
        <v>545.431</v>
      </c>
      <c r="E192" s="17">
        <f>E197+E202</f>
        <v>1098.104</v>
      </c>
      <c r="F192" s="17">
        <f>F197+F202</f>
        <v>0</v>
      </c>
      <c r="G192" s="17">
        <f>G197+G202</f>
        <v>0</v>
      </c>
      <c r="H192" s="17">
        <f aca="true" t="shared" si="69" ref="H192:M192">H197</f>
        <v>0</v>
      </c>
      <c r="I192" s="17">
        <f t="shared" si="69"/>
        <v>0</v>
      </c>
      <c r="J192" s="17">
        <f t="shared" si="69"/>
        <v>0</v>
      </c>
      <c r="K192" s="17">
        <f t="shared" si="69"/>
        <v>0</v>
      </c>
      <c r="L192" s="17">
        <f t="shared" si="69"/>
        <v>0</v>
      </c>
      <c r="M192" s="17">
        <f t="shared" si="69"/>
        <v>0</v>
      </c>
      <c r="N192" s="17">
        <f t="shared" si="66"/>
        <v>2849.215</v>
      </c>
      <c r="O192" s="18"/>
    </row>
    <row r="193" spans="1:15" ht="15.75">
      <c r="A193" s="37">
        <v>185</v>
      </c>
      <c r="B193" s="10" t="s">
        <v>111</v>
      </c>
      <c r="C193" s="17">
        <v>0</v>
      </c>
      <c r="D193" s="17">
        <v>512.821</v>
      </c>
      <c r="E193" s="17">
        <f aca="true" t="shared" si="70" ref="E193:G195">E198+E203</f>
        <v>833.334</v>
      </c>
      <c r="F193" s="17">
        <f t="shared" si="70"/>
        <v>1396.15</v>
      </c>
      <c r="G193" s="17">
        <f>G198+G203</f>
        <v>865.44</v>
      </c>
      <c r="H193" s="17">
        <v>1151.489</v>
      </c>
      <c r="I193" s="17">
        <f aca="true" t="shared" si="71" ref="H193:M195">I198</f>
        <v>0</v>
      </c>
      <c r="J193" s="17">
        <f t="shared" si="71"/>
        <v>0</v>
      </c>
      <c r="K193" s="17">
        <f t="shared" si="71"/>
        <v>0</v>
      </c>
      <c r="L193" s="17">
        <f t="shared" si="71"/>
        <v>0</v>
      </c>
      <c r="M193" s="17">
        <f t="shared" si="71"/>
        <v>0</v>
      </c>
      <c r="N193" s="17">
        <f t="shared" si="66"/>
        <v>4759.234</v>
      </c>
      <c r="O193" s="18"/>
    </row>
    <row r="194" spans="1:15" ht="15.75">
      <c r="A194" s="37">
        <v>186</v>
      </c>
      <c r="B194" s="10" t="s">
        <v>106</v>
      </c>
      <c r="C194" s="17">
        <v>0</v>
      </c>
      <c r="D194" s="17">
        <v>551.683</v>
      </c>
      <c r="E194" s="17">
        <f t="shared" si="70"/>
        <v>353.91914</v>
      </c>
      <c r="F194" s="17">
        <f>F199+F204</f>
        <v>761.90094</v>
      </c>
      <c r="G194" s="17">
        <f>G199+G204</f>
        <v>2273.61214</v>
      </c>
      <c r="H194" s="17">
        <v>1649.265</v>
      </c>
      <c r="I194" s="17">
        <f t="shared" si="71"/>
        <v>0</v>
      </c>
      <c r="J194" s="17">
        <v>0</v>
      </c>
      <c r="K194" s="17">
        <v>0</v>
      </c>
      <c r="L194" s="17">
        <f t="shared" si="71"/>
        <v>0</v>
      </c>
      <c r="M194" s="17">
        <f t="shared" si="71"/>
        <v>0</v>
      </c>
      <c r="N194" s="17">
        <f t="shared" si="66"/>
        <v>5590.38022</v>
      </c>
      <c r="O194" s="18"/>
    </row>
    <row r="195" spans="1:15" ht="31.5">
      <c r="A195" s="37">
        <v>187</v>
      </c>
      <c r="B195" s="10" t="s">
        <v>14</v>
      </c>
      <c r="C195" s="17">
        <v>0</v>
      </c>
      <c r="D195" s="17">
        <v>551.683</v>
      </c>
      <c r="E195" s="17">
        <f t="shared" si="70"/>
        <v>353.91914</v>
      </c>
      <c r="F195" s="17">
        <f t="shared" si="70"/>
        <v>667.91</v>
      </c>
      <c r="G195" s="17">
        <f t="shared" si="70"/>
        <v>1914.61122</v>
      </c>
      <c r="H195" s="26">
        <f t="shared" si="71"/>
        <v>1649.265</v>
      </c>
      <c r="I195" s="26">
        <f t="shared" si="71"/>
        <v>0</v>
      </c>
      <c r="J195" s="26">
        <f t="shared" si="71"/>
        <v>0</v>
      </c>
      <c r="K195" s="26">
        <f t="shared" si="71"/>
        <v>0</v>
      </c>
      <c r="L195" s="26">
        <f t="shared" si="71"/>
        <v>0</v>
      </c>
      <c r="M195" s="26">
        <f t="shared" si="71"/>
        <v>0</v>
      </c>
      <c r="N195" s="17">
        <f t="shared" si="66"/>
        <v>5137.38836</v>
      </c>
      <c r="O195" s="18"/>
    </row>
    <row r="196" spans="1:15" ht="31.5">
      <c r="A196" s="37">
        <v>188</v>
      </c>
      <c r="B196" s="10" t="s">
        <v>179</v>
      </c>
      <c r="C196" s="17">
        <f aca="true" t="shared" si="72" ref="C196:M196">C197+C198+C199</f>
        <v>1205.68</v>
      </c>
      <c r="D196" s="17">
        <f t="shared" si="72"/>
        <v>1609.935</v>
      </c>
      <c r="E196" s="17">
        <f t="shared" si="72"/>
        <v>1485.3571399999998</v>
      </c>
      <c r="F196" s="17">
        <f t="shared" si="72"/>
        <v>2158.05094</v>
      </c>
      <c r="G196" s="17">
        <f>G197+G198+G199</f>
        <v>3139.0521400000002</v>
      </c>
      <c r="H196" s="26">
        <f t="shared" si="72"/>
        <v>2800.754</v>
      </c>
      <c r="I196" s="17">
        <f t="shared" si="72"/>
        <v>0</v>
      </c>
      <c r="J196" s="17">
        <f t="shared" si="72"/>
        <v>0</v>
      </c>
      <c r="K196" s="17">
        <f t="shared" si="72"/>
        <v>0</v>
      </c>
      <c r="L196" s="17">
        <f t="shared" si="72"/>
        <v>0</v>
      </c>
      <c r="M196" s="17">
        <f t="shared" si="72"/>
        <v>0</v>
      </c>
      <c r="N196" s="17">
        <f t="shared" si="66"/>
        <v>12398.82922</v>
      </c>
      <c r="O196" s="18"/>
    </row>
    <row r="197" spans="1:15" ht="15.75">
      <c r="A197" s="37">
        <v>189</v>
      </c>
      <c r="B197" s="10" t="s">
        <v>94</v>
      </c>
      <c r="C197" s="17">
        <v>1205.68</v>
      </c>
      <c r="D197" s="17">
        <v>545.431</v>
      </c>
      <c r="E197" s="17">
        <v>298.104</v>
      </c>
      <c r="F197" s="17">
        <v>0</v>
      </c>
      <c r="G197" s="17">
        <v>0</v>
      </c>
      <c r="H197" s="26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f t="shared" si="66"/>
        <v>2049.215</v>
      </c>
      <c r="O197" s="18"/>
    </row>
    <row r="198" spans="1:15" ht="15.75">
      <c r="A198" s="37">
        <v>190</v>
      </c>
      <c r="B198" s="10" t="s">
        <v>111</v>
      </c>
      <c r="C198" s="17">
        <v>0</v>
      </c>
      <c r="D198" s="17">
        <v>512.821</v>
      </c>
      <c r="E198" s="17">
        <v>833.334</v>
      </c>
      <c r="F198" s="17">
        <v>1396.15</v>
      </c>
      <c r="G198" s="17">
        <v>865.44</v>
      </c>
      <c r="H198" s="26">
        <v>1151.489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f t="shared" si="66"/>
        <v>4759.234</v>
      </c>
      <c r="O198" s="18"/>
    </row>
    <row r="199" spans="1:15" ht="15.75">
      <c r="A199" s="37">
        <v>191</v>
      </c>
      <c r="B199" s="10" t="s">
        <v>106</v>
      </c>
      <c r="C199" s="17">
        <v>0</v>
      </c>
      <c r="D199" s="17">
        <v>551.683</v>
      </c>
      <c r="E199" s="17">
        <f>339.958+13.96114</f>
        <v>353.91914</v>
      </c>
      <c r="F199" s="17">
        <v>761.90094</v>
      </c>
      <c r="G199" s="17">
        <v>2273.61214</v>
      </c>
      <c r="H199" s="26">
        <v>1649.265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f t="shared" si="66"/>
        <v>5590.38022</v>
      </c>
      <c r="O199" s="18"/>
    </row>
    <row r="200" spans="1:15" ht="31.5">
      <c r="A200" s="37">
        <v>192</v>
      </c>
      <c r="B200" s="10" t="s">
        <v>14</v>
      </c>
      <c r="C200" s="17">
        <v>0</v>
      </c>
      <c r="D200" s="17">
        <v>551.683</v>
      </c>
      <c r="E200" s="17">
        <v>353.91914</v>
      </c>
      <c r="F200" s="17">
        <v>667.91</v>
      </c>
      <c r="G200" s="22">
        <v>1914.61122</v>
      </c>
      <c r="H200" s="26">
        <v>1649.265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f t="shared" si="66"/>
        <v>5137.38836</v>
      </c>
      <c r="O200" s="18"/>
    </row>
    <row r="201" spans="1:15" ht="18.75" customHeight="1">
      <c r="A201" s="37">
        <v>193</v>
      </c>
      <c r="B201" s="10" t="s">
        <v>180</v>
      </c>
      <c r="C201" s="17">
        <f aca="true" t="shared" si="73" ref="C201:M201">C202+C203+C204</f>
        <v>0</v>
      </c>
      <c r="D201" s="17">
        <f t="shared" si="73"/>
        <v>0</v>
      </c>
      <c r="E201" s="17">
        <f t="shared" si="73"/>
        <v>800</v>
      </c>
      <c r="F201" s="17">
        <f t="shared" si="73"/>
        <v>0</v>
      </c>
      <c r="G201" s="17">
        <f t="shared" si="73"/>
        <v>0</v>
      </c>
      <c r="H201" s="17">
        <f t="shared" si="73"/>
        <v>0</v>
      </c>
      <c r="I201" s="17">
        <f t="shared" si="73"/>
        <v>0</v>
      </c>
      <c r="J201" s="17">
        <f t="shared" si="73"/>
        <v>0</v>
      </c>
      <c r="K201" s="17">
        <f t="shared" si="73"/>
        <v>0</v>
      </c>
      <c r="L201" s="17">
        <f t="shared" si="73"/>
        <v>0</v>
      </c>
      <c r="M201" s="17">
        <f t="shared" si="73"/>
        <v>0</v>
      </c>
      <c r="N201" s="17">
        <f t="shared" si="66"/>
        <v>800</v>
      </c>
      <c r="O201" s="18"/>
    </row>
    <row r="202" spans="1:15" ht="15.75">
      <c r="A202" s="37">
        <v>194</v>
      </c>
      <c r="B202" s="10" t="s">
        <v>94</v>
      </c>
      <c r="C202" s="17">
        <v>0</v>
      </c>
      <c r="D202" s="17">
        <v>0</v>
      </c>
      <c r="E202" s="17">
        <v>800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f t="shared" si="66"/>
        <v>800</v>
      </c>
      <c r="O202" s="18"/>
    </row>
    <row r="203" spans="1:15" ht="15.75">
      <c r="A203" s="37">
        <v>195</v>
      </c>
      <c r="B203" s="10" t="s">
        <v>95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f t="shared" si="66"/>
        <v>0</v>
      </c>
      <c r="O203" s="18"/>
    </row>
    <row r="204" spans="1:15" ht="15.75">
      <c r="A204" s="37">
        <v>196</v>
      </c>
      <c r="B204" s="10" t="s">
        <v>102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f t="shared" si="66"/>
        <v>0</v>
      </c>
      <c r="O204" s="18"/>
    </row>
    <row r="205" spans="1:15" ht="31.5">
      <c r="A205" s="37">
        <v>197</v>
      </c>
      <c r="B205" s="10" t="s">
        <v>14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f t="shared" si="66"/>
        <v>0</v>
      </c>
      <c r="O205" s="18"/>
    </row>
    <row r="206" spans="1:15" ht="51" customHeight="1">
      <c r="A206" s="37">
        <v>198</v>
      </c>
      <c r="B206" s="10" t="s">
        <v>181</v>
      </c>
      <c r="C206" s="17">
        <f aca="true" t="shared" si="74" ref="C206:M206">C207+C208+C209</f>
        <v>0</v>
      </c>
      <c r="D206" s="17">
        <f t="shared" si="74"/>
        <v>0</v>
      </c>
      <c r="E206" s="17">
        <f t="shared" si="74"/>
        <v>17355.8799</v>
      </c>
      <c r="F206" s="17">
        <f t="shared" si="74"/>
        <v>9244.25</v>
      </c>
      <c r="G206" s="17">
        <f t="shared" si="74"/>
        <v>16389.515</v>
      </c>
      <c r="H206" s="17">
        <f t="shared" si="74"/>
        <v>0</v>
      </c>
      <c r="I206" s="17">
        <f t="shared" si="74"/>
        <v>16389.52</v>
      </c>
      <c r="J206" s="17">
        <f t="shared" si="74"/>
        <v>0</v>
      </c>
      <c r="K206" s="17">
        <f t="shared" si="74"/>
        <v>0</v>
      </c>
      <c r="L206" s="17">
        <f t="shared" si="74"/>
        <v>0</v>
      </c>
      <c r="M206" s="17">
        <f t="shared" si="74"/>
        <v>0</v>
      </c>
      <c r="N206" s="17">
        <f t="shared" si="66"/>
        <v>59379.1649</v>
      </c>
      <c r="O206" s="18" t="s">
        <v>90</v>
      </c>
    </row>
    <row r="207" spans="1:15" s="11" customFormat="1" ht="15.75">
      <c r="A207" s="37">
        <v>199</v>
      </c>
      <c r="B207" s="10" t="s">
        <v>13</v>
      </c>
      <c r="C207" s="17">
        <v>0</v>
      </c>
      <c r="D207" s="17">
        <v>0</v>
      </c>
      <c r="E207" s="17">
        <v>0</v>
      </c>
      <c r="F207" s="17">
        <v>0</v>
      </c>
      <c r="G207" s="17">
        <f aca="true" t="shared" si="75" ref="G207:M207">G211</f>
        <v>0</v>
      </c>
      <c r="H207" s="17">
        <f t="shared" si="75"/>
        <v>0</v>
      </c>
      <c r="I207" s="17">
        <f t="shared" si="75"/>
        <v>0</v>
      </c>
      <c r="J207" s="17">
        <f t="shared" si="75"/>
        <v>0</v>
      </c>
      <c r="K207" s="17">
        <f t="shared" si="75"/>
        <v>0</v>
      </c>
      <c r="L207" s="17">
        <f t="shared" si="75"/>
        <v>0</v>
      </c>
      <c r="M207" s="17">
        <f t="shared" si="75"/>
        <v>0</v>
      </c>
      <c r="N207" s="17">
        <f t="shared" si="66"/>
        <v>0</v>
      </c>
      <c r="O207" s="18"/>
    </row>
    <row r="208" spans="1:15" ht="15.75">
      <c r="A208" s="37">
        <v>200</v>
      </c>
      <c r="B208" s="10" t="s">
        <v>91</v>
      </c>
      <c r="C208" s="17">
        <v>0</v>
      </c>
      <c r="D208" s="17">
        <v>0</v>
      </c>
      <c r="E208" s="17">
        <v>13818.9</v>
      </c>
      <c r="F208" s="17">
        <v>0</v>
      </c>
      <c r="G208" s="17">
        <f aca="true" t="shared" si="76" ref="G208:M209">G212</f>
        <v>0</v>
      </c>
      <c r="H208" s="17">
        <f t="shared" si="76"/>
        <v>0</v>
      </c>
      <c r="I208" s="17">
        <f t="shared" si="76"/>
        <v>0</v>
      </c>
      <c r="J208" s="17">
        <f t="shared" si="76"/>
        <v>0</v>
      </c>
      <c r="K208" s="17">
        <f t="shared" si="76"/>
        <v>0</v>
      </c>
      <c r="L208" s="17">
        <f t="shared" si="76"/>
        <v>0</v>
      </c>
      <c r="M208" s="17">
        <f t="shared" si="76"/>
        <v>0</v>
      </c>
      <c r="N208" s="17">
        <f t="shared" si="66"/>
        <v>13818.9</v>
      </c>
      <c r="O208" s="18"/>
    </row>
    <row r="209" spans="1:15" ht="15.75">
      <c r="A209" s="37">
        <v>201</v>
      </c>
      <c r="B209" s="10" t="s">
        <v>85</v>
      </c>
      <c r="C209" s="17">
        <v>0</v>
      </c>
      <c r="D209" s="17">
        <v>0</v>
      </c>
      <c r="E209" s="17">
        <v>3536.9799</v>
      </c>
      <c r="F209" s="17">
        <v>9244.25</v>
      </c>
      <c r="G209" s="17">
        <f t="shared" si="76"/>
        <v>16389.515</v>
      </c>
      <c r="H209" s="17">
        <v>0</v>
      </c>
      <c r="I209" s="17">
        <v>16389.52</v>
      </c>
      <c r="J209" s="17">
        <f t="shared" si="76"/>
        <v>0</v>
      </c>
      <c r="K209" s="17">
        <f t="shared" si="76"/>
        <v>0</v>
      </c>
      <c r="L209" s="17">
        <f t="shared" si="76"/>
        <v>0</v>
      </c>
      <c r="M209" s="17">
        <f t="shared" si="76"/>
        <v>0</v>
      </c>
      <c r="N209" s="17">
        <f t="shared" si="66"/>
        <v>45560.264899999995</v>
      </c>
      <c r="O209" s="18"/>
    </row>
    <row r="210" spans="1:15" ht="63">
      <c r="A210" s="37">
        <v>202</v>
      </c>
      <c r="B210" s="10" t="s">
        <v>121</v>
      </c>
      <c r="C210" s="17">
        <v>0</v>
      </c>
      <c r="D210" s="17">
        <v>0</v>
      </c>
      <c r="E210" s="17">
        <f>E211+E212+E213</f>
        <v>17355.88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f t="shared" si="66"/>
        <v>17355.88</v>
      </c>
      <c r="O210" s="18" t="s">
        <v>90</v>
      </c>
    </row>
    <row r="211" spans="1:15" s="11" customFormat="1" ht="15.75">
      <c r="A211" s="37">
        <v>203</v>
      </c>
      <c r="B211" s="10" t="s">
        <v>13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f t="shared" si="66"/>
        <v>0</v>
      </c>
      <c r="O211" s="18"/>
    </row>
    <row r="212" spans="1:15" ht="15.75">
      <c r="A212" s="37">
        <v>204</v>
      </c>
      <c r="B212" s="10" t="s">
        <v>91</v>
      </c>
      <c r="C212" s="17">
        <v>0</v>
      </c>
      <c r="D212" s="17">
        <v>0</v>
      </c>
      <c r="E212" s="17">
        <v>13818.9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f t="shared" si="66"/>
        <v>13818.9</v>
      </c>
      <c r="O212" s="18"/>
    </row>
    <row r="213" spans="1:15" ht="15.75">
      <c r="A213" s="37">
        <v>205</v>
      </c>
      <c r="B213" s="10" t="s">
        <v>85</v>
      </c>
      <c r="C213" s="17">
        <v>0</v>
      </c>
      <c r="D213" s="17">
        <v>0</v>
      </c>
      <c r="E213" s="17">
        <v>3536.98</v>
      </c>
      <c r="F213" s="17">
        <v>9244.25</v>
      </c>
      <c r="G213" s="17">
        <v>16389.515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f t="shared" si="66"/>
        <v>29170.745</v>
      </c>
      <c r="O213" s="18"/>
    </row>
    <row r="214" spans="1:15" ht="31.5">
      <c r="A214" s="37">
        <v>206</v>
      </c>
      <c r="B214" s="10" t="s">
        <v>14</v>
      </c>
      <c r="C214" s="17">
        <v>0</v>
      </c>
      <c r="D214" s="17">
        <v>0</v>
      </c>
      <c r="E214" s="17">
        <v>1929.54782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f t="shared" si="66"/>
        <v>1929.54782</v>
      </c>
      <c r="O214" s="18"/>
    </row>
    <row r="215" spans="1:15" ht="64.5" customHeight="1">
      <c r="A215" s="37">
        <v>207</v>
      </c>
      <c r="B215" s="10" t="s">
        <v>182</v>
      </c>
      <c r="C215" s="17">
        <f aca="true" t="shared" si="77" ref="C215:M215">C216+C217+C218</f>
        <v>0</v>
      </c>
      <c r="D215" s="17">
        <f t="shared" si="77"/>
        <v>0</v>
      </c>
      <c r="E215" s="17">
        <f t="shared" si="77"/>
        <v>3300</v>
      </c>
      <c r="F215" s="17">
        <f t="shared" si="77"/>
        <v>3000</v>
      </c>
      <c r="G215" s="17">
        <f t="shared" si="77"/>
        <v>5600</v>
      </c>
      <c r="H215" s="17">
        <f t="shared" si="77"/>
        <v>3000</v>
      </c>
      <c r="I215" s="17">
        <f t="shared" si="77"/>
        <v>654.258</v>
      </c>
      <c r="J215" s="17">
        <f t="shared" si="77"/>
        <v>0</v>
      </c>
      <c r="K215" s="17">
        <f t="shared" si="77"/>
        <v>0</v>
      </c>
      <c r="L215" s="17">
        <f t="shared" si="77"/>
        <v>0</v>
      </c>
      <c r="M215" s="17">
        <f t="shared" si="77"/>
        <v>0</v>
      </c>
      <c r="N215" s="17">
        <f t="shared" si="66"/>
        <v>15554.258</v>
      </c>
      <c r="O215" s="49" t="s">
        <v>92</v>
      </c>
    </row>
    <row r="216" spans="1:15" s="11" customFormat="1" ht="15.75">
      <c r="A216" s="37">
        <v>208</v>
      </c>
      <c r="B216" s="10" t="s">
        <v>13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f t="shared" si="66"/>
        <v>0</v>
      </c>
      <c r="O216" s="18"/>
    </row>
    <row r="217" spans="1:15" ht="15.75">
      <c r="A217" s="37">
        <v>209</v>
      </c>
      <c r="B217" s="10" t="s">
        <v>93</v>
      </c>
      <c r="C217" s="17">
        <v>0</v>
      </c>
      <c r="D217" s="17">
        <v>0</v>
      </c>
      <c r="E217" s="17">
        <v>1500</v>
      </c>
      <c r="F217" s="17">
        <v>0</v>
      </c>
      <c r="G217" s="17">
        <v>2600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f t="shared" si="66"/>
        <v>4100</v>
      </c>
      <c r="O217" s="18"/>
    </row>
    <row r="218" spans="1:15" ht="15.75">
      <c r="A218" s="37">
        <v>210</v>
      </c>
      <c r="B218" s="10" t="s">
        <v>112</v>
      </c>
      <c r="C218" s="17">
        <v>0</v>
      </c>
      <c r="D218" s="17">
        <v>0</v>
      </c>
      <c r="E218" s="17">
        <v>1800</v>
      </c>
      <c r="F218" s="17">
        <v>3000</v>
      </c>
      <c r="G218" s="17">
        <v>3000</v>
      </c>
      <c r="H218" s="17">
        <v>3000</v>
      </c>
      <c r="I218" s="17">
        <v>654.258</v>
      </c>
      <c r="J218" s="17">
        <v>0</v>
      </c>
      <c r="K218" s="17">
        <v>0</v>
      </c>
      <c r="L218" s="17">
        <v>0</v>
      </c>
      <c r="M218" s="17">
        <v>0</v>
      </c>
      <c r="N218" s="17">
        <f t="shared" si="66"/>
        <v>11454.258</v>
      </c>
      <c r="O218" s="18"/>
    </row>
    <row r="219" spans="1:15" ht="31.5">
      <c r="A219" s="37">
        <v>211</v>
      </c>
      <c r="B219" s="10" t="s">
        <v>113</v>
      </c>
      <c r="C219" s="17">
        <v>0</v>
      </c>
      <c r="D219" s="17">
        <v>0</v>
      </c>
      <c r="E219" s="17">
        <v>1800</v>
      </c>
      <c r="F219" s="17">
        <v>0</v>
      </c>
      <c r="G219" s="17">
        <v>2600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f t="shared" si="66"/>
        <v>4400</v>
      </c>
      <c r="O219" s="18"/>
    </row>
    <row r="220" spans="1:16" ht="93.75" customHeight="1">
      <c r="A220" s="37">
        <v>212</v>
      </c>
      <c r="B220" s="10" t="s">
        <v>183</v>
      </c>
      <c r="C220" s="17">
        <f aca="true" t="shared" si="78" ref="C220:M220">C221+C222+C223</f>
        <v>0</v>
      </c>
      <c r="D220" s="17">
        <f t="shared" si="78"/>
        <v>0</v>
      </c>
      <c r="E220" s="17">
        <f t="shared" si="78"/>
        <v>13609.055</v>
      </c>
      <c r="F220" s="17">
        <f t="shared" si="78"/>
        <v>0</v>
      </c>
      <c r="G220" s="17">
        <f t="shared" si="78"/>
        <v>909.24408</v>
      </c>
      <c r="H220" s="17">
        <f t="shared" si="78"/>
        <v>0</v>
      </c>
      <c r="I220" s="17">
        <f t="shared" si="78"/>
        <v>0</v>
      </c>
      <c r="J220" s="17">
        <f t="shared" si="78"/>
        <v>0</v>
      </c>
      <c r="K220" s="17">
        <f t="shared" si="78"/>
        <v>0</v>
      </c>
      <c r="L220" s="17">
        <f t="shared" si="78"/>
        <v>0</v>
      </c>
      <c r="M220" s="17">
        <f t="shared" si="78"/>
        <v>0</v>
      </c>
      <c r="N220" s="17">
        <f t="shared" si="66"/>
        <v>14518.29908</v>
      </c>
      <c r="O220" s="41" t="s">
        <v>51</v>
      </c>
      <c r="P220" s="4" t="s">
        <v>30</v>
      </c>
    </row>
    <row r="221" spans="1:15" ht="15.75">
      <c r="A221" s="37">
        <v>213</v>
      </c>
      <c r="B221" s="10" t="s">
        <v>98</v>
      </c>
      <c r="C221" s="17">
        <v>0</v>
      </c>
      <c r="D221" s="17">
        <v>0</v>
      </c>
      <c r="E221" s="17">
        <v>13216.9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f t="shared" si="66"/>
        <v>13216.9</v>
      </c>
      <c r="O221" s="18"/>
    </row>
    <row r="222" spans="1:15" ht="15.75">
      <c r="A222" s="37">
        <v>214</v>
      </c>
      <c r="B222" s="10" t="s">
        <v>65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f t="shared" si="66"/>
        <v>0</v>
      </c>
      <c r="O222" s="18"/>
    </row>
    <row r="223" spans="1:15" ht="15.75">
      <c r="A223" s="37">
        <v>215</v>
      </c>
      <c r="B223" s="10" t="s">
        <v>117</v>
      </c>
      <c r="C223" s="17">
        <v>0</v>
      </c>
      <c r="D223" s="17">
        <v>0</v>
      </c>
      <c r="E223" s="17">
        <f>5638.415-5246.26</f>
        <v>392.15499999999975</v>
      </c>
      <c r="F223" s="17">
        <v>0</v>
      </c>
      <c r="G223" s="17">
        <v>909.24408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f t="shared" si="66"/>
        <v>1301.3990799999997</v>
      </c>
      <c r="O223" s="18"/>
    </row>
    <row r="224" spans="1:15" ht="110.25">
      <c r="A224" s="37">
        <v>216</v>
      </c>
      <c r="B224" s="10" t="s">
        <v>99</v>
      </c>
      <c r="C224" s="17">
        <v>0</v>
      </c>
      <c r="D224" s="17">
        <v>0</v>
      </c>
      <c r="E224" s="17">
        <v>392.155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f t="shared" si="66"/>
        <v>392.155</v>
      </c>
      <c r="O224" s="18"/>
    </row>
    <row r="225" spans="1:15" ht="47.25" customHeight="1">
      <c r="A225" s="37">
        <v>217</v>
      </c>
      <c r="B225" s="10" t="s">
        <v>184</v>
      </c>
      <c r="C225" s="17">
        <f aca="true" t="shared" si="79" ref="C225:M225">C226+C227+C228</f>
        <v>0</v>
      </c>
      <c r="D225" s="17">
        <f t="shared" si="79"/>
        <v>0</v>
      </c>
      <c r="E225" s="17">
        <f t="shared" si="79"/>
        <v>0</v>
      </c>
      <c r="F225" s="17">
        <f t="shared" si="79"/>
        <v>540</v>
      </c>
      <c r="G225" s="17">
        <f t="shared" si="79"/>
        <v>2027.45309</v>
      </c>
      <c r="H225" s="17">
        <f t="shared" si="79"/>
        <v>2047.45309</v>
      </c>
      <c r="I225" s="17">
        <f t="shared" si="79"/>
        <v>2009.453</v>
      </c>
      <c r="J225" s="17">
        <f t="shared" si="79"/>
        <v>0</v>
      </c>
      <c r="K225" s="17">
        <f t="shared" si="79"/>
        <v>0</v>
      </c>
      <c r="L225" s="17">
        <f t="shared" si="79"/>
        <v>0</v>
      </c>
      <c r="M225" s="17">
        <f t="shared" si="79"/>
        <v>0</v>
      </c>
      <c r="N225" s="17">
        <f t="shared" si="66"/>
        <v>6624.3591799999995</v>
      </c>
      <c r="O225" s="41" t="s">
        <v>51</v>
      </c>
    </row>
    <row r="226" spans="1:15" ht="15.75">
      <c r="A226" s="37">
        <v>218</v>
      </c>
      <c r="B226" s="10" t="s">
        <v>2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f t="shared" si="66"/>
        <v>0</v>
      </c>
      <c r="O226" s="18"/>
    </row>
    <row r="227" spans="1:15" ht="15.75">
      <c r="A227" s="37">
        <v>219</v>
      </c>
      <c r="B227" s="10" t="s">
        <v>3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f t="shared" si="66"/>
        <v>0</v>
      </c>
      <c r="O227" s="18"/>
    </row>
    <row r="228" spans="1:15" ht="15.75">
      <c r="A228" s="37">
        <v>220</v>
      </c>
      <c r="B228" s="10" t="s">
        <v>108</v>
      </c>
      <c r="C228" s="17">
        <v>0</v>
      </c>
      <c r="D228" s="17">
        <v>0</v>
      </c>
      <c r="E228" s="17">
        <v>0</v>
      </c>
      <c r="F228" s="17">
        <v>540</v>
      </c>
      <c r="G228" s="17">
        <v>2027.45309</v>
      </c>
      <c r="H228" s="17">
        <v>2047.45309</v>
      </c>
      <c r="I228" s="17">
        <v>2009.453</v>
      </c>
      <c r="J228" s="17">
        <v>0</v>
      </c>
      <c r="K228" s="17">
        <v>0</v>
      </c>
      <c r="L228" s="17">
        <v>0</v>
      </c>
      <c r="M228" s="17">
        <v>0</v>
      </c>
      <c r="N228" s="17">
        <f t="shared" si="66"/>
        <v>6624.3591799999995</v>
      </c>
      <c r="O228" s="18"/>
    </row>
    <row r="229" spans="1:15" ht="31.5" customHeight="1">
      <c r="A229" s="37">
        <v>221</v>
      </c>
      <c r="B229" s="10" t="s">
        <v>12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f t="shared" si="66"/>
        <v>0</v>
      </c>
      <c r="O229" s="18"/>
    </row>
    <row r="230" spans="1:15" ht="78.75">
      <c r="A230" s="37">
        <v>222</v>
      </c>
      <c r="B230" s="10" t="s">
        <v>185</v>
      </c>
      <c r="C230" s="17">
        <f aca="true" t="shared" si="80" ref="C230:M230">C231+C232+C233</f>
        <v>0</v>
      </c>
      <c r="D230" s="17">
        <f t="shared" si="80"/>
        <v>0</v>
      </c>
      <c r="E230" s="17">
        <f t="shared" si="80"/>
        <v>0</v>
      </c>
      <c r="F230" s="17">
        <f t="shared" si="80"/>
        <v>3668.2110000000002</v>
      </c>
      <c r="G230" s="17">
        <f t="shared" si="80"/>
        <v>0</v>
      </c>
      <c r="H230" s="17">
        <f t="shared" si="80"/>
        <v>0</v>
      </c>
      <c r="I230" s="17">
        <f t="shared" si="80"/>
        <v>0</v>
      </c>
      <c r="J230" s="17">
        <f t="shared" si="80"/>
        <v>0</v>
      </c>
      <c r="K230" s="17">
        <f t="shared" si="80"/>
        <v>0</v>
      </c>
      <c r="L230" s="17">
        <f t="shared" si="80"/>
        <v>0</v>
      </c>
      <c r="M230" s="17">
        <f t="shared" si="80"/>
        <v>0</v>
      </c>
      <c r="N230" s="17">
        <f t="shared" si="66"/>
        <v>3668.2110000000002</v>
      </c>
      <c r="O230" s="41" t="s">
        <v>51</v>
      </c>
    </row>
    <row r="231" spans="1:15" ht="15.75">
      <c r="A231" s="37">
        <v>223</v>
      </c>
      <c r="B231" s="10" t="s">
        <v>2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f t="shared" si="66"/>
        <v>0</v>
      </c>
      <c r="O231" s="18"/>
    </row>
    <row r="232" spans="1:15" ht="15.75">
      <c r="A232" s="37">
        <v>224</v>
      </c>
      <c r="B232" s="10" t="s">
        <v>110</v>
      </c>
      <c r="C232" s="17">
        <v>0</v>
      </c>
      <c r="D232" s="17">
        <v>0</v>
      </c>
      <c r="E232" s="17">
        <v>0</v>
      </c>
      <c r="F232" s="17">
        <v>3484.8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f t="shared" si="66"/>
        <v>3484.8</v>
      </c>
      <c r="O232" s="18"/>
    </row>
    <row r="233" spans="1:15" ht="15.75">
      <c r="A233" s="37">
        <v>225</v>
      </c>
      <c r="B233" s="10" t="s">
        <v>109</v>
      </c>
      <c r="C233" s="17">
        <v>0</v>
      </c>
      <c r="D233" s="17">
        <v>0</v>
      </c>
      <c r="E233" s="17">
        <v>0</v>
      </c>
      <c r="F233" s="17">
        <v>183.411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f t="shared" si="66"/>
        <v>183.411</v>
      </c>
      <c r="O233" s="18"/>
    </row>
    <row r="234" spans="1:15" ht="32.25" customHeight="1">
      <c r="A234" s="37">
        <v>226</v>
      </c>
      <c r="B234" s="10" t="s">
        <v>12</v>
      </c>
      <c r="C234" s="17">
        <v>0</v>
      </c>
      <c r="D234" s="17">
        <v>0</v>
      </c>
      <c r="E234" s="17">
        <v>0</v>
      </c>
      <c r="F234" s="17">
        <v>183.411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f aca="true" t="shared" si="81" ref="N234:N239">SUM(C234:M234)</f>
        <v>183.411</v>
      </c>
      <c r="O234" s="18"/>
    </row>
    <row r="235" spans="1:15" ht="48" customHeight="1">
      <c r="A235" s="37">
        <v>227</v>
      </c>
      <c r="B235" s="10" t="s">
        <v>186</v>
      </c>
      <c r="C235" s="17">
        <f aca="true" t="shared" si="82" ref="C235:M235">C236+C237+C238</f>
        <v>0</v>
      </c>
      <c r="D235" s="17">
        <f t="shared" si="82"/>
        <v>0</v>
      </c>
      <c r="E235" s="17">
        <f t="shared" si="82"/>
        <v>0</v>
      </c>
      <c r="F235" s="17">
        <f t="shared" si="82"/>
        <v>0</v>
      </c>
      <c r="G235" s="17">
        <f t="shared" si="82"/>
        <v>0</v>
      </c>
      <c r="H235" s="17">
        <f t="shared" si="82"/>
        <v>17029.714</v>
      </c>
      <c r="I235" s="17">
        <f t="shared" si="82"/>
        <v>18063.237</v>
      </c>
      <c r="J235" s="17">
        <f t="shared" si="82"/>
        <v>12906.405</v>
      </c>
      <c r="K235" s="17">
        <f t="shared" si="82"/>
        <v>12906.405</v>
      </c>
      <c r="L235" s="17">
        <f t="shared" si="82"/>
        <v>12906.405</v>
      </c>
      <c r="M235" s="17">
        <f t="shared" si="82"/>
        <v>12906.405</v>
      </c>
      <c r="N235" s="17">
        <f t="shared" si="81"/>
        <v>86718.571</v>
      </c>
      <c r="O235" s="41" t="s">
        <v>45</v>
      </c>
    </row>
    <row r="236" spans="1:15" ht="15.75">
      <c r="A236" s="37">
        <v>228</v>
      </c>
      <c r="B236" s="10" t="s">
        <v>13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f t="shared" si="81"/>
        <v>0</v>
      </c>
      <c r="O236" s="18"/>
    </row>
    <row r="237" spans="1:15" ht="15.75">
      <c r="A237" s="37">
        <v>229</v>
      </c>
      <c r="B237" s="10" t="s">
        <v>65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f t="shared" si="81"/>
        <v>0</v>
      </c>
      <c r="O237" s="18"/>
    </row>
    <row r="238" spans="1:15" ht="15.75">
      <c r="A238" s="37">
        <v>230</v>
      </c>
      <c r="B238" s="10" t="s">
        <v>129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17029.714</v>
      </c>
      <c r="I238" s="17">
        <v>18063.237</v>
      </c>
      <c r="J238" s="17">
        <v>12906.405</v>
      </c>
      <c r="K238" s="17">
        <v>12906.405</v>
      </c>
      <c r="L238" s="17">
        <v>12906.405</v>
      </c>
      <c r="M238" s="17">
        <v>12906.405</v>
      </c>
      <c r="N238" s="17">
        <f t="shared" si="81"/>
        <v>86718.571</v>
      </c>
      <c r="O238" s="18"/>
    </row>
    <row r="239" spans="1:15" ht="31.5">
      <c r="A239" s="37">
        <v>231</v>
      </c>
      <c r="B239" s="10" t="s">
        <v>14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f t="shared" si="81"/>
        <v>0</v>
      </c>
      <c r="O239" s="18"/>
    </row>
    <row r="240" spans="1:15" ht="61.5" customHeight="1">
      <c r="A240" s="37">
        <v>232</v>
      </c>
      <c r="B240" s="10" t="s">
        <v>187</v>
      </c>
      <c r="C240" s="17">
        <f>C241+C242+C243</f>
        <v>0</v>
      </c>
      <c r="D240" s="17">
        <f aca="true" t="shared" si="83" ref="D240:M240">D241+D242+D243</f>
        <v>0</v>
      </c>
      <c r="E240" s="17">
        <f t="shared" si="83"/>
        <v>0</v>
      </c>
      <c r="F240" s="17">
        <f t="shared" si="83"/>
        <v>0</v>
      </c>
      <c r="G240" s="17">
        <f t="shared" si="83"/>
        <v>0</v>
      </c>
      <c r="H240" s="26">
        <f>H241+H242+H243</f>
        <v>7830.252</v>
      </c>
      <c r="I240" s="17">
        <f t="shared" si="83"/>
        <v>0</v>
      </c>
      <c r="J240" s="17">
        <f t="shared" si="83"/>
        <v>0</v>
      </c>
      <c r="K240" s="17">
        <f t="shared" si="83"/>
        <v>0</v>
      </c>
      <c r="L240" s="17">
        <f t="shared" si="83"/>
        <v>0</v>
      </c>
      <c r="M240" s="17">
        <f t="shared" si="83"/>
        <v>0</v>
      </c>
      <c r="N240" s="17">
        <f aca="true" t="shared" si="84" ref="N240:N253">SUM(C240:M240)</f>
        <v>7830.252</v>
      </c>
      <c r="O240" s="41" t="s">
        <v>45</v>
      </c>
    </row>
    <row r="241" spans="1:15" ht="15.75">
      <c r="A241" s="37">
        <v>233</v>
      </c>
      <c r="B241" s="10" t="s">
        <v>13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26">
        <f>H246</f>
        <v>4780.251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f t="shared" si="84"/>
        <v>4780.251</v>
      </c>
      <c r="O241" s="18"/>
    </row>
    <row r="242" spans="1:15" ht="15.75">
      <c r="A242" s="37">
        <v>234</v>
      </c>
      <c r="B242" s="10" t="s">
        <v>65</v>
      </c>
      <c r="C242" s="17">
        <v>0</v>
      </c>
      <c r="D242" s="17">
        <v>0</v>
      </c>
      <c r="E242" s="17">
        <v>0</v>
      </c>
      <c r="F242" s="17">
        <v>0</v>
      </c>
      <c r="G242" s="17">
        <v>0</v>
      </c>
      <c r="H242" s="26">
        <f aca="true" t="shared" si="85" ref="H242:M242">H247+H251</f>
        <v>1018.701</v>
      </c>
      <c r="I242" s="17">
        <f t="shared" si="85"/>
        <v>0</v>
      </c>
      <c r="J242" s="17">
        <f t="shared" si="85"/>
        <v>0</v>
      </c>
      <c r="K242" s="17">
        <f t="shared" si="85"/>
        <v>0</v>
      </c>
      <c r="L242" s="17">
        <f t="shared" si="85"/>
        <v>0</v>
      </c>
      <c r="M242" s="17">
        <f t="shared" si="85"/>
        <v>0</v>
      </c>
      <c r="N242" s="17">
        <f t="shared" si="84"/>
        <v>1018.701</v>
      </c>
      <c r="O242" s="18"/>
    </row>
    <row r="243" spans="1:15" ht="15.75">
      <c r="A243" s="37">
        <v>235</v>
      </c>
      <c r="B243" s="10" t="s">
        <v>120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26">
        <f aca="true" t="shared" si="86" ref="H243:M244">H248+H252</f>
        <v>2031.3</v>
      </c>
      <c r="I243" s="17">
        <f t="shared" si="86"/>
        <v>0</v>
      </c>
      <c r="J243" s="17">
        <f t="shared" si="86"/>
        <v>0</v>
      </c>
      <c r="K243" s="17">
        <f t="shared" si="86"/>
        <v>0</v>
      </c>
      <c r="L243" s="17">
        <f t="shared" si="86"/>
        <v>0</v>
      </c>
      <c r="M243" s="17">
        <f t="shared" si="86"/>
        <v>0</v>
      </c>
      <c r="N243" s="17">
        <f t="shared" si="84"/>
        <v>2031.3</v>
      </c>
      <c r="O243" s="18"/>
    </row>
    <row r="244" spans="1:15" ht="31.5">
      <c r="A244" s="37">
        <v>236</v>
      </c>
      <c r="B244" s="10" t="s">
        <v>14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26">
        <f>H249+H253</f>
        <v>2031.3</v>
      </c>
      <c r="I244" s="17">
        <f t="shared" si="86"/>
        <v>0</v>
      </c>
      <c r="J244" s="17">
        <f t="shared" si="86"/>
        <v>0</v>
      </c>
      <c r="K244" s="17">
        <f t="shared" si="86"/>
        <v>0</v>
      </c>
      <c r="L244" s="17">
        <f t="shared" si="86"/>
        <v>0</v>
      </c>
      <c r="M244" s="17">
        <f t="shared" si="86"/>
        <v>0</v>
      </c>
      <c r="N244" s="17">
        <f t="shared" si="84"/>
        <v>2031.3</v>
      </c>
      <c r="O244" s="18"/>
    </row>
    <row r="245" spans="1:15" ht="63">
      <c r="A245" s="37">
        <v>237</v>
      </c>
      <c r="B245" s="10" t="s">
        <v>188</v>
      </c>
      <c r="C245" s="17">
        <f>C246+C247+C248</f>
        <v>0</v>
      </c>
      <c r="D245" s="17">
        <f>D246+D247+D248</f>
        <v>0</v>
      </c>
      <c r="E245" s="17">
        <f>E246+E247+E248</f>
        <v>0</v>
      </c>
      <c r="F245" s="17">
        <f>F246+F247+F248</f>
        <v>0</v>
      </c>
      <c r="G245" s="17">
        <f>G246+G247+G248</f>
        <v>0</v>
      </c>
      <c r="H245" s="26">
        <f aca="true" t="shared" si="87" ref="H245:M245">H246+H247+H248</f>
        <v>5311.551</v>
      </c>
      <c r="I245" s="17">
        <f t="shared" si="87"/>
        <v>0</v>
      </c>
      <c r="J245" s="17">
        <f t="shared" si="87"/>
        <v>0</v>
      </c>
      <c r="K245" s="17">
        <f t="shared" si="87"/>
        <v>0</v>
      </c>
      <c r="L245" s="17">
        <f t="shared" si="87"/>
        <v>0</v>
      </c>
      <c r="M245" s="17">
        <f t="shared" si="87"/>
        <v>0</v>
      </c>
      <c r="N245" s="17">
        <f t="shared" si="84"/>
        <v>5311.551</v>
      </c>
      <c r="O245" s="18"/>
    </row>
    <row r="246" spans="1:15" ht="15.75">
      <c r="A246" s="37">
        <v>238</v>
      </c>
      <c r="B246" s="10" t="s">
        <v>127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26">
        <v>4780.251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f t="shared" si="84"/>
        <v>4780.251</v>
      </c>
      <c r="O246" s="18"/>
    </row>
    <row r="247" spans="1:15" ht="15.75">
      <c r="A247" s="37">
        <v>239</v>
      </c>
      <c r="B247" s="10" t="s">
        <v>65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26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f t="shared" si="84"/>
        <v>0</v>
      </c>
      <c r="O247" s="18"/>
    </row>
    <row r="248" spans="1:15" ht="15.75">
      <c r="A248" s="37">
        <v>240</v>
      </c>
      <c r="B248" s="10" t="s">
        <v>128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26">
        <v>531.3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f t="shared" si="84"/>
        <v>531.3</v>
      </c>
      <c r="O248" s="18"/>
    </row>
    <row r="249" spans="1:15" ht="31.5">
      <c r="A249" s="37">
        <v>241</v>
      </c>
      <c r="B249" s="10" t="s">
        <v>14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26">
        <v>531.3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f>SUM(C249:M249)</f>
        <v>531.3</v>
      </c>
      <c r="O249" s="18"/>
    </row>
    <row r="250" spans="1:15" ht="63" customHeight="1">
      <c r="A250" s="37">
        <v>242</v>
      </c>
      <c r="B250" s="10" t="s">
        <v>189</v>
      </c>
      <c r="C250" s="17">
        <f aca="true" t="shared" si="88" ref="C250:M250">C251+C252</f>
        <v>0</v>
      </c>
      <c r="D250" s="17">
        <f t="shared" si="88"/>
        <v>0</v>
      </c>
      <c r="E250" s="17">
        <f t="shared" si="88"/>
        <v>0</v>
      </c>
      <c r="F250" s="17">
        <f t="shared" si="88"/>
        <v>0</v>
      </c>
      <c r="G250" s="17">
        <f t="shared" si="88"/>
        <v>0</v>
      </c>
      <c r="H250" s="26">
        <f t="shared" si="88"/>
        <v>2518.701</v>
      </c>
      <c r="I250" s="17">
        <f t="shared" si="88"/>
        <v>0</v>
      </c>
      <c r="J250" s="17">
        <f t="shared" si="88"/>
        <v>0</v>
      </c>
      <c r="K250" s="17">
        <f t="shared" si="88"/>
        <v>0</v>
      </c>
      <c r="L250" s="17">
        <f t="shared" si="88"/>
        <v>0</v>
      </c>
      <c r="M250" s="17">
        <f t="shared" si="88"/>
        <v>0</v>
      </c>
      <c r="N250" s="17">
        <f>SUM(C250:M250)</f>
        <v>2518.701</v>
      </c>
      <c r="O250" s="18"/>
    </row>
    <row r="251" spans="1:15" ht="15.75">
      <c r="A251" s="37">
        <v>243</v>
      </c>
      <c r="B251" s="10" t="s">
        <v>122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26">
        <v>1018.701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f t="shared" si="84"/>
        <v>1018.701</v>
      </c>
      <c r="O251" s="18"/>
    </row>
    <row r="252" spans="1:15" ht="15.75">
      <c r="A252" s="37">
        <v>244</v>
      </c>
      <c r="B252" s="10" t="s">
        <v>125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26">
        <v>1500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f t="shared" si="84"/>
        <v>1500</v>
      </c>
      <c r="O252" s="18"/>
    </row>
    <row r="253" spans="1:15" ht="31.5">
      <c r="A253" s="37">
        <v>245</v>
      </c>
      <c r="B253" s="10" t="s">
        <v>14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26">
        <v>1500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f t="shared" si="84"/>
        <v>1500</v>
      </c>
      <c r="O253" s="18"/>
    </row>
    <row r="254" spans="1:15" ht="62.25" customHeight="1">
      <c r="A254" s="37">
        <v>246</v>
      </c>
      <c r="B254" s="10" t="s">
        <v>190</v>
      </c>
      <c r="C254" s="17">
        <f>C255+C256+C257</f>
        <v>0</v>
      </c>
      <c r="D254" s="17">
        <f aca="true" t="shared" si="89" ref="D254:M254">D255+D256+D257</f>
        <v>0</v>
      </c>
      <c r="E254" s="17">
        <f t="shared" si="89"/>
        <v>0</v>
      </c>
      <c r="F254" s="17">
        <f t="shared" si="89"/>
        <v>0</v>
      </c>
      <c r="G254" s="17">
        <f t="shared" si="89"/>
        <v>0</v>
      </c>
      <c r="H254" s="17">
        <f t="shared" si="89"/>
        <v>0</v>
      </c>
      <c r="I254" s="17">
        <f t="shared" si="89"/>
        <v>41398.21</v>
      </c>
      <c r="J254" s="17">
        <f t="shared" si="89"/>
        <v>0</v>
      </c>
      <c r="K254" s="17">
        <f t="shared" si="89"/>
        <v>0</v>
      </c>
      <c r="L254" s="17">
        <f t="shared" si="89"/>
        <v>0</v>
      </c>
      <c r="M254" s="17">
        <f t="shared" si="89"/>
        <v>0</v>
      </c>
      <c r="N254" s="17">
        <f>N255+N256+N257</f>
        <v>41398.21</v>
      </c>
      <c r="O254" s="41" t="s">
        <v>45</v>
      </c>
    </row>
    <row r="255" spans="1:15" ht="15.75">
      <c r="A255" s="37">
        <v>247</v>
      </c>
      <c r="B255" s="10" t="s">
        <v>137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26">
        <v>0</v>
      </c>
      <c r="I255" s="17">
        <v>26349.81</v>
      </c>
      <c r="J255" s="17">
        <v>0</v>
      </c>
      <c r="K255" s="17">
        <v>0</v>
      </c>
      <c r="L255" s="17">
        <v>0</v>
      </c>
      <c r="M255" s="17">
        <v>0</v>
      </c>
      <c r="N255" s="17">
        <f>SUM(C255:M255)</f>
        <v>26349.81</v>
      </c>
      <c r="O255" s="18"/>
    </row>
    <row r="256" spans="1:15" ht="15.75">
      <c r="A256" s="37">
        <v>248</v>
      </c>
      <c r="B256" s="10" t="s">
        <v>138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26">
        <v>0</v>
      </c>
      <c r="I256" s="17">
        <v>12978.4</v>
      </c>
      <c r="J256" s="17">
        <v>0</v>
      </c>
      <c r="K256" s="17">
        <v>0</v>
      </c>
      <c r="L256" s="17">
        <v>0</v>
      </c>
      <c r="M256" s="17">
        <v>0</v>
      </c>
      <c r="N256" s="17">
        <f>SUM(C256:M256)</f>
        <v>12978.4</v>
      </c>
      <c r="O256" s="18"/>
    </row>
    <row r="257" spans="1:15" ht="15.75">
      <c r="A257" s="37">
        <v>249</v>
      </c>
      <c r="B257" s="10" t="s">
        <v>139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26">
        <v>0</v>
      </c>
      <c r="I257" s="17">
        <v>2070</v>
      </c>
      <c r="J257" s="17">
        <v>0</v>
      </c>
      <c r="K257" s="17">
        <v>0</v>
      </c>
      <c r="L257" s="17">
        <v>0</v>
      </c>
      <c r="M257" s="17">
        <v>0</v>
      </c>
      <c r="N257" s="17">
        <f>SUM(C257:M257)</f>
        <v>2070</v>
      </c>
      <c r="O257" s="18"/>
    </row>
    <row r="258" spans="1:15" ht="31.5">
      <c r="A258" s="37">
        <v>250</v>
      </c>
      <c r="B258" s="10" t="s">
        <v>14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26">
        <v>0</v>
      </c>
      <c r="I258" s="17">
        <v>2070</v>
      </c>
      <c r="J258" s="17">
        <v>0</v>
      </c>
      <c r="K258" s="17">
        <v>0</v>
      </c>
      <c r="L258" s="17">
        <v>0</v>
      </c>
      <c r="M258" s="17">
        <v>0</v>
      </c>
      <c r="N258" s="17">
        <f>SUM(C258:M258)</f>
        <v>2070</v>
      </c>
      <c r="O258" s="18"/>
    </row>
    <row r="259" spans="1:15" ht="62.25" customHeight="1">
      <c r="A259" s="37">
        <f>A258+1</f>
        <v>251</v>
      </c>
      <c r="B259" s="10" t="s">
        <v>191</v>
      </c>
      <c r="C259" s="17">
        <f>C260+C261+C262</f>
        <v>0</v>
      </c>
      <c r="D259" s="17">
        <f aca="true" t="shared" si="90" ref="D259:M259">D260+D261+D262</f>
        <v>0</v>
      </c>
      <c r="E259" s="17">
        <f t="shared" si="90"/>
        <v>0</v>
      </c>
      <c r="F259" s="17">
        <f t="shared" si="90"/>
        <v>0</v>
      </c>
      <c r="G259" s="17">
        <f t="shared" si="90"/>
        <v>0</v>
      </c>
      <c r="H259" s="17">
        <f t="shared" si="90"/>
        <v>0</v>
      </c>
      <c r="I259" s="26">
        <f t="shared" si="90"/>
        <v>5634.176</v>
      </c>
      <c r="J259" s="26">
        <f t="shared" si="90"/>
        <v>14874.900000000001</v>
      </c>
      <c r="K259" s="26">
        <f t="shared" si="90"/>
        <v>15677</v>
      </c>
      <c r="L259" s="26">
        <f t="shared" si="90"/>
        <v>15167.599999999999</v>
      </c>
      <c r="M259" s="26">
        <f t="shared" si="90"/>
        <v>0</v>
      </c>
      <c r="N259" s="26">
        <f>N260+N261+N262</f>
        <v>51353.67600000001</v>
      </c>
      <c r="O259" s="41" t="s">
        <v>45</v>
      </c>
    </row>
    <row r="260" spans="1:15" ht="15.75">
      <c r="A260" s="37">
        <f aca="true" t="shared" si="91" ref="A260:A328">A259+1</f>
        <v>252</v>
      </c>
      <c r="B260" s="10" t="s">
        <v>140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26">
        <v>0</v>
      </c>
      <c r="I260" s="26">
        <v>3774.898</v>
      </c>
      <c r="J260" s="26">
        <v>9966.183</v>
      </c>
      <c r="K260" s="26">
        <v>10503.59</v>
      </c>
      <c r="L260" s="26">
        <v>10162.292</v>
      </c>
      <c r="M260" s="26">
        <v>0</v>
      </c>
      <c r="N260" s="26">
        <f>SUM(C260:M260)</f>
        <v>34406.963</v>
      </c>
      <c r="O260" s="18"/>
    </row>
    <row r="261" spans="1:15" ht="15.75">
      <c r="A261" s="37">
        <f t="shared" si="91"/>
        <v>253</v>
      </c>
      <c r="B261" s="10" t="s">
        <v>141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26">
        <v>0</v>
      </c>
      <c r="I261" s="26">
        <v>1859.278</v>
      </c>
      <c r="J261" s="26">
        <v>4908.717</v>
      </c>
      <c r="K261" s="26">
        <v>5173.41</v>
      </c>
      <c r="L261" s="26">
        <v>5005.308</v>
      </c>
      <c r="M261" s="26">
        <v>0</v>
      </c>
      <c r="N261" s="26">
        <f>SUM(C261:M261)</f>
        <v>16946.713</v>
      </c>
      <c r="O261" s="18"/>
    </row>
    <row r="262" spans="1:15" ht="15.75">
      <c r="A262" s="37">
        <f t="shared" si="91"/>
        <v>254</v>
      </c>
      <c r="B262" s="10" t="s">
        <v>4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26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f>SUM(C262:M262)</f>
        <v>0</v>
      </c>
      <c r="O262" s="18"/>
    </row>
    <row r="263" spans="1:15" ht="31.5">
      <c r="A263" s="37">
        <f t="shared" si="91"/>
        <v>255</v>
      </c>
      <c r="B263" s="10" t="s">
        <v>14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26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f>SUM(C263:M263)</f>
        <v>0</v>
      </c>
      <c r="O263" s="18"/>
    </row>
    <row r="264" spans="1:15" ht="62.25" customHeight="1">
      <c r="A264" s="37">
        <f t="shared" si="91"/>
        <v>256</v>
      </c>
      <c r="B264" s="10" t="s">
        <v>192</v>
      </c>
      <c r="C264" s="17">
        <f aca="true" t="shared" si="92" ref="C264:N264">C265+C266+C267</f>
        <v>0</v>
      </c>
      <c r="D264" s="17">
        <f t="shared" si="92"/>
        <v>0</v>
      </c>
      <c r="E264" s="17">
        <f t="shared" si="92"/>
        <v>0</v>
      </c>
      <c r="F264" s="17">
        <f t="shared" si="92"/>
        <v>0</v>
      </c>
      <c r="G264" s="17">
        <f t="shared" si="92"/>
        <v>0</v>
      </c>
      <c r="H264" s="17">
        <f t="shared" si="92"/>
        <v>0</v>
      </c>
      <c r="I264" s="26">
        <f t="shared" si="92"/>
        <v>5540</v>
      </c>
      <c r="J264" s="26">
        <f t="shared" si="92"/>
        <v>0</v>
      </c>
      <c r="K264" s="26">
        <f t="shared" si="92"/>
        <v>0</v>
      </c>
      <c r="L264" s="26">
        <f t="shared" si="92"/>
        <v>0</v>
      </c>
      <c r="M264" s="26">
        <f t="shared" si="92"/>
        <v>0</v>
      </c>
      <c r="N264" s="26">
        <f t="shared" si="92"/>
        <v>5540</v>
      </c>
      <c r="O264" s="41" t="s">
        <v>45</v>
      </c>
    </row>
    <row r="265" spans="1:15" ht="15.75">
      <c r="A265" s="37">
        <f t="shared" si="91"/>
        <v>257</v>
      </c>
      <c r="B265" s="10" t="s">
        <v>142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26">
        <v>0</v>
      </c>
      <c r="I265" s="26">
        <v>5540</v>
      </c>
      <c r="J265" s="26">
        <v>0</v>
      </c>
      <c r="K265" s="26">
        <v>0</v>
      </c>
      <c r="L265" s="26">
        <v>0</v>
      </c>
      <c r="M265" s="26">
        <v>0</v>
      </c>
      <c r="N265" s="26">
        <f>SUM(C265:M265)</f>
        <v>5540</v>
      </c>
      <c r="O265" s="18"/>
    </row>
    <row r="266" spans="1:15" ht="15.75">
      <c r="A266" s="37">
        <f t="shared" si="91"/>
        <v>258</v>
      </c>
      <c r="B266" s="10" t="s">
        <v>65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f>SUM(C266:M266)</f>
        <v>0</v>
      </c>
      <c r="O266" s="18"/>
    </row>
    <row r="267" spans="1:15" ht="15.75">
      <c r="A267" s="37">
        <f t="shared" si="91"/>
        <v>259</v>
      </c>
      <c r="B267" s="10" t="s">
        <v>4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26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f>SUM(C267:M267)</f>
        <v>0</v>
      </c>
      <c r="O267" s="18"/>
    </row>
    <row r="268" spans="1:15" ht="31.5">
      <c r="A268" s="37">
        <f t="shared" si="91"/>
        <v>260</v>
      </c>
      <c r="B268" s="10" t="s">
        <v>14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26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f>SUM(C268:M268)</f>
        <v>0</v>
      </c>
      <c r="O268" s="18"/>
    </row>
    <row r="269" spans="1:15" ht="47.25" customHeight="1">
      <c r="A269" s="37">
        <f t="shared" si="91"/>
        <v>261</v>
      </c>
      <c r="B269" s="10" t="s">
        <v>193</v>
      </c>
      <c r="C269" s="17">
        <f aca="true" t="shared" si="93" ref="C269:N269">C270+C271+C272</f>
        <v>0</v>
      </c>
      <c r="D269" s="17">
        <f t="shared" si="93"/>
        <v>0</v>
      </c>
      <c r="E269" s="17">
        <f t="shared" si="93"/>
        <v>0</v>
      </c>
      <c r="F269" s="17">
        <f t="shared" si="93"/>
        <v>0</v>
      </c>
      <c r="G269" s="17">
        <f t="shared" si="93"/>
        <v>0</v>
      </c>
      <c r="H269" s="17">
        <f t="shared" si="93"/>
        <v>0</v>
      </c>
      <c r="I269" s="26">
        <f t="shared" si="93"/>
        <v>0</v>
      </c>
      <c r="J269" s="26">
        <f t="shared" si="93"/>
        <v>9226</v>
      </c>
      <c r="K269" s="26">
        <f t="shared" si="93"/>
        <v>0</v>
      </c>
      <c r="L269" s="26">
        <f t="shared" si="93"/>
        <v>0</v>
      </c>
      <c r="M269" s="26">
        <f t="shared" si="93"/>
        <v>0</v>
      </c>
      <c r="N269" s="26">
        <f t="shared" si="93"/>
        <v>9226</v>
      </c>
      <c r="O269" s="41" t="s">
        <v>45</v>
      </c>
    </row>
    <row r="270" spans="1:15" ht="15.75">
      <c r="A270" s="37">
        <f t="shared" si="91"/>
        <v>262</v>
      </c>
      <c r="B270" s="10" t="s">
        <v>13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f>SUM(C270:M270)</f>
        <v>0</v>
      </c>
      <c r="O270" s="18"/>
    </row>
    <row r="271" spans="1:15" ht="15.75">
      <c r="A271" s="37">
        <f t="shared" si="91"/>
        <v>263</v>
      </c>
      <c r="B271" s="10" t="s">
        <v>65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f>SUM(C271:M271)</f>
        <v>0</v>
      </c>
      <c r="O271" s="18"/>
    </row>
    <row r="272" spans="1:15" ht="15.75">
      <c r="A272" s="37">
        <f t="shared" si="91"/>
        <v>264</v>
      </c>
      <c r="B272" s="10" t="s">
        <v>143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26">
        <v>0</v>
      </c>
      <c r="I272" s="17">
        <v>0</v>
      </c>
      <c r="J272" s="17">
        <v>9226</v>
      </c>
      <c r="K272" s="17">
        <v>0</v>
      </c>
      <c r="L272" s="17">
        <v>0</v>
      </c>
      <c r="M272" s="17">
        <v>0</v>
      </c>
      <c r="N272" s="17">
        <f>SUM(C272:M272)</f>
        <v>9226</v>
      </c>
      <c r="O272" s="18"/>
    </row>
    <row r="273" spans="1:15" ht="31.5">
      <c r="A273" s="37">
        <f t="shared" si="91"/>
        <v>265</v>
      </c>
      <c r="B273" s="10" t="s">
        <v>14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26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f>SUM(C273:M273)</f>
        <v>0</v>
      </c>
      <c r="O273" s="18"/>
    </row>
    <row r="274" spans="1:15" ht="40.5" customHeight="1">
      <c r="A274" s="37">
        <f>A268+1</f>
        <v>261</v>
      </c>
      <c r="B274" s="40" t="s">
        <v>32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</row>
    <row r="275" spans="1:15" ht="15.75">
      <c r="A275" s="37">
        <f t="shared" si="91"/>
        <v>262</v>
      </c>
      <c r="B275" s="10" t="s">
        <v>6</v>
      </c>
      <c r="C275" s="17">
        <f aca="true" t="shared" si="94" ref="C275:M275">C280</f>
        <v>14815.702000000001</v>
      </c>
      <c r="D275" s="17">
        <f t="shared" si="94"/>
        <v>16069.518</v>
      </c>
      <c r="E275" s="17">
        <f t="shared" si="94"/>
        <v>17354.45</v>
      </c>
      <c r="F275" s="17">
        <f t="shared" si="94"/>
        <v>15145.95261</v>
      </c>
      <c r="G275" s="17">
        <f t="shared" si="94"/>
        <v>16423.80729</v>
      </c>
      <c r="H275" s="17">
        <f t="shared" si="94"/>
        <v>19383.3018</v>
      </c>
      <c r="I275" s="17">
        <f t="shared" si="94"/>
        <v>14682.89</v>
      </c>
      <c r="J275" s="17">
        <f t="shared" si="94"/>
        <v>20194.4</v>
      </c>
      <c r="K275" s="17">
        <f t="shared" si="94"/>
        <v>901.7</v>
      </c>
      <c r="L275" s="17">
        <f t="shared" si="94"/>
        <v>937.8</v>
      </c>
      <c r="M275" s="17">
        <f t="shared" si="94"/>
        <v>937.8</v>
      </c>
      <c r="N275" s="17">
        <f>SUM(C275:M275)</f>
        <v>136847.3217</v>
      </c>
      <c r="O275" s="18"/>
    </row>
    <row r="276" spans="1:15" ht="15.75">
      <c r="A276" s="37">
        <f t="shared" si="91"/>
        <v>263</v>
      </c>
      <c r="B276" s="10" t="s">
        <v>13</v>
      </c>
      <c r="C276" s="17">
        <f aca="true" t="shared" si="95" ref="C276:E278">C281</f>
        <v>0</v>
      </c>
      <c r="D276" s="17">
        <f t="shared" si="95"/>
        <v>0</v>
      </c>
      <c r="E276" s="17">
        <f t="shared" si="95"/>
        <v>0</v>
      </c>
      <c r="F276" s="17">
        <f aca="true" t="shared" si="96" ref="F276:M278">F281</f>
        <v>0</v>
      </c>
      <c r="G276" s="17">
        <f t="shared" si="96"/>
        <v>0</v>
      </c>
      <c r="H276" s="17">
        <f t="shared" si="96"/>
        <v>0</v>
      </c>
      <c r="I276" s="17">
        <f t="shared" si="96"/>
        <v>0</v>
      </c>
      <c r="J276" s="17">
        <f t="shared" si="96"/>
        <v>0</v>
      </c>
      <c r="K276" s="17">
        <f t="shared" si="96"/>
        <v>0</v>
      </c>
      <c r="L276" s="17">
        <f t="shared" si="96"/>
        <v>0</v>
      </c>
      <c r="M276" s="17">
        <f t="shared" si="96"/>
        <v>0</v>
      </c>
      <c r="N276" s="17">
        <f aca="true" t="shared" si="97" ref="N276:N284">SUM(C276:M276)</f>
        <v>0</v>
      </c>
      <c r="O276" s="18"/>
    </row>
    <row r="277" spans="1:15" ht="15.75">
      <c r="A277" s="37">
        <f t="shared" si="91"/>
        <v>264</v>
      </c>
      <c r="B277" s="10" t="s">
        <v>3</v>
      </c>
      <c r="C277" s="17">
        <f t="shared" si="95"/>
        <v>7720.1</v>
      </c>
      <c r="D277" s="17">
        <f t="shared" si="95"/>
        <v>8241.6</v>
      </c>
      <c r="E277" s="17">
        <f t="shared" si="95"/>
        <v>8241.6</v>
      </c>
      <c r="F277" s="17">
        <f t="shared" si="96"/>
        <v>5621.7</v>
      </c>
      <c r="G277" s="17">
        <f t="shared" si="96"/>
        <v>5877.1</v>
      </c>
      <c r="H277" s="17">
        <f t="shared" si="96"/>
        <v>7379.1</v>
      </c>
      <c r="I277" s="17">
        <f t="shared" si="96"/>
        <v>2982.89</v>
      </c>
      <c r="J277" s="17">
        <f t="shared" si="96"/>
        <v>7944.400000000001</v>
      </c>
      <c r="K277" s="17">
        <f t="shared" si="96"/>
        <v>901.7</v>
      </c>
      <c r="L277" s="17">
        <f t="shared" si="96"/>
        <v>937.8</v>
      </c>
      <c r="M277" s="17">
        <f t="shared" si="96"/>
        <v>937.8</v>
      </c>
      <c r="N277" s="17">
        <f t="shared" si="97"/>
        <v>56785.79000000001</v>
      </c>
      <c r="O277" s="18"/>
    </row>
    <row r="278" spans="1:15" ht="15.75">
      <c r="A278" s="37">
        <f t="shared" si="91"/>
        <v>265</v>
      </c>
      <c r="B278" s="10" t="s">
        <v>4</v>
      </c>
      <c r="C278" s="17">
        <f t="shared" si="95"/>
        <v>7095.602</v>
      </c>
      <c r="D278" s="17">
        <f t="shared" si="95"/>
        <v>7827.918</v>
      </c>
      <c r="E278" s="17">
        <f t="shared" si="95"/>
        <v>9112.85</v>
      </c>
      <c r="F278" s="17">
        <f t="shared" si="96"/>
        <v>9524.25261</v>
      </c>
      <c r="G278" s="17">
        <f t="shared" si="96"/>
        <v>10546.70729</v>
      </c>
      <c r="H278" s="17">
        <f t="shared" si="96"/>
        <v>12004.2018</v>
      </c>
      <c r="I278" s="17">
        <f t="shared" si="96"/>
        <v>11700</v>
      </c>
      <c r="J278" s="17">
        <f t="shared" si="96"/>
        <v>12250</v>
      </c>
      <c r="K278" s="17">
        <f t="shared" si="96"/>
        <v>0</v>
      </c>
      <c r="L278" s="17">
        <f t="shared" si="96"/>
        <v>0</v>
      </c>
      <c r="M278" s="17">
        <f t="shared" si="96"/>
        <v>0</v>
      </c>
      <c r="N278" s="17">
        <f t="shared" si="97"/>
        <v>80061.5317</v>
      </c>
      <c r="O278" s="18"/>
    </row>
    <row r="279" spans="1:15" ht="31.5">
      <c r="A279" s="37">
        <f t="shared" si="91"/>
        <v>266</v>
      </c>
      <c r="B279" s="10" t="s">
        <v>14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f t="shared" si="97"/>
        <v>0</v>
      </c>
      <c r="O279" s="18"/>
    </row>
    <row r="280" spans="1:15" ht="15.75">
      <c r="A280" s="37">
        <f t="shared" si="91"/>
        <v>267</v>
      </c>
      <c r="B280" s="10" t="s">
        <v>5</v>
      </c>
      <c r="C280" s="17">
        <f aca="true" t="shared" si="98" ref="C280:M280">C281+C282+C283</f>
        <v>14815.702000000001</v>
      </c>
      <c r="D280" s="17">
        <f t="shared" si="98"/>
        <v>16069.518</v>
      </c>
      <c r="E280" s="17">
        <f t="shared" si="98"/>
        <v>17354.45</v>
      </c>
      <c r="F280" s="17">
        <f t="shared" si="98"/>
        <v>15145.95261</v>
      </c>
      <c r="G280" s="17">
        <f t="shared" si="98"/>
        <v>16423.80729</v>
      </c>
      <c r="H280" s="17">
        <f t="shared" si="98"/>
        <v>19383.3018</v>
      </c>
      <c r="I280" s="17">
        <f t="shared" si="98"/>
        <v>14682.89</v>
      </c>
      <c r="J280" s="17">
        <f t="shared" si="98"/>
        <v>20194.4</v>
      </c>
      <c r="K280" s="17">
        <f t="shared" si="98"/>
        <v>901.7</v>
      </c>
      <c r="L280" s="17">
        <f t="shared" si="98"/>
        <v>937.8</v>
      </c>
      <c r="M280" s="17">
        <f t="shared" si="98"/>
        <v>937.8</v>
      </c>
      <c r="N280" s="17">
        <f t="shared" si="97"/>
        <v>136847.3217</v>
      </c>
      <c r="O280" s="18"/>
    </row>
    <row r="281" spans="1:15" ht="15.75">
      <c r="A281" s="37">
        <f t="shared" si="91"/>
        <v>268</v>
      </c>
      <c r="B281" s="10" t="s">
        <v>13</v>
      </c>
      <c r="C281" s="17">
        <f aca="true" t="shared" si="99" ref="C281:M281">C287</f>
        <v>0</v>
      </c>
      <c r="D281" s="17">
        <f t="shared" si="99"/>
        <v>0</v>
      </c>
      <c r="E281" s="17">
        <f t="shared" si="99"/>
        <v>0</v>
      </c>
      <c r="F281" s="17">
        <f t="shared" si="99"/>
        <v>0</v>
      </c>
      <c r="G281" s="17">
        <f t="shared" si="99"/>
        <v>0</v>
      </c>
      <c r="H281" s="17">
        <f t="shared" si="99"/>
        <v>0</v>
      </c>
      <c r="I281" s="17">
        <f t="shared" si="99"/>
        <v>0</v>
      </c>
      <c r="J281" s="17">
        <f t="shared" si="99"/>
        <v>0</v>
      </c>
      <c r="K281" s="17">
        <f t="shared" si="99"/>
        <v>0</v>
      </c>
      <c r="L281" s="17">
        <f t="shared" si="99"/>
        <v>0</v>
      </c>
      <c r="M281" s="17">
        <f t="shared" si="99"/>
        <v>0</v>
      </c>
      <c r="N281" s="17">
        <f t="shared" si="97"/>
        <v>0</v>
      </c>
      <c r="O281" s="18"/>
    </row>
    <row r="282" spans="1:15" ht="15.75">
      <c r="A282" s="37">
        <f t="shared" si="91"/>
        <v>269</v>
      </c>
      <c r="B282" s="10" t="s">
        <v>3</v>
      </c>
      <c r="C282" s="17">
        <f aca="true" t="shared" si="100" ref="C282:E284">C288</f>
        <v>7720.1</v>
      </c>
      <c r="D282" s="17">
        <f t="shared" si="100"/>
        <v>8241.6</v>
      </c>
      <c r="E282" s="17">
        <f t="shared" si="100"/>
        <v>8241.6</v>
      </c>
      <c r="F282" s="17">
        <f aca="true" t="shared" si="101" ref="F282:M284">F288</f>
        <v>5621.7</v>
      </c>
      <c r="G282" s="17">
        <f t="shared" si="101"/>
        <v>5877.1</v>
      </c>
      <c r="H282" s="17">
        <f t="shared" si="101"/>
        <v>7379.1</v>
      </c>
      <c r="I282" s="17">
        <f t="shared" si="101"/>
        <v>2982.89</v>
      </c>
      <c r="J282" s="17">
        <f t="shared" si="101"/>
        <v>7944.400000000001</v>
      </c>
      <c r="K282" s="17">
        <f t="shared" si="101"/>
        <v>901.7</v>
      </c>
      <c r="L282" s="17">
        <f t="shared" si="101"/>
        <v>937.8</v>
      </c>
      <c r="M282" s="17">
        <f t="shared" si="101"/>
        <v>937.8</v>
      </c>
      <c r="N282" s="17">
        <f t="shared" si="97"/>
        <v>56785.79000000001</v>
      </c>
      <c r="O282" s="18"/>
    </row>
    <row r="283" spans="1:15" ht="15.75">
      <c r="A283" s="37">
        <f t="shared" si="91"/>
        <v>270</v>
      </c>
      <c r="B283" s="10" t="s">
        <v>4</v>
      </c>
      <c r="C283" s="17">
        <f>C289</f>
        <v>7095.602</v>
      </c>
      <c r="D283" s="17">
        <f t="shared" si="100"/>
        <v>7827.918</v>
      </c>
      <c r="E283" s="17">
        <f t="shared" si="100"/>
        <v>9112.85</v>
      </c>
      <c r="F283" s="17">
        <f t="shared" si="101"/>
        <v>9524.25261</v>
      </c>
      <c r="G283" s="17">
        <f>G289</f>
        <v>10546.70729</v>
      </c>
      <c r="H283" s="17">
        <f t="shared" si="101"/>
        <v>12004.2018</v>
      </c>
      <c r="I283" s="17">
        <f t="shared" si="101"/>
        <v>11700</v>
      </c>
      <c r="J283" s="17">
        <f t="shared" si="101"/>
        <v>12250</v>
      </c>
      <c r="K283" s="17">
        <f t="shared" si="101"/>
        <v>0</v>
      </c>
      <c r="L283" s="17">
        <f t="shared" si="101"/>
        <v>0</v>
      </c>
      <c r="M283" s="17">
        <f t="shared" si="101"/>
        <v>0</v>
      </c>
      <c r="N283" s="17">
        <f t="shared" si="97"/>
        <v>80061.5317</v>
      </c>
      <c r="O283" s="18"/>
    </row>
    <row r="284" spans="1:15" ht="31.5">
      <c r="A284" s="37">
        <f t="shared" si="91"/>
        <v>271</v>
      </c>
      <c r="B284" s="10" t="s">
        <v>14</v>
      </c>
      <c r="C284" s="17">
        <f t="shared" si="100"/>
        <v>6155.42</v>
      </c>
      <c r="D284" s="17">
        <f t="shared" si="100"/>
        <v>6666.4</v>
      </c>
      <c r="E284" s="17">
        <f t="shared" si="100"/>
        <v>7556.653</v>
      </c>
      <c r="F284" s="17">
        <f t="shared" si="101"/>
        <v>0</v>
      </c>
      <c r="G284" s="17">
        <f t="shared" si="101"/>
        <v>0</v>
      </c>
      <c r="H284" s="17">
        <f t="shared" si="101"/>
        <v>0</v>
      </c>
      <c r="I284" s="17">
        <f t="shared" si="101"/>
        <v>0</v>
      </c>
      <c r="J284" s="17">
        <f t="shared" si="101"/>
        <v>0</v>
      </c>
      <c r="K284" s="17">
        <f t="shared" si="101"/>
        <v>0</v>
      </c>
      <c r="L284" s="17">
        <f t="shared" si="101"/>
        <v>0</v>
      </c>
      <c r="M284" s="17">
        <f t="shared" si="101"/>
        <v>0</v>
      </c>
      <c r="N284" s="17">
        <f t="shared" si="97"/>
        <v>20378.472999999998</v>
      </c>
      <c r="O284" s="18"/>
    </row>
    <row r="285" spans="1:15" ht="18.75">
      <c r="A285" s="37">
        <f t="shared" si="91"/>
        <v>272</v>
      </c>
      <c r="B285" s="40" t="s">
        <v>5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</row>
    <row r="286" spans="1:15" ht="15.75">
      <c r="A286" s="37">
        <f t="shared" si="91"/>
        <v>273</v>
      </c>
      <c r="B286" s="10" t="s">
        <v>7</v>
      </c>
      <c r="C286" s="17">
        <f aca="true" t="shared" si="102" ref="C286:M286">C291+C300+C305</f>
        <v>14815.702000000001</v>
      </c>
      <c r="D286" s="17">
        <f t="shared" si="102"/>
        <v>16069.518</v>
      </c>
      <c r="E286" s="17">
        <f t="shared" si="102"/>
        <v>17354.45</v>
      </c>
      <c r="F286" s="17">
        <f t="shared" si="102"/>
        <v>15145.952609999998</v>
      </c>
      <c r="G286" s="17">
        <f t="shared" si="102"/>
        <v>16423.80729</v>
      </c>
      <c r="H286" s="17">
        <f>H291+H300+H305</f>
        <v>19383.3018</v>
      </c>
      <c r="I286" s="17">
        <f t="shared" si="102"/>
        <v>14682.89</v>
      </c>
      <c r="J286" s="17">
        <f t="shared" si="102"/>
        <v>20194.4</v>
      </c>
      <c r="K286" s="17">
        <f t="shared" si="102"/>
        <v>901.7</v>
      </c>
      <c r="L286" s="17">
        <f t="shared" si="102"/>
        <v>937.8</v>
      </c>
      <c r="M286" s="17">
        <f t="shared" si="102"/>
        <v>937.8</v>
      </c>
      <c r="N286" s="17">
        <f>SUM(C286:M286)</f>
        <v>136847.3217</v>
      </c>
      <c r="O286" s="39"/>
    </row>
    <row r="287" spans="1:15" ht="15.75">
      <c r="A287" s="37">
        <f t="shared" si="91"/>
        <v>274</v>
      </c>
      <c r="B287" s="10" t="s">
        <v>13</v>
      </c>
      <c r="C287" s="17">
        <f aca="true" t="shared" si="103" ref="C287:M287">C292+C301+C306</f>
        <v>0</v>
      </c>
      <c r="D287" s="17">
        <f t="shared" si="103"/>
        <v>0</v>
      </c>
      <c r="E287" s="17">
        <f t="shared" si="103"/>
        <v>0</v>
      </c>
      <c r="F287" s="17">
        <f t="shared" si="103"/>
        <v>0</v>
      </c>
      <c r="G287" s="17">
        <f t="shared" si="103"/>
        <v>0</v>
      </c>
      <c r="H287" s="17">
        <f t="shared" si="103"/>
        <v>0</v>
      </c>
      <c r="I287" s="17">
        <f t="shared" si="103"/>
        <v>0</v>
      </c>
      <c r="J287" s="17">
        <f t="shared" si="103"/>
        <v>0</v>
      </c>
      <c r="K287" s="17">
        <f t="shared" si="103"/>
        <v>0</v>
      </c>
      <c r="L287" s="17">
        <f t="shared" si="103"/>
        <v>0</v>
      </c>
      <c r="M287" s="17">
        <f t="shared" si="103"/>
        <v>0</v>
      </c>
      <c r="N287" s="17">
        <f aca="true" t="shared" si="104" ref="N287:N308">SUM(C287:M287)</f>
        <v>0</v>
      </c>
      <c r="O287" s="39"/>
    </row>
    <row r="288" spans="1:15" ht="15.75">
      <c r="A288" s="37">
        <f t="shared" si="91"/>
        <v>275</v>
      </c>
      <c r="B288" s="10" t="s">
        <v>3</v>
      </c>
      <c r="C288" s="17">
        <f aca="true" t="shared" si="105" ref="C288:M288">C293+C302+C307</f>
        <v>7720.1</v>
      </c>
      <c r="D288" s="17">
        <f t="shared" si="105"/>
        <v>8241.6</v>
      </c>
      <c r="E288" s="17">
        <f t="shared" si="105"/>
        <v>8241.6</v>
      </c>
      <c r="F288" s="17">
        <f t="shared" si="105"/>
        <v>5621.7</v>
      </c>
      <c r="G288" s="17">
        <f t="shared" si="105"/>
        <v>5877.1</v>
      </c>
      <c r="H288" s="17">
        <f t="shared" si="105"/>
        <v>7379.1</v>
      </c>
      <c r="I288" s="17">
        <f t="shared" si="105"/>
        <v>2982.89</v>
      </c>
      <c r="J288" s="17">
        <f t="shared" si="105"/>
        <v>7944.400000000001</v>
      </c>
      <c r="K288" s="17">
        <f t="shared" si="105"/>
        <v>901.7</v>
      </c>
      <c r="L288" s="17">
        <f t="shared" si="105"/>
        <v>937.8</v>
      </c>
      <c r="M288" s="17">
        <f t="shared" si="105"/>
        <v>937.8</v>
      </c>
      <c r="N288" s="17">
        <f t="shared" si="104"/>
        <v>56785.79000000001</v>
      </c>
      <c r="O288" s="39"/>
    </row>
    <row r="289" spans="1:15" ht="15.75">
      <c r="A289" s="37">
        <f t="shared" si="91"/>
        <v>276</v>
      </c>
      <c r="B289" s="10" t="s">
        <v>4</v>
      </c>
      <c r="C289" s="17">
        <f aca="true" t="shared" si="106" ref="C289:M289">C296+C303+C308</f>
        <v>7095.602</v>
      </c>
      <c r="D289" s="17">
        <f t="shared" si="106"/>
        <v>7827.918</v>
      </c>
      <c r="E289" s="17">
        <f t="shared" si="106"/>
        <v>9112.85</v>
      </c>
      <c r="F289" s="17">
        <f t="shared" si="106"/>
        <v>9524.25261</v>
      </c>
      <c r="G289" s="17">
        <f t="shared" si="106"/>
        <v>10546.70729</v>
      </c>
      <c r="H289" s="17">
        <f t="shared" si="106"/>
        <v>12004.2018</v>
      </c>
      <c r="I289" s="17">
        <f t="shared" si="106"/>
        <v>11700</v>
      </c>
      <c r="J289" s="17">
        <f t="shared" si="106"/>
        <v>12250</v>
      </c>
      <c r="K289" s="17">
        <f t="shared" si="106"/>
        <v>0</v>
      </c>
      <c r="L289" s="17">
        <f t="shared" si="106"/>
        <v>0</v>
      </c>
      <c r="M289" s="17">
        <f t="shared" si="106"/>
        <v>0</v>
      </c>
      <c r="N289" s="17">
        <f t="shared" si="104"/>
        <v>80061.5317</v>
      </c>
      <c r="O289" s="39"/>
    </row>
    <row r="290" spans="1:15" ht="31.5">
      <c r="A290" s="37">
        <f t="shared" si="91"/>
        <v>277</v>
      </c>
      <c r="B290" s="10" t="s">
        <v>14</v>
      </c>
      <c r="C290" s="17">
        <f aca="true" t="shared" si="107" ref="C290:M290">C297+C304+C309</f>
        <v>6155.42</v>
      </c>
      <c r="D290" s="17">
        <f t="shared" si="107"/>
        <v>6666.4</v>
      </c>
      <c r="E290" s="17">
        <f t="shared" si="107"/>
        <v>7556.653</v>
      </c>
      <c r="F290" s="17">
        <f t="shared" si="107"/>
        <v>0</v>
      </c>
      <c r="G290" s="17">
        <f t="shared" si="107"/>
        <v>0</v>
      </c>
      <c r="H290" s="17">
        <f t="shared" si="107"/>
        <v>0</v>
      </c>
      <c r="I290" s="17">
        <f t="shared" si="107"/>
        <v>0</v>
      </c>
      <c r="J290" s="17">
        <f t="shared" si="107"/>
        <v>0</v>
      </c>
      <c r="K290" s="17">
        <f t="shared" si="107"/>
        <v>0</v>
      </c>
      <c r="L290" s="17">
        <f t="shared" si="107"/>
        <v>0</v>
      </c>
      <c r="M290" s="17">
        <f t="shared" si="107"/>
        <v>0</v>
      </c>
      <c r="N290" s="17">
        <f t="shared" si="104"/>
        <v>20378.472999999998</v>
      </c>
      <c r="O290" s="39"/>
    </row>
    <row r="291" spans="1:16" ht="47.25">
      <c r="A291" s="37">
        <f t="shared" si="91"/>
        <v>278</v>
      </c>
      <c r="B291" s="10" t="s">
        <v>194</v>
      </c>
      <c r="C291" s="17">
        <f aca="true" t="shared" si="108" ref="C291:H291">C292+C293+C296</f>
        <v>13875.52</v>
      </c>
      <c r="D291" s="17">
        <f t="shared" si="108"/>
        <v>14908.001</v>
      </c>
      <c r="E291" s="17">
        <f t="shared" si="108"/>
        <v>16042.7126</v>
      </c>
      <c r="F291" s="17">
        <f t="shared" si="108"/>
        <v>13766.275539999999</v>
      </c>
      <c r="G291" s="17">
        <f t="shared" si="108"/>
        <v>14773.80729</v>
      </c>
      <c r="H291" s="17">
        <f t="shared" si="108"/>
        <v>17733.3018</v>
      </c>
      <c r="I291" s="17">
        <f aca="true" t="shared" si="109" ref="I291:N291">I292+I293+I296</f>
        <v>12982.89</v>
      </c>
      <c r="J291" s="17">
        <f t="shared" si="109"/>
        <v>17944.4</v>
      </c>
      <c r="K291" s="17">
        <f t="shared" si="109"/>
        <v>901.7</v>
      </c>
      <c r="L291" s="17">
        <f t="shared" si="109"/>
        <v>937.8</v>
      </c>
      <c r="M291" s="17">
        <f t="shared" si="109"/>
        <v>937.8</v>
      </c>
      <c r="N291" s="17">
        <f t="shared" si="109"/>
        <v>124804.20823000002</v>
      </c>
      <c r="O291" s="50" t="s">
        <v>54</v>
      </c>
      <c r="P291" s="4" t="s">
        <v>24</v>
      </c>
    </row>
    <row r="292" spans="1:15" ht="15.75">
      <c r="A292" s="37">
        <f t="shared" si="91"/>
        <v>279</v>
      </c>
      <c r="B292" s="10" t="s">
        <v>13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f t="shared" si="104"/>
        <v>0</v>
      </c>
      <c r="O292" s="39"/>
    </row>
    <row r="293" spans="1:15" ht="15.75">
      <c r="A293" s="37">
        <f t="shared" si="91"/>
        <v>280</v>
      </c>
      <c r="B293" s="10" t="s">
        <v>123</v>
      </c>
      <c r="C293" s="17">
        <v>7720.1</v>
      </c>
      <c r="D293" s="17">
        <v>8241.6</v>
      </c>
      <c r="E293" s="17">
        <v>8241.6</v>
      </c>
      <c r="F293" s="17">
        <v>5621.7</v>
      </c>
      <c r="G293" s="17">
        <v>5877.1</v>
      </c>
      <c r="H293" s="17">
        <f aca="true" t="shared" si="110" ref="H293:M293">H294+H295</f>
        <v>7379.1</v>
      </c>
      <c r="I293" s="17">
        <f>I294+I295</f>
        <v>2982.89</v>
      </c>
      <c r="J293" s="17">
        <f t="shared" si="110"/>
        <v>7944.400000000001</v>
      </c>
      <c r="K293" s="17">
        <f t="shared" si="110"/>
        <v>901.7</v>
      </c>
      <c r="L293" s="17">
        <f t="shared" si="110"/>
        <v>937.8</v>
      </c>
      <c r="M293" s="17">
        <f t="shared" si="110"/>
        <v>937.8</v>
      </c>
      <c r="N293" s="17">
        <f t="shared" si="104"/>
        <v>56785.79000000001</v>
      </c>
      <c r="O293" s="39"/>
    </row>
    <row r="294" spans="1:15" ht="93" customHeight="1">
      <c r="A294" s="37">
        <f t="shared" si="91"/>
        <v>281</v>
      </c>
      <c r="B294" s="10" t="s">
        <v>126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804</v>
      </c>
      <c r="I294" s="17">
        <v>0</v>
      </c>
      <c r="J294" s="17">
        <v>867.1</v>
      </c>
      <c r="K294" s="17">
        <v>901.7</v>
      </c>
      <c r="L294" s="17">
        <v>937.8</v>
      </c>
      <c r="M294" s="17">
        <v>937.8</v>
      </c>
      <c r="N294" s="17">
        <f t="shared" si="104"/>
        <v>4448.400000000001</v>
      </c>
      <c r="O294" s="39"/>
    </row>
    <row r="295" spans="1:15" ht="31.5">
      <c r="A295" s="37">
        <f t="shared" si="91"/>
        <v>282</v>
      </c>
      <c r="B295" s="10" t="s">
        <v>124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6575.1</v>
      </c>
      <c r="I295" s="17">
        <v>2982.89</v>
      </c>
      <c r="J295" s="17">
        <v>7077.3</v>
      </c>
      <c r="K295" s="17">
        <v>0</v>
      </c>
      <c r="L295" s="17">
        <v>0</v>
      </c>
      <c r="M295" s="17">
        <v>0</v>
      </c>
      <c r="N295" s="17">
        <f t="shared" si="104"/>
        <v>16635.29</v>
      </c>
      <c r="O295" s="39"/>
    </row>
    <row r="296" spans="1:15" ht="15.75">
      <c r="A296" s="37">
        <f t="shared" si="91"/>
        <v>283</v>
      </c>
      <c r="B296" s="10" t="s">
        <v>75</v>
      </c>
      <c r="C296" s="17">
        <v>6155.42</v>
      </c>
      <c r="D296" s="17">
        <v>6666.401</v>
      </c>
      <c r="E296" s="17">
        <v>7801.1126</v>
      </c>
      <c r="F296" s="17">
        <v>8144.57554</v>
      </c>
      <c r="G296" s="17">
        <v>8896.70729</v>
      </c>
      <c r="H296" s="17">
        <v>10354.2018</v>
      </c>
      <c r="I296" s="17">
        <v>10000</v>
      </c>
      <c r="J296" s="17">
        <v>10000</v>
      </c>
      <c r="K296" s="17">
        <v>0</v>
      </c>
      <c r="L296" s="17">
        <v>0</v>
      </c>
      <c r="M296" s="17">
        <v>0</v>
      </c>
      <c r="N296" s="17">
        <f t="shared" si="104"/>
        <v>68018.41823000001</v>
      </c>
      <c r="O296" s="39"/>
    </row>
    <row r="297" spans="1:15" ht="31.5">
      <c r="A297" s="37">
        <f t="shared" si="91"/>
        <v>284</v>
      </c>
      <c r="B297" s="10" t="s">
        <v>14</v>
      </c>
      <c r="C297" s="17">
        <v>6155.42</v>
      </c>
      <c r="D297" s="17">
        <v>6666.4</v>
      </c>
      <c r="E297" s="17">
        <v>7556.653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f t="shared" si="104"/>
        <v>20378.472999999998</v>
      </c>
      <c r="O297" s="39"/>
    </row>
    <row r="298" spans="1:16" ht="47.25">
      <c r="A298" s="37">
        <f t="shared" si="91"/>
        <v>285</v>
      </c>
      <c r="B298" s="10" t="s">
        <v>195</v>
      </c>
      <c r="C298" s="17">
        <f>C299</f>
        <v>199</v>
      </c>
      <c r="D298" s="17">
        <f aca="true" t="shared" si="111" ref="D298:M298">D299</f>
        <v>175.872</v>
      </c>
      <c r="E298" s="17">
        <f t="shared" si="111"/>
        <v>244.46</v>
      </c>
      <c r="F298" s="17">
        <f t="shared" si="111"/>
        <v>0</v>
      </c>
      <c r="G298" s="17">
        <f t="shared" si="111"/>
        <v>371.49</v>
      </c>
      <c r="H298" s="17">
        <f t="shared" si="111"/>
        <v>0</v>
      </c>
      <c r="I298" s="17">
        <f t="shared" si="111"/>
        <v>0</v>
      </c>
      <c r="J298" s="17">
        <f t="shared" si="111"/>
        <v>0</v>
      </c>
      <c r="K298" s="17">
        <f t="shared" si="111"/>
        <v>0</v>
      </c>
      <c r="L298" s="17">
        <f t="shared" si="111"/>
        <v>0</v>
      </c>
      <c r="M298" s="17">
        <f t="shared" si="111"/>
        <v>0</v>
      </c>
      <c r="N298" s="17">
        <f t="shared" si="104"/>
        <v>990.822</v>
      </c>
      <c r="O298" s="39"/>
      <c r="P298" s="8"/>
    </row>
    <row r="299" spans="1:15" ht="15.75">
      <c r="A299" s="37">
        <f t="shared" si="91"/>
        <v>286</v>
      </c>
      <c r="B299" s="10" t="s">
        <v>96</v>
      </c>
      <c r="C299" s="17">
        <v>199</v>
      </c>
      <c r="D299" s="17">
        <v>175.872</v>
      </c>
      <c r="E299" s="17">
        <v>244.46</v>
      </c>
      <c r="F299" s="17">
        <v>0</v>
      </c>
      <c r="G299" s="17">
        <v>371.49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f t="shared" si="104"/>
        <v>990.822</v>
      </c>
      <c r="O299" s="39"/>
    </row>
    <row r="300" spans="1:15" ht="47.25">
      <c r="A300" s="37">
        <f t="shared" si="91"/>
        <v>287</v>
      </c>
      <c r="B300" s="10" t="s">
        <v>196</v>
      </c>
      <c r="C300" s="17">
        <f aca="true" t="shared" si="112" ref="C300:M300">C301+C302+C303</f>
        <v>940.182</v>
      </c>
      <c r="D300" s="17">
        <f t="shared" si="112"/>
        <v>1061.517</v>
      </c>
      <c r="E300" s="17">
        <f t="shared" si="112"/>
        <v>1211.7374</v>
      </c>
      <c r="F300" s="17">
        <f t="shared" si="112"/>
        <v>1279.67707</v>
      </c>
      <c r="G300" s="17">
        <f t="shared" si="112"/>
        <v>1500</v>
      </c>
      <c r="H300" s="17">
        <f t="shared" si="112"/>
        <v>1500</v>
      </c>
      <c r="I300" s="17">
        <f t="shared" si="112"/>
        <v>1500</v>
      </c>
      <c r="J300" s="17">
        <f t="shared" si="112"/>
        <v>2000</v>
      </c>
      <c r="K300" s="17">
        <f t="shared" si="112"/>
        <v>0</v>
      </c>
      <c r="L300" s="17">
        <f t="shared" si="112"/>
        <v>0</v>
      </c>
      <c r="M300" s="17">
        <f t="shared" si="112"/>
        <v>0</v>
      </c>
      <c r="N300" s="17">
        <f t="shared" si="104"/>
        <v>10993.11347</v>
      </c>
      <c r="O300" s="39" t="s">
        <v>55</v>
      </c>
    </row>
    <row r="301" spans="1:15" ht="15.75">
      <c r="A301" s="37">
        <f t="shared" si="91"/>
        <v>288</v>
      </c>
      <c r="B301" s="10" t="s">
        <v>13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f t="shared" si="104"/>
        <v>0</v>
      </c>
      <c r="O301" s="39"/>
    </row>
    <row r="302" spans="1:15" ht="15.75">
      <c r="A302" s="37">
        <f t="shared" si="91"/>
        <v>289</v>
      </c>
      <c r="B302" s="10" t="s">
        <v>3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f t="shared" si="104"/>
        <v>0</v>
      </c>
      <c r="O302" s="39"/>
    </row>
    <row r="303" spans="1:15" ht="15.75">
      <c r="A303" s="37">
        <f t="shared" si="91"/>
        <v>290</v>
      </c>
      <c r="B303" s="10" t="s">
        <v>76</v>
      </c>
      <c r="C303" s="17">
        <v>940.182</v>
      </c>
      <c r="D303" s="17">
        <v>1061.517</v>
      </c>
      <c r="E303" s="17">
        <v>1211.7374</v>
      </c>
      <c r="F303" s="17">
        <v>1279.67707</v>
      </c>
      <c r="G303" s="17">
        <v>1500</v>
      </c>
      <c r="H303" s="17">
        <v>1500</v>
      </c>
      <c r="I303" s="17">
        <v>1500</v>
      </c>
      <c r="J303" s="17">
        <v>2000</v>
      </c>
      <c r="K303" s="17">
        <v>0</v>
      </c>
      <c r="L303" s="17">
        <v>0</v>
      </c>
      <c r="M303" s="17">
        <v>0</v>
      </c>
      <c r="N303" s="17">
        <f t="shared" si="104"/>
        <v>10993.11347</v>
      </c>
      <c r="O303" s="39"/>
    </row>
    <row r="304" spans="1:15" ht="31.5">
      <c r="A304" s="37">
        <f t="shared" si="91"/>
        <v>291</v>
      </c>
      <c r="B304" s="10" t="s">
        <v>14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f t="shared" si="104"/>
        <v>0</v>
      </c>
      <c r="O304" s="39"/>
    </row>
    <row r="305" spans="1:15" ht="63">
      <c r="A305" s="37">
        <f t="shared" si="91"/>
        <v>292</v>
      </c>
      <c r="B305" s="10" t="s">
        <v>197</v>
      </c>
      <c r="C305" s="17">
        <f aca="true" t="shared" si="113" ref="C305:M305">C306+C307+C308</f>
        <v>0</v>
      </c>
      <c r="D305" s="17">
        <f t="shared" si="113"/>
        <v>100</v>
      </c>
      <c r="E305" s="17">
        <f t="shared" si="113"/>
        <v>100</v>
      </c>
      <c r="F305" s="17">
        <f t="shared" si="113"/>
        <v>100</v>
      </c>
      <c r="G305" s="17">
        <f t="shared" si="113"/>
        <v>150</v>
      </c>
      <c r="H305" s="17">
        <f t="shared" si="113"/>
        <v>150</v>
      </c>
      <c r="I305" s="17">
        <f t="shared" si="113"/>
        <v>200</v>
      </c>
      <c r="J305" s="17">
        <f t="shared" si="113"/>
        <v>250</v>
      </c>
      <c r="K305" s="17">
        <f t="shared" si="113"/>
        <v>0</v>
      </c>
      <c r="L305" s="17">
        <f t="shared" si="113"/>
        <v>0</v>
      </c>
      <c r="M305" s="17">
        <f t="shared" si="113"/>
        <v>0</v>
      </c>
      <c r="N305" s="17">
        <f t="shared" si="104"/>
        <v>1050</v>
      </c>
      <c r="O305" s="39" t="s">
        <v>56</v>
      </c>
    </row>
    <row r="306" spans="1:15" ht="15.75">
      <c r="A306" s="37">
        <f t="shared" si="91"/>
        <v>293</v>
      </c>
      <c r="B306" s="10" t="s">
        <v>13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f t="shared" si="104"/>
        <v>0</v>
      </c>
      <c r="O306" s="39"/>
    </row>
    <row r="307" spans="1:15" ht="15.75">
      <c r="A307" s="37">
        <f t="shared" si="91"/>
        <v>294</v>
      </c>
      <c r="B307" s="10" t="s">
        <v>3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f t="shared" si="104"/>
        <v>0</v>
      </c>
      <c r="O307" s="39"/>
    </row>
    <row r="308" spans="1:15" ht="15.75">
      <c r="A308" s="37">
        <f t="shared" si="91"/>
        <v>295</v>
      </c>
      <c r="B308" s="10" t="s">
        <v>77</v>
      </c>
      <c r="C308" s="17">
        <v>0</v>
      </c>
      <c r="D308" s="17">
        <v>100</v>
      </c>
      <c r="E308" s="17">
        <v>100</v>
      </c>
      <c r="F308" s="17">
        <v>100</v>
      </c>
      <c r="G308" s="17">
        <v>150</v>
      </c>
      <c r="H308" s="17">
        <v>150</v>
      </c>
      <c r="I308" s="17">
        <v>200</v>
      </c>
      <c r="J308" s="17">
        <v>250</v>
      </c>
      <c r="K308" s="17">
        <v>0</v>
      </c>
      <c r="L308" s="17">
        <v>0</v>
      </c>
      <c r="M308" s="17">
        <v>0</v>
      </c>
      <c r="N308" s="17">
        <f t="shared" si="104"/>
        <v>1050</v>
      </c>
      <c r="O308" s="39"/>
    </row>
    <row r="309" spans="1:15" ht="31.5">
      <c r="A309" s="37">
        <f t="shared" si="91"/>
        <v>296</v>
      </c>
      <c r="B309" s="10" t="s">
        <v>14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f>SUM(C309:M309)</f>
        <v>0</v>
      </c>
      <c r="O309" s="39"/>
    </row>
    <row r="310" spans="1:15" ht="36" customHeight="1">
      <c r="A310" s="37">
        <f t="shared" si="91"/>
        <v>297</v>
      </c>
      <c r="B310" s="40" t="s">
        <v>11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</row>
    <row r="311" spans="1:15" ht="15.75">
      <c r="A311" s="37">
        <f t="shared" si="91"/>
        <v>298</v>
      </c>
      <c r="B311" s="10" t="s">
        <v>6</v>
      </c>
      <c r="C311" s="17">
        <f aca="true" t="shared" si="114" ref="C311:M311">C312+C313+C314</f>
        <v>790.224</v>
      </c>
      <c r="D311" s="17">
        <f t="shared" si="114"/>
        <v>711</v>
      </c>
      <c r="E311" s="17">
        <f t="shared" si="114"/>
        <v>735</v>
      </c>
      <c r="F311" s="17">
        <f t="shared" si="114"/>
        <v>635</v>
      </c>
      <c r="G311" s="17">
        <f t="shared" si="114"/>
        <v>1237.19324</v>
      </c>
      <c r="H311" s="17">
        <f t="shared" si="114"/>
        <v>2037.923</v>
      </c>
      <c r="I311" s="17">
        <f t="shared" si="114"/>
        <v>2217</v>
      </c>
      <c r="J311" s="17">
        <f t="shared" si="114"/>
        <v>2800</v>
      </c>
      <c r="K311" s="17">
        <f t="shared" si="114"/>
        <v>2180</v>
      </c>
      <c r="L311" s="17">
        <f t="shared" si="114"/>
        <v>1634.3</v>
      </c>
      <c r="M311" s="17">
        <f t="shared" si="114"/>
        <v>1634.3</v>
      </c>
      <c r="N311" s="17">
        <f>SUM(C311:M311)</f>
        <v>16611.94024</v>
      </c>
      <c r="O311" s="18"/>
    </row>
    <row r="312" spans="1:15" ht="15.75">
      <c r="A312" s="37">
        <f t="shared" si="91"/>
        <v>299</v>
      </c>
      <c r="B312" s="10" t="s">
        <v>13</v>
      </c>
      <c r="C312" s="17">
        <f aca="true" t="shared" si="115" ref="C312:E313">C317</f>
        <v>0</v>
      </c>
      <c r="D312" s="17">
        <f t="shared" si="115"/>
        <v>0</v>
      </c>
      <c r="E312" s="17">
        <f t="shared" si="115"/>
        <v>0</v>
      </c>
      <c r="F312" s="17">
        <f aca="true" t="shared" si="116" ref="F312:M315">F317</f>
        <v>0</v>
      </c>
      <c r="G312" s="17">
        <f t="shared" si="116"/>
        <v>0</v>
      </c>
      <c r="H312" s="17">
        <f t="shared" si="116"/>
        <v>0</v>
      </c>
      <c r="I312" s="17">
        <f t="shared" si="116"/>
        <v>0</v>
      </c>
      <c r="J312" s="17">
        <f t="shared" si="116"/>
        <v>0</v>
      </c>
      <c r="K312" s="17">
        <f t="shared" si="116"/>
        <v>0</v>
      </c>
      <c r="L312" s="17">
        <f t="shared" si="116"/>
        <v>0</v>
      </c>
      <c r="M312" s="17">
        <f t="shared" si="116"/>
        <v>0</v>
      </c>
      <c r="N312" s="17">
        <f aca="true" t="shared" si="117" ref="N312:N320">SUM(C312:M312)</f>
        <v>0</v>
      </c>
      <c r="O312" s="18"/>
    </row>
    <row r="313" spans="1:15" ht="15.75">
      <c r="A313" s="37">
        <f t="shared" si="91"/>
        <v>300</v>
      </c>
      <c r="B313" s="10" t="s">
        <v>3</v>
      </c>
      <c r="C313" s="17">
        <f t="shared" si="115"/>
        <v>0</v>
      </c>
      <c r="D313" s="17">
        <f t="shared" si="115"/>
        <v>0</v>
      </c>
      <c r="E313" s="17">
        <f t="shared" si="115"/>
        <v>0</v>
      </c>
      <c r="F313" s="17">
        <f t="shared" si="116"/>
        <v>0</v>
      </c>
      <c r="G313" s="17">
        <f t="shared" si="116"/>
        <v>0</v>
      </c>
      <c r="H313" s="17">
        <f t="shared" si="116"/>
        <v>0</v>
      </c>
      <c r="I313" s="17">
        <f t="shared" si="116"/>
        <v>0</v>
      </c>
      <c r="J313" s="17">
        <f t="shared" si="116"/>
        <v>0</v>
      </c>
      <c r="K313" s="17">
        <f t="shared" si="116"/>
        <v>0</v>
      </c>
      <c r="L313" s="17">
        <f t="shared" si="116"/>
        <v>0</v>
      </c>
      <c r="M313" s="17">
        <f t="shared" si="116"/>
        <v>0</v>
      </c>
      <c r="N313" s="17">
        <f t="shared" si="117"/>
        <v>0</v>
      </c>
      <c r="O313" s="18"/>
    </row>
    <row r="314" spans="1:15" ht="15.75">
      <c r="A314" s="37">
        <f t="shared" si="91"/>
        <v>301</v>
      </c>
      <c r="B314" s="10" t="s">
        <v>4</v>
      </c>
      <c r="C314" s="17">
        <f aca="true" t="shared" si="118" ref="C314:E315">C319</f>
        <v>790.224</v>
      </c>
      <c r="D314" s="17">
        <f t="shared" si="118"/>
        <v>711</v>
      </c>
      <c r="E314" s="17">
        <f t="shared" si="118"/>
        <v>735</v>
      </c>
      <c r="F314" s="17">
        <f t="shared" si="116"/>
        <v>635</v>
      </c>
      <c r="G314" s="17">
        <f t="shared" si="116"/>
        <v>1237.19324</v>
      </c>
      <c r="H314" s="17">
        <f t="shared" si="116"/>
        <v>2037.923</v>
      </c>
      <c r="I314" s="17">
        <f t="shared" si="116"/>
        <v>2217</v>
      </c>
      <c r="J314" s="17">
        <f t="shared" si="116"/>
        <v>2800</v>
      </c>
      <c r="K314" s="17">
        <f t="shared" si="116"/>
        <v>2180</v>
      </c>
      <c r="L314" s="17">
        <f t="shared" si="116"/>
        <v>1634.3</v>
      </c>
      <c r="M314" s="17">
        <f t="shared" si="116"/>
        <v>1634.3</v>
      </c>
      <c r="N314" s="17">
        <f t="shared" si="117"/>
        <v>16611.94024</v>
      </c>
      <c r="O314" s="18"/>
    </row>
    <row r="315" spans="1:15" ht="31.5">
      <c r="A315" s="37">
        <f t="shared" si="91"/>
        <v>302</v>
      </c>
      <c r="B315" s="10" t="s">
        <v>14</v>
      </c>
      <c r="C315" s="17">
        <f>C320</f>
        <v>0</v>
      </c>
      <c r="D315" s="17">
        <f t="shared" si="118"/>
        <v>0</v>
      </c>
      <c r="E315" s="17">
        <f t="shared" si="118"/>
        <v>0</v>
      </c>
      <c r="F315" s="17">
        <f t="shared" si="116"/>
        <v>0</v>
      </c>
      <c r="G315" s="17">
        <f t="shared" si="116"/>
        <v>0</v>
      </c>
      <c r="H315" s="17">
        <f t="shared" si="116"/>
        <v>0</v>
      </c>
      <c r="I315" s="17">
        <f t="shared" si="116"/>
        <v>0</v>
      </c>
      <c r="J315" s="17">
        <f t="shared" si="116"/>
        <v>0</v>
      </c>
      <c r="K315" s="17">
        <f t="shared" si="116"/>
        <v>0</v>
      </c>
      <c r="L315" s="17">
        <f t="shared" si="116"/>
        <v>0</v>
      </c>
      <c r="M315" s="17">
        <f t="shared" si="116"/>
        <v>0</v>
      </c>
      <c r="N315" s="17">
        <f t="shared" si="117"/>
        <v>0</v>
      </c>
      <c r="O315" s="18"/>
    </row>
    <row r="316" spans="1:15" ht="15.75">
      <c r="A316" s="37">
        <f t="shared" si="91"/>
        <v>303</v>
      </c>
      <c r="B316" s="10" t="s">
        <v>5</v>
      </c>
      <c r="C316" s="17">
        <f aca="true" t="shared" si="119" ref="C316:M316">C317+C318+C319</f>
        <v>790.224</v>
      </c>
      <c r="D316" s="17">
        <f t="shared" si="119"/>
        <v>711</v>
      </c>
      <c r="E316" s="17">
        <f t="shared" si="119"/>
        <v>735</v>
      </c>
      <c r="F316" s="17">
        <f t="shared" si="119"/>
        <v>635</v>
      </c>
      <c r="G316" s="17">
        <f t="shared" si="119"/>
        <v>1237.19324</v>
      </c>
      <c r="H316" s="17">
        <f t="shared" si="119"/>
        <v>2037.923</v>
      </c>
      <c r="I316" s="17">
        <f t="shared" si="119"/>
        <v>2217</v>
      </c>
      <c r="J316" s="17">
        <f t="shared" si="119"/>
        <v>2800</v>
      </c>
      <c r="K316" s="17">
        <f t="shared" si="119"/>
        <v>2180</v>
      </c>
      <c r="L316" s="17">
        <f t="shared" si="119"/>
        <v>1634.3</v>
      </c>
      <c r="M316" s="17">
        <f t="shared" si="119"/>
        <v>1634.3</v>
      </c>
      <c r="N316" s="17">
        <f t="shared" si="117"/>
        <v>16611.94024</v>
      </c>
      <c r="O316" s="18"/>
    </row>
    <row r="317" spans="1:15" ht="15.75">
      <c r="A317" s="37">
        <f t="shared" si="91"/>
        <v>304</v>
      </c>
      <c r="B317" s="10" t="s">
        <v>13</v>
      </c>
      <c r="C317" s="17">
        <f aca="true" t="shared" si="120" ref="C317:M317">C323</f>
        <v>0</v>
      </c>
      <c r="D317" s="17">
        <f t="shared" si="120"/>
        <v>0</v>
      </c>
      <c r="E317" s="17">
        <f t="shared" si="120"/>
        <v>0</v>
      </c>
      <c r="F317" s="17">
        <f t="shared" si="120"/>
        <v>0</v>
      </c>
      <c r="G317" s="17">
        <f t="shared" si="120"/>
        <v>0</v>
      </c>
      <c r="H317" s="17">
        <f t="shared" si="120"/>
        <v>0</v>
      </c>
      <c r="I317" s="17">
        <f t="shared" si="120"/>
        <v>0</v>
      </c>
      <c r="J317" s="17">
        <f t="shared" si="120"/>
        <v>0</v>
      </c>
      <c r="K317" s="17">
        <f t="shared" si="120"/>
        <v>0</v>
      </c>
      <c r="L317" s="17">
        <f t="shared" si="120"/>
        <v>0</v>
      </c>
      <c r="M317" s="17">
        <f t="shared" si="120"/>
        <v>0</v>
      </c>
      <c r="N317" s="17">
        <f t="shared" si="117"/>
        <v>0</v>
      </c>
      <c r="O317" s="18"/>
    </row>
    <row r="318" spans="1:15" ht="15.75">
      <c r="A318" s="37">
        <f t="shared" si="91"/>
        <v>305</v>
      </c>
      <c r="B318" s="10" t="s">
        <v>3</v>
      </c>
      <c r="C318" s="17">
        <f aca="true" t="shared" si="121" ref="C318:E320">C324</f>
        <v>0</v>
      </c>
      <c r="D318" s="17">
        <f t="shared" si="121"/>
        <v>0</v>
      </c>
      <c r="E318" s="17">
        <f t="shared" si="121"/>
        <v>0</v>
      </c>
      <c r="F318" s="17">
        <f aca="true" t="shared" si="122" ref="F318:M320">F324</f>
        <v>0</v>
      </c>
      <c r="G318" s="17">
        <f t="shared" si="122"/>
        <v>0</v>
      </c>
      <c r="H318" s="17">
        <f t="shared" si="122"/>
        <v>0</v>
      </c>
      <c r="I318" s="17">
        <f t="shared" si="122"/>
        <v>0</v>
      </c>
      <c r="J318" s="17">
        <f t="shared" si="122"/>
        <v>0</v>
      </c>
      <c r="K318" s="17">
        <f t="shared" si="122"/>
        <v>0</v>
      </c>
      <c r="L318" s="17">
        <f t="shared" si="122"/>
        <v>0</v>
      </c>
      <c r="M318" s="17">
        <f t="shared" si="122"/>
        <v>0</v>
      </c>
      <c r="N318" s="17">
        <f t="shared" si="117"/>
        <v>0</v>
      </c>
      <c r="O318" s="18"/>
    </row>
    <row r="319" spans="1:15" ht="15.75">
      <c r="A319" s="37">
        <f t="shared" si="91"/>
        <v>306</v>
      </c>
      <c r="B319" s="10" t="s">
        <v>4</v>
      </c>
      <c r="C319" s="17">
        <f>C325</f>
        <v>790.224</v>
      </c>
      <c r="D319" s="17">
        <f t="shared" si="121"/>
        <v>711</v>
      </c>
      <c r="E319" s="17">
        <f t="shared" si="121"/>
        <v>735</v>
      </c>
      <c r="F319" s="17">
        <f t="shared" si="122"/>
        <v>635</v>
      </c>
      <c r="G319" s="17">
        <f t="shared" si="122"/>
        <v>1237.19324</v>
      </c>
      <c r="H319" s="17">
        <f t="shared" si="122"/>
        <v>2037.923</v>
      </c>
      <c r="I319" s="17">
        <f t="shared" si="122"/>
        <v>2217</v>
      </c>
      <c r="J319" s="17">
        <f t="shared" si="122"/>
        <v>2800</v>
      </c>
      <c r="K319" s="17">
        <f t="shared" si="122"/>
        <v>2180</v>
      </c>
      <c r="L319" s="17">
        <f t="shared" si="122"/>
        <v>1634.3</v>
      </c>
      <c r="M319" s="17">
        <f t="shared" si="122"/>
        <v>1634.3</v>
      </c>
      <c r="N319" s="17">
        <f t="shared" si="117"/>
        <v>16611.94024</v>
      </c>
      <c r="O319" s="18"/>
    </row>
    <row r="320" spans="1:15" ht="31.5">
      <c r="A320" s="37">
        <f t="shared" si="91"/>
        <v>307</v>
      </c>
      <c r="B320" s="10" t="s">
        <v>14</v>
      </c>
      <c r="C320" s="17">
        <f t="shared" si="121"/>
        <v>0</v>
      </c>
      <c r="D320" s="17">
        <f t="shared" si="121"/>
        <v>0</v>
      </c>
      <c r="E320" s="17">
        <f t="shared" si="121"/>
        <v>0</v>
      </c>
      <c r="F320" s="17">
        <f t="shared" si="122"/>
        <v>0</v>
      </c>
      <c r="G320" s="17">
        <f t="shared" si="122"/>
        <v>0</v>
      </c>
      <c r="H320" s="17">
        <f t="shared" si="122"/>
        <v>0</v>
      </c>
      <c r="I320" s="17">
        <f t="shared" si="122"/>
        <v>0</v>
      </c>
      <c r="J320" s="17">
        <f t="shared" si="122"/>
        <v>0</v>
      </c>
      <c r="K320" s="17">
        <f t="shared" si="122"/>
        <v>0</v>
      </c>
      <c r="L320" s="17">
        <f t="shared" si="122"/>
        <v>0</v>
      </c>
      <c r="M320" s="17">
        <f t="shared" si="122"/>
        <v>0</v>
      </c>
      <c r="N320" s="17">
        <f t="shared" si="117"/>
        <v>0</v>
      </c>
      <c r="O320" s="18"/>
    </row>
    <row r="321" spans="1:15" ht="18.75">
      <c r="A321" s="37">
        <f t="shared" si="91"/>
        <v>308</v>
      </c>
      <c r="B321" s="40" t="s">
        <v>5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</row>
    <row r="322" spans="1:15" ht="15.75">
      <c r="A322" s="37">
        <f t="shared" si="91"/>
        <v>309</v>
      </c>
      <c r="B322" s="10" t="s">
        <v>7</v>
      </c>
      <c r="C322" s="17">
        <f>C327+C332+C337+C342+C347</f>
        <v>790.224</v>
      </c>
      <c r="D322" s="17">
        <f aca="true" t="shared" si="123" ref="D322:M322">D327+D332+D337+D342+D347</f>
        <v>711</v>
      </c>
      <c r="E322" s="17">
        <f t="shared" si="123"/>
        <v>735</v>
      </c>
      <c r="F322" s="17">
        <f t="shared" si="123"/>
        <v>635</v>
      </c>
      <c r="G322" s="17">
        <f t="shared" si="123"/>
        <v>1237.19324</v>
      </c>
      <c r="H322" s="17">
        <f t="shared" si="123"/>
        <v>2037.923</v>
      </c>
      <c r="I322" s="17">
        <f t="shared" si="123"/>
        <v>2217</v>
      </c>
      <c r="J322" s="17">
        <f t="shared" si="123"/>
        <v>2800</v>
      </c>
      <c r="K322" s="17">
        <f t="shared" si="123"/>
        <v>2180</v>
      </c>
      <c r="L322" s="17">
        <f t="shared" si="123"/>
        <v>1634.3</v>
      </c>
      <c r="M322" s="17">
        <f t="shared" si="123"/>
        <v>1634.3</v>
      </c>
      <c r="N322" s="17">
        <f>SUM(C322:M322)</f>
        <v>16611.94024</v>
      </c>
      <c r="O322" s="18"/>
    </row>
    <row r="323" spans="1:15" ht="15.75">
      <c r="A323" s="37">
        <f t="shared" si="91"/>
        <v>310</v>
      </c>
      <c r="B323" s="10" t="s">
        <v>13</v>
      </c>
      <c r="C323" s="17">
        <f>C328+C333+C338+C343+C348</f>
        <v>0</v>
      </c>
      <c r="D323" s="17">
        <f aca="true" t="shared" si="124" ref="D323:M323">D328+D333+D338+D343+D348</f>
        <v>0</v>
      </c>
      <c r="E323" s="17">
        <f t="shared" si="124"/>
        <v>0</v>
      </c>
      <c r="F323" s="17">
        <f t="shared" si="124"/>
        <v>0</v>
      </c>
      <c r="G323" s="17">
        <f t="shared" si="124"/>
        <v>0</v>
      </c>
      <c r="H323" s="17">
        <f t="shared" si="124"/>
        <v>0</v>
      </c>
      <c r="I323" s="17">
        <f t="shared" si="124"/>
        <v>0</v>
      </c>
      <c r="J323" s="17">
        <f t="shared" si="124"/>
        <v>0</v>
      </c>
      <c r="K323" s="17">
        <f t="shared" si="124"/>
        <v>0</v>
      </c>
      <c r="L323" s="17">
        <f t="shared" si="124"/>
        <v>0</v>
      </c>
      <c r="M323" s="17">
        <f t="shared" si="124"/>
        <v>0</v>
      </c>
      <c r="N323" s="17">
        <f aca="true" t="shared" si="125" ref="N323:N344">SUM(C323:M323)</f>
        <v>0</v>
      </c>
      <c r="O323" s="18"/>
    </row>
    <row r="324" spans="1:15" ht="15.75">
      <c r="A324" s="37">
        <f t="shared" si="91"/>
        <v>311</v>
      </c>
      <c r="B324" s="10" t="s">
        <v>3</v>
      </c>
      <c r="C324" s="17">
        <f>C329+C334+C339+C344+C349</f>
        <v>0</v>
      </c>
      <c r="D324" s="17">
        <f aca="true" t="shared" si="126" ref="D324:M324">D329+D334+D339+D344+D349</f>
        <v>0</v>
      </c>
      <c r="E324" s="17">
        <f t="shared" si="126"/>
        <v>0</v>
      </c>
      <c r="F324" s="17">
        <f t="shared" si="126"/>
        <v>0</v>
      </c>
      <c r="G324" s="17">
        <f t="shared" si="126"/>
        <v>0</v>
      </c>
      <c r="H324" s="17">
        <f t="shared" si="126"/>
        <v>0</v>
      </c>
      <c r="I324" s="17">
        <f t="shared" si="126"/>
        <v>0</v>
      </c>
      <c r="J324" s="17">
        <f t="shared" si="126"/>
        <v>0</v>
      </c>
      <c r="K324" s="17">
        <f t="shared" si="126"/>
        <v>0</v>
      </c>
      <c r="L324" s="17">
        <f t="shared" si="126"/>
        <v>0</v>
      </c>
      <c r="M324" s="17">
        <f t="shared" si="126"/>
        <v>0</v>
      </c>
      <c r="N324" s="17">
        <f t="shared" si="125"/>
        <v>0</v>
      </c>
      <c r="O324" s="18"/>
    </row>
    <row r="325" spans="1:15" ht="15.75">
      <c r="A325" s="37">
        <f t="shared" si="91"/>
        <v>312</v>
      </c>
      <c r="B325" s="10" t="s">
        <v>4</v>
      </c>
      <c r="C325" s="17">
        <f>C330+C335+C340+C345+C350</f>
        <v>790.224</v>
      </c>
      <c r="D325" s="17">
        <f aca="true" t="shared" si="127" ref="D325:M325">D330+D335+D340+D345+D350</f>
        <v>711</v>
      </c>
      <c r="E325" s="17">
        <f t="shared" si="127"/>
        <v>735</v>
      </c>
      <c r="F325" s="17">
        <f t="shared" si="127"/>
        <v>635</v>
      </c>
      <c r="G325" s="17">
        <f t="shared" si="127"/>
        <v>1237.19324</v>
      </c>
      <c r="H325" s="17">
        <f t="shared" si="127"/>
        <v>2037.923</v>
      </c>
      <c r="I325" s="17">
        <f t="shared" si="127"/>
        <v>2217</v>
      </c>
      <c r="J325" s="17">
        <f t="shared" si="127"/>
        <v>2800</v>
      </c>
      <c r="K325" s="17">
        <f t="shared" si="127"/>
        <v>2180</v>
      </c>
      <c r="L325" s="17">
        <f t="shared" si="127"/>
        <v>1634.3</v>
      </c>
      <c r="M325" s="17">
        <f t="shared" si="127"/>
        <v>1634.3</v>
      </c>
      <c r="N325" s="17">
        <f t="shared" si="125"/>
        <v>16611.94024</v>
      </c>
      <c r="O325" s="18"/>
    </row>
    <row r="326" spans="1:15" ht="31.5">
      <c r="A326" s="37">
        <f t="shared" si="91"/>
        <v>313</v>
      </c>
      <c r="B326" s="10" t="s">
        <v>14</v>
      </c>
      <c r="C326" s="17">
        <f aca="true" t="shared" si="128" ref="C326:M326">C331+C336+C341</f>
        <v>0</v>
      </c>
      <c r="D326" s="17">
        <f t="shared" si="128"/>
        <v>0</v>
      </c>
      <c r="E326" s="17">
        <f t="shared" si="128"/>
        <v>0</v>
      </c>
      <c r="F326" s="17">
        <f t="shared" si="128"/>
        <v>0</v>
      </c>
      <c r="G326" s="17">
        <f t="shared" si="128"/>
        <v>0</v>
      </c>
      <c r="H326" s="17">
        <f t="shared" si="128"/>
        <v>0</v>
      </c>
      <c r="I326" s="17">
        <f t="shared" si="128"/>
        <v>0</v>
      </c>
      <c r="J326" s="17">
        <f t="shared" si="128"/>
        <v>0</v>
      </c>
      <c r="K326" s="17">
        <f t="shared" si="128"/>
        <v>0</v>
      </c>
      <c r="L326" s="17">
        <f t="shared" si="128"/>
        <v>0</v>
      </c>
      <c r="M326" s="17">
        <f t="shared" si="128"/>
        <v>0</v>
      </c>
      <c r="N326" s="17">
        <f t="shared" si="125"/>
        <v>0</v>
      </c>
      <c r="O326" s="18"/>
    </row>
    <row r="327" spans="1:15" ht="62.25" customHeight="1">
      <c r="A327" s="37">
        <f t="shared" si="91"/>
        <v>314</v>
      </c>
      <c r="B327" s="10" t="s">
        <v>198</v>
      </c>
      <c r="C327" s="17">
        <f aca="true" t="shared" si="129" ref="C327:M327">C328+C329+C330</f>
        <v>199.854</v>
      </c>
      <c r="D327" s="17">
        <f t="shared" si="129"/>
        <v>150</v>
      </c>
      <c r="E327" s="17">
        <f t="shared" si="129"/>
        <v>150</v>
      </c>
      <c r="F327" s="17">
        <f t="shared" si="129"/>
        <v>150</v>
      </c>
      <c r="G327" s="17">
        <f t="shared" si="129"/>
        <v>150</v>
      </c>
      <c r="H327" s="17">
        <f t="shared" si="129"/>
        <v>500</v>
      </c>
      <c r="I327" s="17">
        <f t="shared" si="129"/>
        <v>700</v>
      </c>
      <c r="J327" s="17">
        <f t="shared" si="129"/>
        <v>1000</v>
      </c>
      <c r="K327" s="17">
        <f t="shared" si="129"/>
        <v>700</v>
      </c>
      <c r="L327" s="17">
        <f t="shared" si="129"/>
        <v>500</v>
      </c>
      <c r="M327" s="17">
        <f t="shared" si="129"/>
        <v>500</v>
      </c>
      <c r="N327" s="17">
        <f t="shared" si="125"/>
        <v>4699.854</v>
      </c>
      <c r="O327" s="18" t="s">
        <v>57</v>
      </c>
    </row>
    <row r="328" spans="1:15" ht="15.75">
      <c r="A328" s="37">
        <f t="shared" si="91"/>
        <v>315</v>
      </c>
      <c r="B328" s="10" t="s">
        <v>13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f t="shared" si="125"/>
        <v>0</v>
      </c>
      <c r="O328" s="18"/>
    </row>
    <row r="329" spans="1:15" ht="15.75">
      <c r="A329" s="37">
        <f aca="true" t="shared" si="130" ref="A329:A373">A328+1</f>
        <v>316</v>
      </c>
      <c r="B329" s="10" t="s">
        <v>3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f t="shared" si="125"/>
        <v>0</v>
      </c>
      <c r="O329" s="18"/>
    </row>
    <row r="330" spans="1:15" ht="15.75">
      <c r="A330" s="37">
        <f t="shared" si="130"/>
        <v>317</v>
      </c>
      <c r="B330" s="10" t="s">
        <v>78</v>
      </c>
      <c r="C330" s="17">
        <v>199.854</v>
      </c>
      <c r="D330" s="17">
        <v>150</v>
      </c>
      <c r="E330" s="17">
        <v>150</v>
      </c>
      <c r="F330" s="17">
        <v>150</v>
      </c>
      <c r="G330" s="17">
        <v>150</v>
      </c>
      <c r="H330" s="17">
        <v>500</v>
      </c>
      <c r="I330" s="17">
        <v>700</v>
      </c>
      <c r="J330" s="17">
        <v>1000</v>
      </c>
      <c r="K330" s="17">
        <v>700</v>
      </c>
      <c r="L330" s="17">
        <v>500</v>
      </c>
      <c r="M330" s="17">
        <v>500</v>
      </c>
      <c r="N330" s="17">
        <f t="shared" si="125"/>
        <v>4699.854</v>
      </c>
      <c r="O330" s="18"/>
    </row>
    <row r="331" spans="1:15" ht="31.5">
      <c r="A331" s="37">
        <f t="shared" si="130"/>
        <v>318</v>
      </c>
      <c r="B331" s="10" t="s">
        <v>14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f t="shared" si="125"/>
        <v>0</v>
      </c>
      <c r="O331" s="18"/>
    </row>
    <row r="332" spans="1:16" ht="47.25">
      <c r="A332" s="37">
        <f t="shared" si="130"/>
        <v>319</v>
      </c>
      <c r="B332" s="10" t="s">
        <v>199</v>
      </c>
      <c r="C332" s="17">
        <f aca="true" t="shared" si="131" ref="C332:M332">C333+C334+C335</f>
        <v>230</v>
      </c>
      <c r="D332" s="17">
        <f t="shared" si="131"/>
        <v>230</v>
      </c>
      <c r="E332" s="17">
        <f t="shared" si="131"/>
        <v>255</v>
      </c>
      <c r="F332" s="17">
        <f t="shared" si="131"/>
        <v>255</v>
      </c>
      <c r="G332" s="17">
        <f t="shared" si="131"/>
        <v>755</v>
      </c>
      <c r="H332" s="17">
        <f t="shared" si="131"/>
        <v>755</v>
      </c>
      <c r="I332" s="17">
        <f t="shared" si="131"/>
        <v>837</v>
      </c>
      <c r="J332" s="17">
        <f t="shared" si="131"/>
        <v>1000</v>
      </c>
      <c r="K332" s="17">
        <f t="shared" si="131"/>
        <v>800</v>
      </c>
      <c r="L332" s="17">
        <f t="shared" si="131"/>
        <v>755</v>
      </c>
      <c r="M332" s="17">
        <f t="shared" si="131"/>
        <v>755</v>
      </c>
      <c r="N332" s="17">
        <f t="shared" si="125"/>
        <v>6627</v>
      </c>
      <c r="O332" s="18" t="s">
        <v>57</v>
      </c>
      <c r="P332" s="9" t="s">
        <v>25</v>
      </c>
    </row>
    <row r="333" spans="1:15" ht="15.75">
      <c r="A333" s="37">
        <f t="shared" si="130"/>
        <v>320</v>
      </c>
      <c r="B333" s="10" t="s">
        <v>13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f t="shared" si="125"/>
        <v>0</v>
      </c>
      <c r="O333" s="18"/>
    </row>
    <row r="334" spans="1:15" ht="15.75">
      <c r="A334" s="37">
        <f t="shared" si="130"/>
        <v>321</v>
      </c>
      <c r="B334" s="10" t="s">
        <v>3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f t="shared" si="125"/>
        <v>0</v>
      </c>
      <c r="O334" s="18"/>
    </row>
    <row r="335" spans="1:15" ht="15.75">
      <c r="A335" s="37">
        <f t="shared" si="130"/>
        <v>322</v>
      </c>
      <c r="B335" s="10" t="s">
        <v>79</v>
      </c>
      <c r="C335" s="17">
        <v>230</v>
      </c>
      <c r="D335" s="17">
        <v>230</v>
      </c>
      <c r="E335" s="17">
        <v>255</v>
      </c>
      <c r="F335" s="17">
        <v>255</v>
      </c>
      <c r="G335" s="17">
        <v>755</v>
      </c>
      <c r="H335" s="17">
        <v>755</v>
      </c>
      <c r="I335" s="17">
        <v>837</v>
      </c>
      <c r="J335" s="17">
        <v>1000</v>
      </c>
      <c r="K335" s="17">
        <v>800</v>
      </c>
      <c r="L335" s="17">
        <v>755</v>
      </c>
      <c r="M335" s="17">
        <v>755</v>
      </c>
      <c r="N335" s="17">
        <f t="shared" si="125"/>
        <v>6627</v>
      </c>
      <c r="O335" s="18"/>
    </row>
    <row r="336" spans="1:15" ht="31.5">
      <c r="A336" s="37">
        <f t="shared" si="130"/>
        <v>323</v>
      </c>
      <c r="B336" s="10" t="s">
        <v>14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f t="shared" si="125"/>
        <v>0</v>
      </c>
      <c r="O336" s="18"/>
    </row>
    <row r="337" spans="1:15" ht="33" customHeight="1">
      <c r="A337" s="37">
        <f t="shared" si="130"/>
        <v>324</v>
      </c>
      <c r="B337" s="10" t="s">
        <v>200</v>
      </c>
      <c r="C337" s="17">
        <f aca="true" t="shared" si="132" ref="C337:M337">C338+C339+C340</f>
        <v>50</v>
      </c>
      <c r="D337" s="17">
        <f t="shared" si="132"/>
        <v>0</v>
      </c>
      <c r="E337" s="17">
        <f t="shared" si="132"/>
        <v>0</v>
      </c>
      <c r="F337" s="17">
        <f t="shared" si="132"/>
        <v>0</v>
      </c>
      <c r="G337" s="17">
        <f t="shared" si="132"/>
        <v>0</v>
      </c>
      <c r="H337" s="17">
        <f t="shared" si="132"/>
        <v>0</v>
      </c>
      <c r="I337" s="17">
        <f t="shared" si="132"/>
        <v>0</v>
      </c>
      <c r="J337" s="17">
        <f t="shared" si="132"/>
        <v>0</v>
      </c>
      <c r="K337" s="17">
        <f t="shared" si="132"/>
        <v>0</v>
      </c>
      <c r="L337" s="17">
        <f t="shared" si="132"/>
        <v>0</v>
      </c>
      <c r="M337" s="17">
        <f t="shared" si="132"/>
        <v>0</v>
      </c>
      <c r="N337" s="17">
        <f t="shared" si="125"/>
        <v>50</v>
      </c>
      <c r="O337" s="18" t="s">
        <v>58</v>
      </c>
    </row>
    <row r="338" spans="1:15" ht="15.75">
      <c r="A338" s="37">
        <f t="shared" si="130"/>
        <v>325</v>
      </c>
      <c r="B338" s="10" t="s">
        <v>13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f t="shared" si="125"/>
        <v>0</v>
      </c>
      <c r="O338" s="18"/>
    </row>
    <row r="339" spans="1:15" ht="15.75">
      <c r="A339" s="37">
        <f t="shared" si="130"/>
        <v>326</v>
      </c>
      <c r="B339" s="10" t="s">
        <v>3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f t="shared" si="125"/>
        <v>0</v>
      </c>
      <c r="O339" s="18"/>
    </row>
    <row r="340" spans="1:15" ht="15.75">
      <c r="A340" s="37">
        <f t="shared" si="130"/>
        <v>327</v>
      </c>
      <c r="B340" s="10" t="s">
        <v>34</v>
      </c>
      <c r="C340" s="17">
        <v>50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f t="shared" si="125"/>
        <v>50</v>
      </c>
      <c r="O340" s="18"/>
    </row>
    <row r="341" spans="1:15" ht="31.5">
      <c r="A341" s="37">
        <f t="shared" si="130"/>
        <v>328</v>
      </c>
      <c r="B341" s="10" t="s">
        <v>14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f t="shared" si="125"/>
        <v>0</v>
      </c>
      <c r="O341" s="18"/>
    </row>
    <row r="342" spans="1:15" ht="51.75" customHeight="1">
      <c r="A342" s="37">
        <f t="shared" si="130"/>
        <v>329</v>
      </c>
      <c r="B342" s="10" t="s">
        <v>201</v>
      </c>
      <c r="C342" s="17">
        <f aca="true" t="shared" si="133" ref="C342:M342">C343+C344+C345</f>
        <v>305.37</v>
      </c>
      <c r="D342" s="17">
        <f t="shared" si="133"/>
        <v>326</v>
      </c>
      <c r="E342" s="17">
        <f t="shared" si="133"/>
        <v>330</v>
      </c>
      <c r="F342" s="17">
        <f t="shared" si="133"/>
        <v>230</v>
      </c>
      <c r="G342" s="17">
        <f t="shared" si="133"/>
        <v>332.19324</v>
      </c>
      <c r="H342" s="17">
        <f t="shared" si="133"/>
        <v>782.923</v>
      </c>
      <c r="I342" s="17">
        <f t="shared" si="133"/>
        <v>680</v>
      </c>
      <c r="J342" s="17">
        <f t="shared" si="133"/>
        <v>800</v>
      </c>
      <c r="K342" s="17">
        <f t="shared" si="133"/>
        <v>680</v>
      </c>
      <c r="L342" s="17">
        <f t="shared" si="133"/>
        <v>379.3</v>
      </c>
      <c r="M342" s="17">
        <f t="shared" si="133"/>
        <v>379.3</v>
      </c>
      <c r="N342" s="17">
        <f t="shared" si="125"/>
        <v>5225.0862400000005</v>
      </c>
      <c r="O342" s="49" t="s">
        <v>59</v>
      </c>
    </row>
    <row r="343" spans="1:15" ht="15.75">
      <c r="A343" s="37">
        <f t="shared" si="130"/>
        <v>330</v>
      </c>
      <c r="B343" s="10" t="s">
        <v>13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f t="shared" si="125"/>
        <v>0</v>
      </c>
      <c r="O343" s="18"/>
    </row>
    <row r="344" spans="1:15" ht="15.75">
      <c r="A344" s="37">
        <f t="shared" si="130"/>
        <v>331</v>
      </c>
      <c r="B344" s="10" t="s">
        <v>3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f t="shared" si="125"/>
        <v>0</v>
      </c>
      <c r="O344" s="18"/>
    </row>
    <row r="345" spans="1:15" ht="15.75">
      <c r="A345" s="37">
        <f t="shared" si="130"/>
        <v>332</v>
      </c>
      <c r="B345" s="10" t="s">
        <v>80</v>
      </c>
      <c r="C345" s="17">
        <v>305.37</v>
      </c>
      <c r="D345" s="17">
        <v>326</v>
      </c>
      <c r="E345" s="17">
        <v>330</v>
      </c>
      <c r="F345" s="17">
        <v>230</v>
      </c>
      <c r="G345" s="17">
        <v>332.19324</v>
      </c>
      <c r="H345" s="17">
        <v>782.923</v>
      </c>
      <c r="I345" s="17">
        <v>680</v>
      </c>
      <c r="J345" s="17">
        <v>800</v>
      </c>
      <c r="K345" s="17">
        <v>680</v>
      </c>
      <c r="L345" s="17">
        <v>379.3</v>
      </c>
      <c r="M345" s="17">
        <v>379.3</v>
      </c>
      <c r="N345" s="17">
        <f>SUM(C345:M345)</f>
        <v>5225.0862400000005</v>
      </c>
      <c r="O345" s="18"/>
    </row>
    <row r="346" spans="1:15" ht="31.5">
      <c r="A346" s="37">
        <f t="shared" si="130"/>
        <v>333</v>
      </c>
      <c r="B346" s="10" t="s">
        <v>14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f aca="true" t="shared" si="134" ref="N346:N351">SUM(C346:M346)</f>
        <v>0</v>
      </c>
      <c r="O346" s="18"/>
    </row>
    <row r="347" spans="1:15" ht="50.25" customHeight="1">
      <c r="A347" s="37">
        <f t="shared" si="130"/>
        <v>334</v>
      </c>
      <c r="B347" s="10" t="s">
        <v>202</v>
      </c>
      <c r="C347" s="17">
        <f aca="true" t="shared" si="135" ref="C347:M347">C348+C349+C350</f>
        <v>5</v>
      </c>
      <c r="D347" s="17">
        <f t="shared" si="135"/>
        <v>5</v>
      </c>
      <c r="E347" s="17">
        <f t="shared" si="135"/>
        <v>0</v>
      </c>
      <c r="F347" s="17">
        <f t="shared" si="135"/>
        <v>0</v>
      </c>
      <c r="G347" s="17">
        <f t="shared" si="135"/>
        <v>0</v>
      </c>
      <c r="H347" s="17">
        <f t="shared" si="135"/>
        <v>0</v>
      </c>
      <c r="I347" s="17">
        <f t="shared" si="135"/>
        <v>0</v>
      </c>
      <c r="J347" s="17">
        <f t="shared" si="135"/>
        <v>0</v>
      </c>
      <c r="K347" s="17">
        <f t="shared" si="135"/>
        <v>0</v>
      </c>
      <c r="L347" s="17">
        <f t="shared" si="135"/>
        <v>0</v>
      </c>
      <c r="M347" s="17">
        <f t="shared" si="135"/>
        <v>0</v>
      </c>
      <c r="N347" s="17">
        <f t="shared" si="134"/>
        <v>10</v>
      </c>
      <c r="O347" s="18" t="s">
        <v>58</v>
      </c>
    </row>
    <row r="348" spans="1:15" ht="15.75">
      <c r="A348" s="37">
        <f t="shared" si="130"/>
        <v>335</v>
      </c>
      <c r="B348" s="10" t="s">
        <v>13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f t="shared" si="134"/>
        <v>0</v>
      </c>
      <c r="O348" s="18"/>
    </row>
    <row r="349" spans="1:15" ht="15.75">
      <c r="A349" s="37">
        <f t="shared" si="130"/>
        <v>336</v>
      </c>
      <c r="B349" s="10" t="s">
        <v>3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f t="shared" si="134"/>
        <v>0</v>
      </c>
      <c r="O349" s="18"/>
    </row>
    <row r="350" spans="1:15" ht="15.75">
      <c r="A350" s="37">
        <f t="shared" si="130"/>
        <v>337</v>
      </c>
      <c r="B350" s="10" t="s">
        <v>35</v>
      </c>
      <c r="C350" s="17">
        <v>5</v>
      </c>
      <c r="D350" s="17">
        <v>5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f t="shared" si="134"/>
        <v>10</v>
      </c>
      <c r="O350" s="18"/>
    </row>
    <row r="351" spans="1:15" ht="31.5">
      <c r="A351" s="37">
        <f t="shared" si="130"/>
        <v>338</v>
      </c>
      <c r="B351" s="10" t="s">
        <v>14</v>
      </c>
      <c r="C351" s="17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f t="shared" si="134"/>
        <v>0</v>
      </c>
      <c r="O351" s="18"/>
    </row>
    <row r="352" spans="1:15" ht="42" customHeight="1">
      <c r="A352" s="37">
        <f t="shared" si="130"/>
        <v>339</v>
      </c>
      <c r="B352" s="42" t="s">
        <v>33</v>
      </c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4"/>
    </row>
    <row r="353" spans="1:15" ht="15.75">
      <c r="A353" s="37">
        <f t="shared" si="130"/>
        <v>340</v>
      </c>
      <c r="B353" s="10" t="s">
        <v>6</v>
      </c>
      <c r="C353" s="17">
        <f aca="true" t="shared" si="136" ref="C353:M353">C354+C355+C356</f>
        <v>5294.731</v>
      </c>
      <c r="D353" s="17">
        <f t="shared" si="136"/>
        <v>6123.861</v>
      </c>
      <c r="E353" s="17">
        <f t="shared" si="136"/>
        <v>7761.45</v>
      </c>
      <c r="F353" s="17">
        <f t="shared" si="136"/>
        <v>7441.28943</v>
      </c>
      <c r="G353" s="17">
        <f t="shared" si="136"/>
        <v>6899.34545</v>
      </c>
      <c r="H353" s="17">
        <f t="shared" si="136"/>
        <v>8289.367</v>
      </c>
      <c r="I353" s="17">
        <f t="shared" si="136"/>
        <v>11041.697</v>
      </c>
      <c r="J353" s="17">
        <f t="shared" si="136"/>
        <v>11995.851</v>
      </c>
      <c r="K353" s="17">
        <f t="shared" si="136"/>
        <v>11995.851</v>
      </c>
      <c r="L353" s="17">
        <f t="shared" si="136"/>
        <v>11995.851</v>
      </c>
      <c r="M353" s="17">
        <f t="shared" si="136"/>
        <v>11995.851</v>
      </c>
      <c r="N353" s="17">
        <f>SUM(C353:M353)</f>
        <v>100835.14487999999</v>
      </c>
      <c r="O353" s="18"/>
    </row>
    <row r="354" spans="1:15" ht="15.75">
      <c r="A354" s="37">
        <f t="shared" si="130"/>
        <v>341</v>
      </c>
      <c r="B354" s="10" t="s">
        <v>2</v>
      </c>
      <c r="C354" s="17">
        <f aca="true" t="shared" si="137" ref="C354:E355">C360</f>
        <v>0</v>
      </c>
      <c r="D354" s="17">
        <f t="shared" si="137"/>
        <v>0</v>
      </c>
      <c r="E354" s="17">
        <f t="shared" si="137"/>
        <v>0</v>
      </c>
      <c r="F354" s="17">
        <f aca="true" t="shared" si="138" ref="F354:M357">F360</f>
        <v>0</v>
      </c>
      <c r="G354" s="17">
        <f t="shared" si="138"/>
        <v>0</v>
      </c>
      <c r="H354" s="17">
        <f t="shared" si="138"/>
        <v>0</v>
      </c>
      <c r="I354" s="17">
        <f t="shared" si="138"/>
        <v>0</v>
      </c>
      <c r="J354" s="17">
        <f t="shared" si="138"/>
        <v>0</v>
      </c>
      <c r="K354" s="17">
        <f t="shared" si="138"/>
        <v>0</v>
      </c>
      <c r="L354" s="17">
        <f t="shared" si="138"/>
        <v>0</v>
      </c>
      <c r="M354" s="17">
        <f t="shared" si="138"/>
        <v>0</v>
      </c>
      <c r="N354" s="17">
        <f>SUM(C354:M354)</f>
        <v>0</v>
      </c>
      <c r="O354" s="18"/>
    </row>
    <row r="355" spans="1:15" ht="15.75">
      <c r="A355" s="37">
        <f t="shared" si="130"/>
        <v>342</v>
      </c>
      <c r="B355" s="10" t="s">
        <v>3</v>
      </c>
      <c r="C355" s="17">
        <f t="shared" si="137"/>
        <v>0</v>
      </c>
      <c r="D355" s="17">
        <f t="shared" si="137"/>
        <v>0</v>
      </c>
      <c r="E355" s="17">
        <f t="shared" si="137"/>
        <v>0</v>
      </c>
      <c r="F355" s="17">
        <f t="shared" si="138"/>
        <v>0</v>
      </c>
      <c r="G355" s="17">
        <f t="shared" si="138"/>
        <v>0</v>
      </c>
      <c r="H355" s="17">
        <f t="shared" si="138"/>
        <v>0</v>
      </c>
      <c r="I355" s="17">
        <f t="shared" si="138"/>
        <v>0</v>
      </c>
      <c r="J355" s="17">
        <f t="shared" si="138"/>
        <v>0</v>
      </c>
      <c r="K355" s="17">
        <f t="shared" si="138"/>
        <v>0</v>
      </c>
      <c r="L355" s="17">
        <f t="shared" si="138"/>
        <v>0</v>
      </c>
      <c r="M355" s="17">
        <f t="shared" si="138"/>
        <v>0</v>
      </c>
      <c r="N355" s="17">
        <f>SUM(C355:M355)</f>
        <v>0</v>
      </c>
      <c r="O355" s="18"/>
    </row>
    <row r="356" spans="1:15" ht="15.75">
      <c r="A356" s="37">
        <f t="shared" si="130"/>
        <v>343</v>
      </c>
      <c r="B356" s="10" t="s">
        <v>4</v>
      </c>
      <c r="C356" s="17">
        <f aca="true" t="shared" si="139" ref="C356:E357">C362</f>
        <v>5294.731</v>
      </c>
      <c r="D356" s="17">
        <f t="shared" si="139"/>
        <v>6123.861</v>
      </c>
      <c r="E356" s="17">
        <f t="shared" si="139"/>
        <v>7761.45</v>
      </c>
      <c r="F356" s="17">
        <f t="shared" si="138"/>
        <v>7441.28943</v>
      </c>
      <c r="G356" s="17">
        <f t="shared" si="138"/>
        <v>6899.34545</v>
      </c>
      <c r="H356" s="17">
        <f t="shared" si="138"/>
        <v>8289.367</v>
      </c>
      <c r="I356" s="17">
        <f t="shared" si="138"/>
        <v>11041.697</v>
      </c>
      <c r="J356" s="17">
        <f t="shared" si="138"/>
        <v>11995.851</v>
      </c>
      <c r="K356" s="17">
        <f t="shared" si="138"/>
        <v>11995.851</v>
      </c>
      <c r="L356" s="17">
        <f t="shared" si="138"/>
        <v>11995.851</v>
      </c>
      <c r="M356" s="17">
        <f t="shared" si="138"/>
        <v>11995.851</v>
      </c>
      <c r="N356" s="17">
        <f>SUM(C356:M356)</f>
        <v>100835.14487999999</v>
      </c>
      <c r="O356" s="18"/>
    </row>
    <row r="357" spans="1:15" ht="31.5">
      <c r="A357" s="37">
        <f t="shared" si="130"/>
        <v>344</v>
      </c>
      <c r="B357" s="10" t="s">
        <v>12</v>
      </c>
      <c r="C357" s="17">
        <f t="shared" si="139"/>
        <v>0</v>
      </c>
      <c r="D357" s="17">
        <f t="shared" si="139"/>
        <v>0</v>
      </c>
      <c r="E357" s="17">
        <f t="shared" si="139"/>
        <v>0</v>
      </c>
      <c r="F357" s="17">
        <f t="shared" si="138"/>
        <v>0</v>
      </c>
      <c r="G357" s="17">
        <f t="shared" si="138"/>
        <v>0</v>
      </c>
      <c r="H357" s="17">
        <f t="shared" si="138"/>
        <v>0</v>
      </c>
      <c r="I357" s="17">
        <f t="shared" si="138"/>
        <v>0</v>
      </c>
      <c r="J357" s="17">
        <f t="shared" si="138"/>
        <v>0</v>
      </c>
      <c r="K357" s="17">
        <f t="shared" si="138"/>
        <v>0</v>
      </c>
      <c r="L357" s="17">
        <f t="shared" si="138"/>
        <v>0</v>
      </c>
      <c r="M357" s="17">
        <f t="shared" si="138"/>
        <v>0</v>
      </c>
      <c r="N357" s="17">
        <f>SUM(C357:M357)</f>
        <v>0</v>
      </c>
      <c r="O357" s="18"/>
    </row>
    <row r="358" spans="1:15" ht="18.75">
      <c r="A358" s="37">
        <f t="shared" si="130"/>
        <v>345</v>
      </c>
      <c r="B358" s="40" t="s">
        <v>5</v>
      </c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1:15" ht="15.75">
      <c r="A359" s="37">
        <f t="shared" si="130"/>
        <v>346</v>
      </c>
      <c r="B359" s="10" t="s">
        <v>7</v>
      </c>
      <c r="C359" s="17">
        <f aca="true" t="shared" si="140" ref="C359:M359">C364+C369</f>
        <v>5294.731</v>
      </c>
      <c r="D359" s="17">
        <f t="shared" si="140"/>
        <v>6123.861</v>
      </c>
      <c r="E359" s="17">
        <f t="shared" si="140"/>
        <v>7761.45</v>
      </c>
      <c r="F359" s="17">
        <f t="shared" si="140"/>
        <v>7441.28943</v>
      </c>
      <c r="G359" s="17">
        <f t="shared" si="140"/>
        <v>6899.34545</v>
      </c>
      <c r="H359" s="17">
        <f t="shared" si="140"/>
        <v>8289.367</v>
      </c>
      <c r="I359" s="17">
        <f t="shared" si="140"/>
        <v>11041.697</v>
      </c>
      <c r="J359" s="17">
        <f t="shared" si="140"/>
        <v>11995.851</v>
      </c>
      <c r="K359" s="17">
        <f t="shared" si="140"/>
        <v>11995.851</v>
      </c>
      <c r="L359" s="17">
        <f t="shared" si="140"/>
        <v>11995.851</v>
      </c>
      <c r="M359" s="17">
        <f t="shared" si="140"/>
        <v>11995.851</v>
      </c>
      <c r="N359" s="17">
        <f>SUM(C359:M359)</f>
        <v>100835.14487999999</v>
      </c>
      <c r="O359" s="18"/>
    </row>
    <row r="360" spans="1:15" ht="15.75">
      <c r="A360" s="37">
        <f t="shared" si="130"/>
        <v>347</v>
      </c>
      <c r="B360" s="10" t="s">
        <v>2</v>
      </c>
      <c r="C360" s="17">
        <f aca="true" t="shared" si="141" ref="C360:E363">C365+C370</f>
        <v>0</v>
      </c>
      <c r="D360" s="17">
        <f t="shared" si="141"/>
        <v>0</v>
      </c>
      <c r="E360" s="17">
        <f t="shared" si="141"/>
        <v>0</v>
      </c>
      <c r="F360" s="17">
        <f aca="true" t="shared" si="142" ref="F360:M363">F365+F370</f>
        <v>0</v>
      </c>
      <c r="G360" s="17">
        <f t="shared" si="142"/>
        <v>0</v>
      </c>
      <c r="H360" s="17">
        <f t="shared" si="142"/>
        <v>0</v>
      </c>
      <c r="I360" s="17">
        <f t="shared" si="142"/>
        <v>0</v>
      </c>
      <c r="J360" s="17">
        <f t="shared" si="142"/>
        <v>0</v>
      </c>
      <c r="K360" s="17">
        <f t="shared" si="142"/>
        <v>0</v>
      </c>
      <c r="L360" s="17">
        <f t="shared" si="142"/>
        <v>0</v>
      </c>
      <c r="M360" s="17">
        <f t="shared" si="142"/>
        <v>0</v>
      </c>
      <c r="N360" s="17">
        <f aca="true" t="shared" si="143" ref="N360:N373">SUM(C360:M360)</f>
        <v>0</v>
      </c>
      <c r="O360" s="18"/>
    </row>
    <row r="361" spans="1:15" ht="15.75">
      <c r="A361" s="37">
        <f t="shared" si="130"/>
        <v>348</v>
      </c>
      <c r="B361" s="10" t="s">
        <v>3</v>
      </c>
      <c r="C361" s="17">
        <f t="shared" si="141"/>
        <v>0</v>
      </c>
      <c r="D361" s="17">
        <f t="shared" si="141"/>
        <v>0</v>
      </c>
      <c r="E361" s="17">
        <f t="shared" si="141"/>
        <v>0</v>
      </c>
      <c r="F361" s="17">
        <f t="shared" si="142"/>
        <v>0</v>
      </c>
      <c r="G361" s="17">
        <f t="shared" si="142"/>
        <v>0</v>
      </c>
      <c r="H361" s="17">
        <f t="shared" si="142"/>
        <v>0</v>
      </c>
      <c r="I361" s="17">
        <f t="shared" si="142"/>
        <v>0</v>
      </c>
      <c r="J361" s="17">
        <f t="shared" si="142"/>
        <v>0</v>
      </c>
      <c r="K361" s="17">
        <f t="shared" si="142"/>
        <v>0</v>
      </c>
      <c r="L361" s="17">
        <f t="shared" si="142"/>
        <v>0</v>
      </c>
      <c r="M361" s="17">
        <f t="shared" si="142"/>
        <v>0</v>
      </c>
      <c r="N361" s="17">
        <f t="shared" si="143"/>
        <v>0</v>
      </c>
      <c r="O361" s="18"/>
    </row>
    <row r="362" spans="1:15" ht="15.75">
      <c r="A362" s="37">
        <f t="shared" si="130"/>
        <v>349</v>
      </c>
      <c r="B362" s="10" t="s">
        <v>4</v>
      </c>
      <c r="C362" s="17">
        <f t="shared" si="141"/>
        <v>5294.731</v>
      </c>
      <c r="D362" s="17">
        <f t="shared" si="141"/>
        <v>6123.861</v>
      </c>
      <c r="E362" s="17">
        <f t="shared" si="141"/>
        <v>7761.45</v>
      </c>
      <c r="F362" s="17">
        <f t="shared" si="142"/>
        <v>7441.28943</v>
      </c>
      <c r="G362" s="17">
        <f t="shared" si="142"/>
        <v>6899.34545</v>
      </c>
      <c r="H362" s="17">
        <f t="shared" si="142"/>
        <v>8289.367</v>
      </c>
      <c r="I362" s="17">
        <f t="shared" si="142"/>
        <v>11041.697</v>
      </c>
      <c r="J362" s="17">
        <f t="shared" si="142"/>
        <v>11995.851</v>
      </c>
      <c r="K362" s="17">
        <f t="shared" si="142"/>
        <v>11995.851</v>
      </c>
      <c r="L362" s="17">
        <f t="shared" si="142"/>
        <v>11995.851</v>
      </c>
      <c r="M362" s="17">
        <f t="shared" si="142"/>
        <v>11995.851</v>
      </c>
      <c r="N362" s="17">
        <f t="shared" si="143"/>
        <v>100835.14487999999</v>
      </c>
      <c r="O362" s="18"/>
    </row>
    <row r="363" spans="1:15" ht="31.5">
      <c r="A363" s="37">
        <f t="shared" si="130"/>
        <v>350</v>
      </c>
      <c r="B363" s="10" t="s">
        <v>12</v>
      </c>
      <c r="C363" s="17">
        <f t="shared" si="141"/>
        <v>0</v>
      </c>
      <c r="D363" s="17">
        <f t="shared" si="141"/>
        <v>0</v>
      </c>
      <c r="E363" s="17">
        <f t="shared" si="141"/>
        <v>0</v>
      </c>
      <c r="F363" s="17">
        <f t="shared" si="142"/>
        <v>0</v>
      </c>
      <c r="G363" s="17">
        <f t="shared" si="142"/>
        <v>0</v>
      </c>
      <c r="H363" s="17">
        <f t="shared" si="142"/>
        <v>0</v>
      </c>
      <c r="I363" s="17">
        <f t="shared" si="142"/>
        <v>0</v>
      </c>
      <c r="J363" s="17">
        <f t="shared" si="142"/>
        <v>0</v>
      </c>
      <c r="K363" s="17">
        <f t="shared" si="142"/>
        <v>0</v>
      </c>
      <c r="L363" s="17">
        <f t="shared" si="142"/>
        <v>0</v>
      </c>
      <c r="M363" s="17">
        <f t="shared" si="142"/>
        <v>0</v>
      </c>
      <c r="N363" s="17">
        <f t="shared" si="143"/>
        <v>0</v>
      </c>
      <c r="O363" s="18"/>
    </row>
    <row r="364" spans="1:16" ht="78.75">
      <c r="A364" s="37">
        <f t="shared" si="130"/>
        <v>351</v>
      </c>
      <c r="B364" s="10" t="s">
        <v>145</v>
      </c>
      <c r="C364" s="17">
        <f aca="true" t="shared" si="144" ref="C364:M364">C365+C366+C367</f>
        <v>4824.611</v>
      </c>
      <c r="D364" s="17">
        <f t="shared" si="144"/>
        <v>5464.441</v>
      </c>
      <c r="E364" s="17">
        <f t="shared" si="144"/>
        <v>7068.92</v>
      </c>
      <c r="F364" s="17">
        <f t="shared" si="144"/>
        <v>6895.14632</v>
      </c>
      <c r="G364" s="17">
        <f>G365+G366+G367</f>
        <v>6286.93545</v>
      </c>
      <c r="H364" s="17">
        <f t="shared" si="144"/>
        <v>7129.557</v>
      </c>
      <c r="I364" s="17">
        <f t="shared" si="144"/>
        <v>10234.637</v>
      </c>
      <c r="J364" s="17">
        <f t="shared" si="144"/>
        <v>11095.851</v>
      </c>
      <c r="K364" s="17">
        <f t="shared" si="144"/>
        <v>11095.851</v>
      </c>
      <c r="L364" s="17">
        <f t="shared" si="144"/>
        <v>11095.851</v>
      </c>
      <c r="M364" s="17">
        <f t="shared" si="144"/>
        <v>11095.851</v>
      </c>
      <c r="N364" s="17">
        <f t="shared" si="143"/>
        <v>92287.65177</v>
      </c>
      <c r="O364" s="18" t="s">
        <v>60</v>
      </c>
      <c r="P364" s="7" t="s">
        <v>27</v>
      </c>
    </row>
    <row r="365" spans="1:15" ht="15.75">
      <c r="A365" s="37">
        <f t="shared" si="130"/>
        <v>352</v>
      </c>
      <c r="B365" s="10" t="s">
        <v>2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f t="shared" si="143"/>
        <v>0</v>
      </c>
      <c r="O365" s="18"/>
    </row>
    <row r="366" spans="1:15" ht="15.75">
      <c r="A366" s="37">
        <f t="shared" si="130"/>
        <v>353</v>
      </c>
      <c r="B366" s="10" t="s">
        <v>3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f t="shared" si="143"/>
        <v>0</v>
      </c>
      <c r="O366" s="18"/>
    </row>
    <row r="367" spans="1:15" ht="15.75">
      <c r="A367" s="37">
        <f t="shared" si="130"/>
        <v>354</v>
      </c>
      <c r="B367" s="10" t="s">
        <v>81</v>
      </c>
      <c r="C367" s="17">
        <v>4824.611</v>
      </c>
      <c r="D367" s="17">
        <v>5464.441</v>
      </c>
      <c r="E367" s="17">
        <v>7068.92</v>
      </c>
      <c r="F367" s="17">
        <v>6895.14632</v>
      </c>
      <c r="G367" s="17">
        <v>6286.93545</v>
      </c>
      <c r="H367" s="17">
        <v>7129.557</v>
      </c>
      <c r="I367" s="17">
        <v>10234.637</v>
      </c>
      <c r="J367" s="17">
        <v>11095.851</v>
      </c>
      <c r="K367" s="17">
        <v>11095.851</v>
      </c>
      <c r="L367" s="17">
        <v>11095.851</v>
      </c>
      <c r="M367" s="17">
        <v>11095.851</v>
      </c>
      <c r="N367" s="17">
        <f t="shared" si="143"/>
        <v>92287.65177</v>
      </c>
      <c r="O367" s="18"/>
    </row>
    <row r="368" spans="1:15" ht="31.5">
      <c r="A368" s="37">
        <f t="shared" si="130"/>
        <v>355</v>
      </c>
      <c r="B368" s="10" t="s">
        <v>12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f t="shared" si="143"/>
        <v>0</v>
      </c>
      <c r="O368" s="18"/>
    </row>
    <row r="369" spans="1:16" ht="77.25" customHeight="1">
      <c r="A369" s="37">
        <f t="shared" si="130"/>
        <v>356</v>
      </c>
      <c r="B369" s="10" t="s">
        <v>146</v>
      </c>
      <c r="C369" s="17">
        <f aca="true" t="shared" si="145" ref="C369:M369">C370+C371+C372</f>
        <v>470.12</v>
      </c>
      <c r="D369" s="17">
        <f t="shared" si="145"/>
        <v>659.42</v>
      </c>
      <c r="E369" s="17">
        <f t="shared" si="145"/>
        <v>692.53</v>
      </c>
      <c r="F369" s="17">
        <f t="shared" si="145"/>
        <v>546.14311</v>
      </c>
      <c r="G369" s="17">
        <f t="shared" si="145"/>
        <v>612.41</v>
      </c>
      <c r="H369" s="17">
        <f t="shared" si="145"/>
        <v>1159.81</v>
      </c>
      <c r="I369" s="17">
        <f t="shared" si="145"/>
        <v>807.06</v>
      </c>
      <c r="J369" s="17">
        <f t="shared" si="145"/>
        <v>900</v>
      </c>
      <c r="K369" s="17">
        <f t="shared" si="145"/>
        <v>900</v>
      </c>
      <c r="L369" s="17">
        <f t="shared" si="145"/>
        <v>900</v>
      </c>
      <c r="M369" s="17">
        <f t="shared" si="145"/>
        <v>900</v>
      </c>
      <c r="N369" s="17">
        <f t="shared" si="143"/>
        <v>8547.49311</v>
      </c>
      <c r="O369" s="41" t="s">
        <v>61</v>
      </c>
      <c r="P369" s="8">
        <v>290</v>
      </c>
    </row>
    <row r="370" spans="1:15" ht="15.75">
      <c r="A370" s="37">
        <f t="shared" si="130"/>
        <v>357</v>
      </c>
      <c r="B370" s="10" t="s">
        <v>2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f t="shared" si="143"/>
        <v>0</v>
      </c>
      <c r="O370" s="18"/>
    </row>
    <row r="371" spans="1:15" ht="15.75">
      <c r="A371" s="37">
        <f t="shared" si="130"/>
        <v>358</v>
      </c>
      <c r="B371" s="10" t="s">
        <v>3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f t="shared" si="143"/>
        <v>0</v>
      </c>
      <c r="O371" s="18"/>
    </row>
    <row r="372" spans="1:15" ht="15.75">
      <c r="A372" s="37">
        <f t="shared" si="130"/>
        <v>359</v>
      </c>
      <c r="B372" s="10" t="s">
        <v>82</v>
      </c>
      <c r="C372" s="17">
        <v>470.12</v>
      </c>
      <c r="D372" s="17">
        <v>659.42</v>
      </c>
      <c r="E372" s="17">
        <v>692.53</v>
      </c>
      <c r="F372" s="17">
        <v>546.14311</v>
      </c>
      <c r="G372" s="17">
        <v>612.41</v>
      </c>
      <c r="H372" s="17">
        <v>1159.81</v>
      </c>
      <c r="I372" s="17">
        <v>807.06</v>
      </c>
      <c r="J372" s="17">
        <v>900</v>
      </c>
      <c r="K372" s="17">
        <v>900</v>
      </c>
      <c r="L372" s="17">
        <v>900</v>
      </c>
      <c r="M372" s="17">
        <v>900</v>
      </c>
      <c r="N372" s="17">
        <f t="shared" si="143"/>
        <v>8547.49311</v>
      </c>
      <c r="O372" s="18"/>
    </row>
    <row r="373" spans="1:15" ht="31.5">
      <c r="A373" s="37">
        <f t="shared" si="130"/>
        <v>360</v>
      </c>
      <c r="B373" s="10" t="s">
        <v>12</v>
      </c>
      <c r="C373" s="17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f t="shared" si="143"/>
        <v>0</v>
      </c>
      <c r="O373" s="18"/>
    </row>
    <row r="374" spans="1:15" ht="12.75">
      <c r="A374" s="51"/>
      <c r="B374" s="5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52"/>
    </row>
    <row r="375" spans="1:15" ht="12.75">
      <c r="A375" s="51"/>
      <c r="B375" s="5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52"/>
    </row>
    <row r="376" spans="1:15" ht="12.75">
      <c r="A376" s="51"/>
      <c r="B376" s="5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52"/>
    </row>
    <row r="377" spans="1:15" ht="12.75">
      <c r="A377" s="51"/>
      <c r="B377" s="5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52"/>
    </row>
    <row r="378" spans="1:15" ht="12.75">
      <c r="A378" s="51"/>
      <c r="B378" s="5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52"/>
    </row>
    <row r="379" spans="1:15" ht="12.75">
      <c r="A379" s="51"/>
      <c r="B379" s="5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52"/>
    </row>
    <row r="380" spans="1:15" ht="12.75">
      <c r="A380" s="51"/>
      <c r="B380" s="5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52"/>
    </row>
    <row r="381" spans="1:15" ht="12.75">
      <c r="A381" s="51"/>
      <c r="B381" s="5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52"/>
    </row>
    <row r="382" spans="1:15" ht="12.75">
      <c r="A382" s="51"/>
      <c r="B382" s="5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52"/>
    </row>
    <row r="383" spans="1:15" ht="12.75">
      <c r="A383" s="51"/>
      <c r="B383" s="5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52"/>
    </row>
    <row r="384" spans="1:15" ht="12.75">
      <c r="A384" s="51"/>
      <c r="B384" s="5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52"/>
    </row>
    <row r="385" spans="1:15" ht="12.75">
      <c r="A385" s="51"/>
      <c r="B385" s="5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52"/>
    </row>
    <row r="386" spans="1:15" ht="12.75">
      <c r="A386" s="51"/>
      <c r="B386" s="5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52"/>
    </row>
    <row r="387" spans="1:15" ht="12.75">
      <c r="A387" s="51"/>
      <c r="B387" s="5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52"/>
    </row>
    <row r="388" spans="1:15" ht="12.75">
      <c r="A388" s="51"/>
      <c r="B388" s="5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52"/>
    </row>
    <row r="389" spans="1:15" ht="12.75">
      <c r="A389" s="51"/>
      <c r="B389" s="5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52"/>
    </row>
    <row r="390" spans="1:15" ht="12.75">
      <c r="A390" s="51"/>
      <c r="B390" s="5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52"/>
    </row>
    <row r="391" spans="1:15" ht="12.75">
      <c r="A391" s="51"/>
      <c r="B391" s="5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52"/>
    </row>
    <row r="392" spans="1:15" ht="12.75">
      <c r="A392" s="51"/>
      <c r="B392" s="5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52"/>
    </row>
    <row r="393" spans="1:15" ht="12.75">
      <c r="A393" s="51"/>
      <c r="B393" s="5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52"/>
    </row>
    <row r="394" spans="1:15" ht="12.75">
      <c r="A394" s="51"/>
      <c r="B394" s="5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52"/>
    </row>
    <row r="395" spans="1:15" ht="12.75">
      <c r="A395" s="51"/>
      <c r="B395" s="5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52"/>
    </row>
    <row r="396" spans="1:15" ht="12.75">
      <c r="A396" s="51"/>
      <c r="B396" s="5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52"/>
    </row>
    <row r="397" spans="1:15" ht="12.75">
      <c r="A397" s="51"/>
      <c r="B397" s="5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52"/>
    </row>
    <row r="398" spans="1:15" ht="12.75">
      <c r="A398" s="51"/>
      <c r="B398" s="5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52"/>
    </row>
    <row r="399" spans="1:15" ht="12.75">
      <c r="A399" s="51"/>
      <c r="B399" s="5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52"/>
    </row>
    <row r="400" spans="1:15" ht="12.75">
      <c r="A400" s="51"/>
      <c r="B400" s="5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52"/>
    </row>
    <row r="401" spans="1:15" ht="12.75">
      <c r="A401" s="51"/>
      <c r="B401" s="5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52"/>
    </row>
    <row r="402" spans="1:15" ht="12.75">
      <c r="A402" s="51"/>
      <c r="B402" s="5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52"/>
    </row>
    <row r="403" spans="1:15" ht="12.75">
      <c r="A403" s="51"/>
      <c r="B403" s="5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52"/>
    </row>
    <row r="404" spans="1:15" ht="12.75">
      <c r="A404" s="51"/>
      <c r="B404" s="5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52"/>
    </row>
    <row r="405" spans="1:15" ht="12.75">
      <c r="A405" s="51"/>
      <c r="B405" s="5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52"/>
    </row>
    <row r="406" spans="1:15" ht="12.75">
      <c r="A406" s="51"/>
      <c r="B406" s="5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52"/>
    </row>
    <row r="407" spans="1:15" ht="12.75">
      <c r="A407" s="51"/>
      <c r="B407" s="5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52"/>
    </row>
    <row r="408" spans="1:15" ht="12.75">
      <c r="A408" s="51"/>
      <c r="B408" s="5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52"/>
    </row>
    <row r="409" spans="1:15" ht="12.75">
      <c r="A409" s="51"/>
      <c r="B409" s="5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52"/>
    </row>
    <row r="410" spans="1:15" ht="12.75">
      <c r="A410" s="51"/>
      <c r="B410" s="5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52"/>
    </row>
    <row r="411" spans="1:15" ht="12.75">
      <c r="A411" s="51"/>
      <c r="B411" s="5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52"/>
    </row>
    <row r="412" spans="1:15" ht="12.75">
      <c r="A412" s="51"/>
      <c r="B412" s="5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52"/>
    </row>
    <row r="413" spans="1:15" ht="12.75">
      <c r="A413" s="51"/>
      <c r="B413" s="5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52"/>
    </row>
    <row r="414" spans="1:15" ht="12.75">
      <c r="A414" s="51"/>
      <c r="B414" s="5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52"/>
    </row>
    <row r="415" spans="1:15" ht="12.75">
      <c r="A415" s="51"/>
      <c r="B415" s="5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52"/>
    </row>
    <row r="416" spans="1:15" ht="12.75">
      <c r="A416" s="51"/>
      <c r="B416" s="5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52"/>
    </row>
    <row r="417" spans="1:15" ht="12.75">
      <c r="A417" s="51"/>
      <c r="B417" s="5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52"/>
    </row>
    <row r="418" spans="1:15" ht="12.75">
      <c r="A418" s="51"/>
      <c r="B418" s="51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52"/>
    </row>
    <row r="419" spans="1:15" ht="12.75">
      <c r="A419" s="51"/>
      <c r="B419" s="51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52"/>
    </row>
    <row r="420" spans="1:15" ht="12.75">
      <c r="A420" s="51"/>
      <c r="B420" s="51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52"/>
    </row>
    <row r="421" spans="1:15" ht="12.75">
      <c r="A421" s="51"/>
      <c r="B421" s="51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52"/>
    </row>
    <row r="422" spans="1:15" ht="12.75">
      <c r="A422" s="51"/>
      <c r="B422" s="51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52"/>
    </row>
    <row r="423" spans="1:15" ht="12.75">
      <c r="A423" s="51"/>
      <c r="B423" s="51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52"/>
    </row>
    <row r="424" spans="1:15" ht="12.75">
      <c r="A424" s="51"/>
      <c r="B424" s="51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52"/>
    </row>
    <row r="425" spans="1:15" ht="12.75">
      <c r="A425" s="51"/>
      <c r="B425" s="51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52"/>
    </row>
    <row r="426" spans="1:15" ht="12.75">
      <c r="A426" s="51"/>
      <c r="B426" s="51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52"/>
    </row>
    <row r="427" spans="1:15" ht="12.75">
      <c r="A427" s="51"/>
      <c r="B427" s="51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52"/>
    </row>
    <row r="428" spans="1:15" ht="12.75">
      <c r="A428" s="51"/>
      <c r="B428" s="51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52"/>
    </row>
    <row r="429" spans="1:15" ht="12.75">
      <c r="A429" s="51"/>
      <c r="B429" s="51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52"/>
    </row>
    <row r="430" spans="1:15" ht="12.75">
      <c r="A430" s="51"/>
      <c r="B430" s="51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52"/>
    </row>
    <row r="431" spans="1:15" ht="12.75">
      <c r="A431" s="51"/>
      <c r="B431" s="51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52"/>
    </row>
    <row r="432" spans="1:15" ht="12.75">
      <c r="A432" s="51"/>
      <c r="B432" s="51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52"/>
    </row>
    <row r="433" spans="1:15" ht="12.75">
      <c r="A433" s="51"/>
      <c r="B433" s="51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52"/>
    </row>
    <row r="434" spans="1:15" ht="12.75">
      <c r="A434" s="51"/>
      <c r="B434" s="51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52"/>
    </row>
    <row r="435" spans="1:15" ht="12.75">
      <c r="A435" s="51"/>
      <c r="B435" s="51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52"/>
    </row>
    <row r="436" spans="1:15" ht="12.75">
      <c r="A436" s="51"/>
      <c r="B436" s="51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52"/>
    </row>
    <row r="437" spans="1:15" ht="12.75">
      <c r="A437" s="51"/>
      <c r="B437" s="51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52"/>
    </row>
  </sheetData>
  <sheetProtection/>
  <mergeCells count="16">
    <mergeCell ref="B100:O100"/>
    <mergeCell ref="B274:O274"/>
    <mergeCell ref="B6:B7"/>
    <mergeCell ref="B19:O19"/>
    <mergeCell ref="B89:O89"/>
    <mergeCell ref="C6:N6"/>
    <mergeCell ref="G2:O2"/>
    <mergeCell ref="A4:O4"/>
    <mergeCell ref="E1:O1"/>
    <mergeCell ref="B358:O358"/>
    <mergeCell ref="A6:A7"/>
    <mergeCell ref="B30:O30"/>
    <mergeCell ref="B310:O310"/>
    <mergeCell ref="B352:O352"/>
    <mergeCell ref="B285:O285"/>
    <mergeCell ref="B321:O321"/>
  </mergeCells>
  <printOptions/>
  <pageMargins left="0.4724409448818898" right="0.2755905511811024" top="0.5118110236220472" bottom="0.5905511811023623" header="0.31496062992125984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F42" sqref="F42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Олеся Могутина</cp:lastModifiedBy>
  <cp:lastPrinted>2019-09-30T09:06:10Z</cp:lastPrinted>
  <dcterms:created xsi:type="dcterms:W3CDTF">2013-10-15T08:26:54Z</dcterms:created>
  <dcterms:modified xsi:type="dcterms:W3CDTF">2021-03-05T07:58:24Z</dcterms:modified>
  <cp:category/>
  <cp:version/>
  <cp:contentType/>
  <cp:contentStatus/>
</cp:coreProperties>
</file>