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45" windowWidth="15180" windowHeight="10440" activeTab="1"/>
  </bookViews>
  <sheets>
    <sheet name="2" sheetId="1" r:id="rId1"/>
    <sheet name="6" sheetId="2" r:id="rId2"/>
    <sheet name="7" sheetId="3" r:id="rId3"/>
    <sheet name="8" sheetId="4" r:id="rId4"/>
    <sheet name="9" sheetId="5" r:id="rId5"/>
    <sheet name="12" sheetId="6" r:id="rId6"/>
    <sheet name="14" sheetId="7" r:id="rId7"/>
    <sheet name="16" sheetId="8" r:id="rId8"/>
  </sheets>
  <definedNames>
    <definedName name="_xlnm._FilterDatabase" localSheetId="0" hidden="1">'2'!$A$11:$E$133</definedName>
    <definedName name="_xlnm._FilterDatabase" localSheetId="1" hidden="1">'6'!$A$10:$H$588</definedName>
    <definedName name="_xlnm._FilterDatabase" localSheetId="3" hidden="1">'8'!$A$11:$I$608</definedName>
  </definedNames>
  <calcPr fullCalcOnLoad="1"/>
</workbook>
</file>

<file path=xl/sharedStrings.xml><?xml version="1.0" encoding="utf-8"?>
<sst xmlns="http://schemas.openxmlformats.org/spreadsheetml/2006/main" count="9427" uniqueCount="1213">
  <si>
    <t>0804</t>
  </si>
  <si>
    <t>1102</t>
  </si>
  <si>
    <t xml:space="preserve">  Дума муниципального образования "Камышловский район"</t>
  </si>
  <si>
    <t xml:space="preserve">  Счетная палата муниципального образования "Камышловский район"</t>
  </si>
  <si>
    <t>913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</si>
  <si>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</si>
  <si>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</si>
  <si>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</si>
  <si>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</si>
  <si>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Резервные фонды</t>
  </si>
  <si>
    <t xml:space="preserve">    Другие общегосударственные вопросы</t>
  </si>
  <si>
    <t xml:space="preserve">  НАЦИОНАЛЬНАЯ БЕЗОПАСНОСТЬ И ПРАВООХРАНИТЕЛЬНАЯ ДЕЯТЕЛЬНОСТЬ</t>
  </si>
  <si>
    <t xml:space="preserve">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</si>
  <si>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</si>
  <si>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>1401</t>
  </si>
  <si>
    <t>906</t>
  </si>
  <si>
    <t>908</t>
  </si>
  <si>
    <t>Камышловский муниципальный район</t>
  </si>
  <si>
    <t>"О бюджете муниципального образования</t>
  </si>
  <si>
    <t>000</t>
  </si>
  <si>
    <t>0000</t>
  </si>
  <si>
    <t>912</t>
  </si>
  <si>
    <t>Код раздела, подраз-дела</t>
  </si>
  <si>
    <t>Иные источники внутреннего финансирования дефицитов бюджетов</t>
  </si>
  <si>
    <t>000 01 06 00 00 00 0000 000</t>
  </si>
  <si>
    <t xml:space="preserve">  Управление образования администрации  муниципального образования Камышловский муниципальный район</t>
  </si>
  <si>
    <t>Код классификации источников финансирования дефицита местного бюджета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</si>
  <si>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</si>
  <si>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</si>
  <si>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</si>
  <si>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</si>
  <si>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</si>
  <si>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0100</t>
  </si>
  <si>
    <t>0102</t>
  </si>
  <si>
    <t>0103</t>
  </si>
  <si>
    <t>0104</t>
  </si>
  <si>
    <t>0300</t>
  </si>
  <si>
    <t>0309</t>
  </si>
  <si>
    <t>0400</t>
  </si>
  <si>
    <t>0405</t>
  </si>
  <si>
    <t>0412</t>
  </si>
  <si>
    <t>0500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</si>
  <si>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</si>
  <si>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</si>
  <si>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</si>
  <si>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</si>
  <si>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</si>
  <si>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</si>
  <si>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</si>
  <si>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</si>
  <si>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</si>
  <si>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1003</t>
  </si>
  <si>
    <t>1100</t>
  </si>
  <si>
    <t>Сумма, в тысячах рублей</t>
  </si>
  <si>
    <t>000 01 05 00 00 00 0000 000</t>
  </si>
  <si>
    <t>901</t>
  </si>
  <si>
    <t>Приложение 6</t>
  </si>
  <si>
    <t>0409</t>
  </si>
  <si>
    <t>Номер строки</t>
  </si>
  <si>
    <t>Код целевой статьи</t>
  </si>
  <si>
    <t>к Ршению Думы муниципального образования</t>
  </si>
  <si>
    <t>Код вида расхо-дов</t>
  </si>
  <si>
    <t>Но-мер стро-ки</t>
  </si>
  <si>
    <t xml:space="preserve">  Отдел культуры, молодежной политики и спорта администрации муниципального образования Камышловский муниципальный район</t>
  </si>
  <si>
    <t>0106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</si>
  <si>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</si>
  <si>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Физическая культура</t>
  </si>
  <si>
    <t>1101</t>
  </si>
  <si>
    <t xml:space="preserve">  Администрация муниципального района</t>
  </si>
  <si>
    <t xml:space="preserve">  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</si>
  <si>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</si>
  <si>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  Сельское хозяйство и рыболовство</t>
  </si>
  <si>
    <t xml:space="preserve">    Дорожное хозяйство, дорожные фонды</t>
  </si>
  <si>
    <t xml:space="preserve">    Другие вопросы в области национальной экономики</t>
  </si>
  <si>
    <t xml:space="preserve">  ЖИЛИЩНО-КОММУНАЛЬНОЕ ХОЗЯЙСТВО</t>
  </si>
  <si>
    <t xml:space="preserve">  ОБРАЗОВАНИЕ</t>
  </si>
  <si>
    <t xml:space="preserve">    Дошкольное образование</t>
  </si>
  <si>
    <t xml:space="preserve">    Общее образование</t>
  </si>
  <si>
    <t>к Решению Думы муниципального образования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</si>
  <si>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</si>
  <si>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</si>
  <si>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</si>
  <si>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</si>
  <si>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</si>
  <si>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</si>
  <si>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</si>
  <si>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</si>
  <si>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</si>
  <si>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Массовый спорт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</si>
  <si>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</si>
  <si>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  Прочие межбюджетные трансферты общего характера</t>
  </si>
  <si>
    <t>Номер стороки</t>
  </si>
  <si>
    <t>Наименование межбюджетных трансфертов</t>
  </si>
  <si>
    <t>ИТОГО:</t>
  </si>
  <si>
    <t xml:space="preserve">          Глава муниципального образования</t>
  </si>
  <si>
    <t>0111</t>
  </si>
  <si>
    <t xml:space="preserve">          Резервные фонды местных администраций</t>
  </si>
  <si>
    <t>0113</t>
  </si>
  <si>
    <t>0314</t>
  </si>
  <si>
    <t>1006</t>
  </si>
  <si>
    <t>1400</t>
  </si>
  <si>
    <t>1403</t>
  </si>
  <si>
    <t xml:space="preserve">      Непрограммные направления деятельности</t>
  </si>
  <si>
    <t>870</t>
  </si>
  <si>
    <t>360</t>
  </si>
  <si>
    <t>810</t>
  </si>
  <si>
    <t>330</t>
  </si>
  <si>
    <t>540</t>
  </si>
  <si>
    <t>120</t>
  </si>
  <si>
    <t>240</t>
  </si>
  <si>
    <t>110</t>
  </si>
  <si>
    <t>850</t>
  </si>
  <si>
    <t>410</t>
  </si>
  <si>
    <t>310</t>
  </si>
  <si>
    <t>320</t>
  </si>
  <si>
    <t>510</t>
  </si>
  <si>
    <t>Вед.</t>
  </si>
  <si>
    <t xml:space="preserve">        Непрограммные направления деятельности</t>
  </si>
  <si>
    <t xml:space="preserve">            Расходы на выплаты персоналу государственных (муниципальных) органов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</si>
  <si>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</si>
  <si>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</si>
  <si>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 xml:space="preserve">            Резервные средства</t>
  </si>
  <si>
    <t xml:space="preserve">          Проведение социологических исследований с целью выяснения уровня удовлетворенности  населения  Камышловского муниципального район деятельностью органов местного самоуправления района</t>
  </si>
  <si>
    <t xml:space="preserve">          Проведение представительских мероприятий, и  "Дней министерств Свердловской области"</t>
  </si>
  <si>
    <t xml:space="preserve">          Участие в работе Ассоциации "Совет муниципальных образований Свердловской области"</t>
  </si>
  <si>
    <t xml:space="preserve">          Издание книги, посвященной истории Камышловского района</t>
  </si>
  <si>
    <t xml:space="preserve">            Расходы на выплаты персоналу казенных учреждений</t>
  </si>
  <si>
    <t xml:space="preserve">            Уплата налогов, сборов и иных платежей</t>
  </si>
  <si>
    <t xml:space="preserve">          Содержание муниципального казенного учреждения Камышловского муниципального района "Центр предоставления государственных и муниципальных услуг"</t>
  </si>
  <si>
    <t xml:space="preserve">            Бюджетные инвестиции</t>
  </si>
  <si>
    <t xml:space="preserve">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</si>
  <si>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Организация проведение работ по межеванию земельных участков</t>
  </si>
  <si>
    <t xml:space="preserve">          Оценка рыночной стоимости муниципального имущества для передачи в аренду</t>
  </si>
  <si>
    <t xml:space="preserve">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</t>
  </si>
  <si>
    <t xml:space="preserve">          Развитие пунктов временного размещения и приемных пунктов, подготовка загородной зоны для работы в особый период</t>
  </si>
  <si>
    <t xml:space="preserve">    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</si>
  <si>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 xml:space="preserve">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</si>
  <si>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</si>
  <si>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Обеспечение безопасности людей на водных объектах, предотвращение несчастных случаев на водоемах (в том числе: патрулирование,  изготовление планшетов, аншлагов, запрещающих знаков в необорудованных местах для купания и выхода на лед)</t>
  </si>
  <si>
    <t xml:space="preserve">          Содержание и обслуживание транкинговой связи</t>
  </si>
  <si>
    <t xml:space="preserve">          Проведение работ по предупреждению и ликвидации чрезвычайных ситуаций природного и техногенного характера</t>
  </si>
  <si>
    <t xml:space="preserve">          Обеспечение деятельности ЕДДС</t>
  </si>
  <si>
    <t xml:space="preserve">        Подпрограмма 1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</si>
  <si>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         Организация, проведение и подведение итогов конкурса  на лучшую организацию закупок молока</t>
  </si>
  <si>
    <t xml:space="preserve">            Иные выплаты населению</t>
  </si>
  <si>
    <t xml:space="preserve">    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</si>
  <si>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 xml:space="preserve">          Субсидирование затрат по  закупу сельскохозяйственной продукции у населения Камышловского района</t>
  </si>
  <si>
    <t xml:space="preserve">          Субсидирование  части затрат по приобретению комбикорма на содержание коров в  личных подсобных хозяйствах</t>
  </si>
  <si>
    <t xml:space="preserve">          Организация и проведение районных конкурсов профессионального мастерства среди работников сельского хозяйства</t>
  </si>
  <si>
    <t xml:space="preserve">          Организация и проведение Дня работников сельского хозяйства и перерабатывающей промышленности</t>
  </si>
  <si>
    <t xml:space="preserve">        Подпрограмма 4 "Развитие транспортного комплекса в муниципальном образовании Камышловский муниципальный район"</t>
  </si>
  <si>
    <t xml:space="preserve">          Выполнение работ по содержанию автомобильных дорог общего пользования местного значения</t>
  </si>
  <si>
    <t xml:space="preserve">          Наружная реклама и реклама в средствах массовой информации инвестиционно привлекательного потенциала МО Камышловский муниципальный район</t>
  </si>
  <si>
    <t xml:space="preserve">        Подпрограмма 2 "Развитие субъектов малого и среднего предпринимательства"</t>
  </si>
  <si>
    <t xml:space="preserve">          Субсидирование части затрат  начинающих субъектов  малого и среднего предпринимательства на создание и развитие  бизнеса в  приоритетных для МО видах деятельности</t>
  </si>
  <si>
    <t xml:space="preserve">          Компенсация затрат, произведенных и документально подтвержденных организациями, образующими инфраструктуру поддержки предпринимательской деятельности, на оплату  консультационных услуг</t>
  </si>
  <si>
    <t xml:space="preserve">          Организация и проведение  конкурсов профессионального мастерства среди продавцов, поваров, водителей и др. профессий</t>
  </si>
  <si>
    <t xml:space="preserve">          Организация и проведение Дня российского предпринимательства</t>
  </si>
  <si>
    <t xml:space="preserve">          Организация и проведение профессиональных праздников</t>
  </si>
  <si>
    <t xml:space="preserve">        Подпрограмма 5 "Улучшение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на территории МО Камышловский муниципальный район"</t>
  </si>
  <si>
    <t xml:space="preserve">          Доплаты к пенсиям муниципальных служащих</t>
  </si>
  <si>
    <t xml:space="preserve">            Публичные нормативные социальные выплаты гражданам</t>
  </si>
  <si>
    <t xml:space="preserve">            Социальные выплаты гражданам, кроме публичных нормативных социальных выплат</t>
  </si>
  <si>
    <t xml:space="preserve">          Оказание материальной помощи различным категориям граждан и социальная поддержка граждан пожилого возраста</t>
  </si>
  <si>
    <t xml:space="preserve">          Организация и проведение церемонии награждения лучших благотворителей года</t>
  </si>
  <si>
    <t xml:space="preserve">          Содействие общественным организациям в проведении социально-значимых мероприятий</t>
  </si>
  <si>
    <t xml:space="preserve">          Информирование населения о реализуемых в рамках муниципальной программы мероприятиях</t>
  </si>
  <si>
    <t xml:space="preserve">          Выплаты почетным гражданам Камышловского муниципального района</t>
  </si>
  <si>
    <t xml:space="preserve">            Публичные нормативные выплаты гражданам несоциального характера</t>
  </si>
  <si>
    <t xml:space="preserve">        Подпрограмма 1 "Повышение финансовой самостоятельности местных бюджетов"</t>
  </si>
  <si>
    <t xml:space="preserve">          Предоставление дотаций на выравнивание бюджетной обеспеченности поселений</t>
  </si>
  <si>
    <t xml:space="preserve">            Дотации</t>
  </si>
  <si>
    <t xml:space="preserve">            Иные межбюджетные трансферты</t>
  </si>
  <si>
    <t xml:space="preserve">          Предоставление прочих межбюджетных трансфертов на выравнивание бюджетной обеспеченности поселений</t>
  </si>
  <si>
    <t xml:space="preserve">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оплату труда работников  дошкольных образовательных организаций</t>
  </si>
  <si>
    <t xml:space="preserve">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</si>
  <si>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</si>
  <si>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</si>
  <si>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капитального, текущего ремонта зданий, сооружений, помещений)</t>
  </si>
  <si>
    <t xml:space="preserve">        Подпрограмма 2 "Развитие системы общего образования в муниципальном образовании Камышловский муниципальный район"</t>
  </si>
  <si>
    <t xml:space="preserve">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</si>
  <si>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</si>
  <si>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</si>
  <si>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Обеспечение организации питания обучающихся в муниципальных общеобразовательных организациях</t>
  </si>
  <si>
    <t xml:space="preserve">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</t>
  </si>
  <si>
    <t xml:space="preserve">        Подпрограмма 3 "Развитие системы отдыха и оздоровление детей в муниципальном образовании Камышловский муниципальный район"</t>
  </si>
  <si>
    <t xml:space="preserve">          Организация отдыха и оздоровления детей и подростков в Камышловском муниципальном районе</t>
  </si>
  <si>
    <t xml:space="preserve">          Организация  трудоустройства несовершеннолетних в летний период в Камышловском муниципальном районе</t>
  </si>
  <si>
    <t xml:space="preserve">          Награждение лучших общеобразовательных организаций, реализующих мероприятия по организации отдыха, оздоровления и трудоустройства детей Камышловского муниципального района</t>
  </si>
  <si>
    <t xml:space="preserve">        Подпрограмма 4 "Патриотическое воспитание граждан в муниципальном образовании Камышловский муниципальный район"</t>
  </si>
  <si>
    <t xml:space="preserve">          Организация мероприятий по капитальному ремонту и реконструкции военно-спортивных полос и стрелковых тиров в общеобразовательных организациях</t>
  </si>
  <si>
    <t xml:space="preserve">          Организация участия и проведение районных, областных, общероссийских, мероприятий патриотической направленности</t>
  </si>
  <si>
    <t xml:space="preserve">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</si>
  <si>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 районных мероприятий в сфере образования</t>
  </si>
  <si>
    <t xml:space="preserve">        Подпрограмма 2 "Развитие дополнительного образования"</t>
  </si>
  <si>
    <t xml:space="preserve">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</si>
  <si>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Организация деятельности учреждений дополнительного образования</t>
  </si>
  <si>
    <t xml:space="preserve">          Мероприятия по укреплению материально-технической базы муниципальных учреждений дополнительного образования</t>
  </si>
  <si>
    <t xml:space="preserve">        Подпрограмма 3 "Развитие потенциала молодежи Камышловского района"</t>
  </si>
  <si>
    <t xml:space="preserve">        Подпрограмма 5 "Патриотическое воспитание граждан"</t>
  </si>
  <si>
    <t xml:space="preserve">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</si>
  <si>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  Организация и проведение военно-спортивных игр, предусмотренных Спартакиадой допризывников ОУ Камышловского района, участие в оборонно-спортивных оздоровительных лагерях на территории Свердловской области</t>
  </si>
  <si>
    <t xml:space="preserve">        Подпрограмма 1 "Развитие культуры и искусства"</t>
  </si>
  <si>
    <t xml:space="preserve">          Организация деятельности МКИЦ</t>
  </si>
  <si>
    <t xml:space="preserve">          Укрепление и развитие материально - технической базы "МКИЦ"</t>
  </si>
  <si>
    <t xml:space="preserve">          Мероприятия по информированию населения, издательской деятельности</t>
  </si>
  <si>
    <t xml:space="preserve">          Мероприятия в сфере культуры и искусства</t>
  </si>
  <si>
    <t xml:space="preserve">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</si>
  <si>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 xml:space="preserve">        Подпрограмма 7 "Обеспечивающая подпрограмма"</t>
  </si>
  <si>
    <t xml:space="preserve">        Подпрограмма 6 "Обеспечение жильем молодых семей МО Камышловский муниципальный район"</t>
  </si>
  <si>
    <t xml:space="preserve">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</si>
  <si>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 xml:space="preserve">          Организация деятельности учреждений физической культуры и их филиалов спортивной  направленности (ФОК)</t>
  </si>
  <si>
    <t xml:space="preserve">          Мероприятия в сфере физической культуры и спорта</t>
  </si>
  <si>
    <t xml:space="preserve">          Председатель представительного органа муниципального образования и его заместители</t>
  </si>
  <si>
    <t xml:space="preserve">          Руководитель контрольно-счетной палаты муниципального образования и его заместители</t>
  </si>
  <si>
    <t>Приложение 16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</si>
  <si>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</si>
  <si>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</si>
  <si>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</si>
  <si>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</si>
  <si>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</si>
  <si>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</si>
  <si>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Резервные фонды местных администраций</t>
  </si>
  <si>
    <t xml:space="preserve">              Резервные средства</t>
  </si>
  <si>
    <t xml:space="preserve">            Проведение социологических исследований с целью выяснения уровня удовлетворенности  населения  Камышловского муниципального район деятельностью органов местного самоуправления района</t>
  </si>
  <si>
    <t xml:space="preserve">            Проведение представительских мероприятий, и  "Дней министерств Свердловской области"</t>
  </si>
  <si>
    <t xml:space="preserve">            Участие в работе Ассоциации "Совет муниципальных образований Свердловской области"</t>
  </si>
  <si>
    <t xml:space="preserve">            Издание книги, посвященной истории Камышловского района</t>
  </si>
  <si>
    <t xml:space="preserve">              Расходы на выплаты персоналу казенных учреждений</t>
  </si>
  <si>
    <t xml:space="preserve">              Уплата налогов, сборов и иных платежей</t>
  </si>
  <si>
    <t xml:space="preserve">            Содержание муниципального казенного учреждения Камышловского муниципального района "Центр предоставления государственных и муниципальных услуг"</t>
  </si>
  <si>
    <t xml:space="preserve">              Бюджетные инвестиции</t>
  </si>
  <si>
    <t xml:space="preserve">  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</si>
  <si>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  Организация проведение работ по межеванию земельных участков</t>
  </si>
  <si>
    <t xml:space="preserve">            Оценка рыночной стоимости муниципального имущества для передачи в аренду</t>
  </si>
  <si>
    <t xml:space="preserve">  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</t>
  </si>
  <si>
    <t xml:space="preserve">            Поддержание в состоянии постоянной готовности к использованию защитных сооружений гражданской обороны</t>
  </si>
  <si>
    <t xml:space="preserve">            Развитие пунктов временного размещения и приемных пунктов, подготовка загородной зоны для работы в особый период</t>
  </si>
  <si>
    <t xml:space="preserve">      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</si>
  <si>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 xml:space="preserve">  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</si>
  <si>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</si>
  <si>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  Обеспечение безопасности людей на водных объектах, предотвращение несчастных случаев на водоемах (в том числе: патрулирование,  изготовление планшетов, аншлагов, запрещающих знаков в необорудованных местах для купания и выхода на лед)</t>
  </si>
  <si>
    <t xml:space="preserve">            Содержание и обслуживание транкинговой связи</t>
  </si>
  <si>
    <t xml:space="preserve">            Проведение работ по предупреждению и ликвидации чрезвычайных ситуаций природного и техногенного характера</t>
  </si>
  <si>
    <t xml:space="preserve">            Обеспечение деятельности ЕДДС</t>
  </si>
  <si>
    <t xml:space="preserve">            Организация, проведение и подведение итогов конкурса  на лучшую организацию закупок молока</t>
  </si>
  <si>
    <t xml:space="preserve">              Иные выплаты населению</t>
  </si>
  <si>
    <t xml:space="preserve">      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</si>
  <si>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 xml:space="preserve">            Субсидирование затрат по  закупу сельскохозяйственной продукции у населения Камышловского района</t>
  </si>
  <si>
    <t xml:space="preserve">            Субсидирование  части затрат по приобретению комбикорма на содержание коров в  личных подсобных хозяйствах</t>
  </si>
  <si>
    <t xml:space="preserve">            Организация и проведение районных конкурсов профессионального мастерства среди работников сельского хозяйства</t>
  </si>
  <si>
    <t xml:space="preserve">            Организация и проведение Дня работников сельского хозяйства и перерабатывающей промышленности</t>
  </si>
  <si>
    <t xml:space="preserve">            Выполнение работ по содержанию автомобильных дорог общего пользования местного значения</t>
  </si>
  <si>
    <t xml:space="preserve">            Наружная реклама и реклама в средствах массовой информации инвестиционно привлекательного потенциала МО Камышловский муниципальный район</t>
  </si>
  <si>
    <t xml:space="preserve">            Субсидирование части затрат  начинающих субъектов  малого и среднего предпринимательства на создание и развитие  бизнеса в  приоритетных для МО видах деятельности</t>
  </si>
  <si>
    <t xml:space="preserve">            Компенсация затрат, произведенных и документально подтвержденных организациями, образующими инфраструктуру поддержки предпринимательской деятельности, на оплату  консультационных услуг</t>
  </si>
  <si>
    <t xml:space="preserve">            Организация и проведение  конкурсов профессионального мастерства среди продавцов, поваров, водителей и др. профессий</t>
  </si>
  <si>
    <t xml:space="preserve">            Организация и проведение Дня российского предпринимательства</t>
  </si>
  <si>
    <t xml:space="preserve">            Организация и проведение профессиональных праздников</t>
  </si>
  <si>
    <t xml:space="preserve">            Доплаты к пенсиям муниципальных служащих</t>
  </si>
  <si>
    <t xml:space="preserve">              Публичные нормативные социальные выплаты гражданам</t>
  </si>
  <si>
    <t xml:space="preserve">              Социальные выплаты гражданам, кроме публичных нормативных социальных выплат</t>
  </si>
  <si>
    <t xml:space="preserve">            Оказание материальной помощи различным категориям граждан и социальная поддержка граждан пожилого возраста</t>
  </si>
  <si>
    <t xml:space="preserve">            Организация и проведение церемонии награждения лучших благотворителей года</t>
  </si>
  <si>
    <t xml:space="preserve">            Содействие общественным организациям в проведении социально-значимых мероприятий</t>
  </si>
  <si>
    <t xml:space="preserve">            Информирование населения о реализуемых в рамках муниципальной программы мероприятиях</t>
  </si>
  <si>
    <t xml:space="preserve">            Выплаты почетным гражданам Камышловского муниципального района</t>
  </si>
  <si>
    <t xml:space="preserve">              Публичные нормативные выплаты гражданам несоциального характера</t>
  </si>
  <si>
    <t xml:space="preserve">            Предоставление дотаций на выравнивание бюджетной обеспеченности поселений</t>
  </si>
  <si>
    <t xml:space="preserve">              Дотации</t>
  </si>
  <si>
    <t xml:space="preserve">              Иные межбюджетные трансферты</t>
  </si>
  <si>
    <t xml:space="preserve">            Предоставление прочих межбюджетных трансфертов на выравнивание бюджетной обеспеченности поселений</t>
  </si>
  <si>
    <t xml:space="preserve">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оплату труда работников  дошкольных образовательных организаций</t>
  </si>
  <si>
    <t xml:space="preserve">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</si>
  <si>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</si>
  <si>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</si>
  <si>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капитального, текущего ремонта зданий, сооружений, помещений)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</si>
  <si>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</si>
  <si>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</si>
  <si>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</si>
  <si>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  Обеспечение организации питания обучающихся в муниципальных общеобразовательных организациях</t>
  </si>
  <si>
    <t xml:space="preserve">  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</t>
  </si>
  <si>
    <t xml:space="preserve">            Организация отдыха и оздоровления детей и подростков в Камышловском муниципальном районе</t>
  </si>
  <si>
    <t xml:space="preserve">            Организация  трудоустройства несовершеннолетних в летний период в Камышловском муниципальном районе</t>
  </si>
  <si>
    <t xml:space="preserve">            Награждение лучших общеобразовательных организаций, реализующих мероприятия по организации отдыха, оздоровления и трудоустройства детей Камышловского муниципального района</t>
  </si>
  <si>
    <t xml:space="preserve">            Организация мероприятий по капитальному ремонту и реконструкции военно-спортивных полос и стрелковых тиров в общеобразовательных организациях</t>
  </si>
  <si>
    <t xml:space="preserve">            Организация участия и проведение районных, областных, общероссийских, мероприятий патриотической направленности</t>
  </si>
  <si>
    <t xml:space="preserve">  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</si>
  <si>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 районных мероприятий в сфере образования</t>
  </si>
  <si>
    <t xml:space="preserve">  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</si>
  <si>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  Организация деятельности учреждений дополнительного образования</t>
  </si>
  <si>
    <t xml:space="preserve">            Мероприятия по укреплению материально-технической базы муниципальных учреждений дополнительного образования</t>
  </si>
  <si>
    <t xml:space="preserve">  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</si>
  <si>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    Организация и проведение военно-спортивных игр, предусмотренных Спартакиадой допризывников ОУ Камышловского района, участие в оборонно-спортивных оздоровительных лагерях на территории Свердловской области</t>
  </si>
  <si>
    <t xml:space="preserve">            Организация деятельности МКИЦ</t>
  </si>
  <si>
    <t xml:space="preserve">            Укрепление и развитие материально - технической базы "МКИЦ"</t>
  </si>
  <si>
    <t xml:space="preserve">            Мероприятия по информированию населения, издательской деятельности</t>
  </si>
  <si>
    <t xml:space="preserve">            Мероприятия в сфере культуры и искусства</t>
  </si>
  <si>
    <t xml:space="preserve">  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</si>
  <si>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 xml:space="preserve">  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</si>
  <si>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 xml:space="preserve">            Организация деятельности учреждений физической культуры и их филиалов спортивной  направленности (ФОК)</t>
  </si>
  <si>
    <t xml:space="preserve">            Ремонт зданий и помещений, в которых размещаются  муниципальные учреждения физической культуры, спорта и их филиалы (ФОК)</t>
  </si>
  <si>
    <t xml:space="preserve">            Мероприятия в сфере физической культуры и спорта</t>
  </si>
  <si>
    <t xml:space="preserve">            Председатель представительного органа муниципального образования и его заместители</t>
  </si>
  <si>
    <t xml:space="preserve">            Руководитель контрольно-счетной палаты муниципального образования и его заместители</t>
  </si>
  <si>
    <t xml:space="preserve">          Депутаты представительного органа муниципального образования</t>
  </si>
  <si>
    <t xml:space="preserve">          Содержание муниципального казенного учреждения Камышловского муниципального района "Эксплуатационно-хозяйственная организация"</t>
  </si>
  <si>
    <t xml:space="preserve">         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правонарушениях, предусмотренных законом Свердловской области  за счет областного бюджета</t>
  </si>
  <si>
    <t xml:space="preserve">          Осуществление государственного полномочия Свердловской области по созданию административных комиссий  за счет областного бюджета</t>
  </si>
  <si>
    <t xml:space="preserve">    Водные ресурсы</t>
  </si>
  <si>
    <t>0406</t>
  </si>
  <si>
    <t xml:space="preserve">    Транспорт</t>
  </si>
  <si>
    <t>0408</t>
  </si>
  <si>
    <t xml:space="preserve">          Проведение  конкурса на звание "Лучший  предприниматель года", конкурса "Лучшее предприятие  торговли и  общественного питания" Проведение муниципального этапа конкурса "Молодой предприниматель"
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</si>
  <si>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</si>
  <si>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</si>
  <si>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</si>
  <si>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</si>
  <si>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        Предоставление межбюджетных трансфертов, призерам конкурса на звание "Самый благоустроенный населенный пункт Камышловского района"</t>
  </si>
  <si>
    <t xml:space="preserve">        Подпрограмма 1 "Развитие системы дошкольного образования в муниципальном образовании Камышловский муниципальный район"</t>
  </si>
  <si>
    <t xml:space="preserve">          Повышение квалификации  педагогических и управленческих кадров для реализации федеральных  государственных  образовательных стандартов дошкольного образования  (внедрение модели организации и  финансирования повышения  квалификации работников  образования, обеспечивающей
непрерывность и адресный подход к повышению квалификации)</t>
  </si>
  <si>
    <t xml:space="preserve">          Приведение зданий и территорий общеобразовательных организаций в соответствии с современными требованиями и нормами (проведение капитального,  текущего ремонта зданий, сооружений, помещений)</t>
  </si>
  <si>
    <t xml:space="preserve">          Повышение квалификации  педагогических и  управленческих кадров для реализации федеральных   государственных  образовательных стандартов 
общего образования  (внедрение модели организации и  финансирования повышения   квалификации работников  образования, обеспечивающей
непрерывность и адресный подход к повышению         
квалификации)</t>
  </si>
  <si>
    <t xml:space="preserve">          Организация отдыха детей в каникулярное время за счет областного бюджета</t>
  </si>
  <si>
    <t xml:space="preserve">          Организация и проведение 5-дневных учебных сборов по начальной военной подготовке для допризывной молодежи</t>
  </si>
  <si>
    <t xml:space="preserve">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</si>
  <si>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</si>
  <si>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 xml:space="preserve">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</si>
  <si>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</si>
  <si>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Предоставление дотаций бюджетам поселений на выравнивание бюджетной обеспеченности  за счет областного бюджета</t>
  </si>
  <si>
    <t xml:space="preserve">          Предоставление межбюджетных трансфертов сельским поселениям на осуществление первичного воинского учета на территориях, где отсутствуют военные комиссариаты  за счет федерального бюджета</t>
  </si>
  <si>
    <t xml:space="preserve">      Муниципальная программа "Повышение эффективности деятельности органов местного самоуправления муниципального образования Камышловский муниципальный район на 2014-2020годы"</t>
  </si>
  <si>
    <t xml:space="preserve">        Подпрограмма 3 "Профилактика правонарушений на территории МО Камышловский муниципальный район на 2014-2020годы"</t>
  </si>
  <si>
    <t xml:space="preserve">        Подпрограмма 1 "Обеспечение мероприятий по гражданской обороне, предупреждению и ликвидации последствий ЧС и стихийных бедствий природного и техногенного характера, безопасности  людей на территории МО Камышловский муниципальный район на 2014-2020годы"</t>
  </si>
  <si>
    <t xml:space="preserve">        Подпрограмма 2 "Противодействие экстремизму и профилактика терроризма на территории МО Камышловский муниципальный района 2014-2020годы"</t>
  </si>
  <si>
    <t xml:space="preserve">        Подпрограмма 5 " Обеспечение реализации муниципальной программы "Развитие системы образования в муниципальном образовании Камышловский муниципальный район на 2014-2020 годы"</t>
  </si>
  <si>
    <t xml:space="preserve">      Муниципальная программа "Дополнительные меры социальной поддержки населения в муниципальном образовании  Камышловский муниципальный район на 2014-2020годы"</t>
  </si>
  <si>
    <t xml:space="preserve">      Муниципальная программа "Повышение эффективности управления муниципальной собственностью на территории муниципального образования Камышловский муниципальный район на 2014-2020годы"</t>
  </si>
  <si>
    <t xml:space="preserve">        Муниципальная программа "Устойчивое развитие сельских территорий муниципального образования Камышловский муниципальный район на период 2014-2020годов"</t>
  </si>
  <si>
    <t xml:space="preserve">        Муниципальная программа "Повышение эффективности деятельности органов местного самоуправления муниципального образования Камышловский муниципальный район на 2014-2020годы"</t>
  </si>
  <si>
    <t xml:space="preserve">            Содержание муниципального казенного учреждения Камышловского муниципального района "Эксплуатационно-хозяйственная организация"</t>
  </si>
  <si>
    <t xml:space="preserve">        Муниципальная программа "Повышение эффективности управления муниципальной собственностью на территории муниципального образования Камышловский муниципальный район на 2014-2020годы"</t>
  </si>
  <si>
    <t xml:space="preserve">        Муниципальная программа "Обеспечение общественной безопасности на территории МО Камышловский муниципальный район на 2014-2020годы"</t>
  </si>
  <si>
    <t xml:space="preserve">           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правонарушениях, предусмотренных законом Свердловской области  за счет областного бюджета</t>
  </si>
  <si>
    <t xml:space="preserve">            Осуществление государственного полномочия Свердловской области по созданию административных комиссий  за счет областного бюджета</t>
  </si>
  <si>
    <t xml:space="preserve">            Проведение  конкурса на звание "Лучший  предприниматель года", конкурса "Лучшее предприятие  торговли и  общественного питания" Проведение муниципального этапа конкурса "Молодой предприниматель"
</t>
  </si>
  <si>
    <t xml:space="preserve">            Предоставление межбюджетных трансфертов, призерам конкурса на звание "Самый благоустроенный населенный пункт Камышловского района"</t>
  </si>
  <si>
    <t xml:space="preserve">        Муниципальная программа "Дополнительные меры социальной поддержки населения в муниципальном образовании  Камышловский муниципальный район на 2014-2020годы"</t>
  </si>
  <si>
    <t xml:space="preserve">              Субсидии некоммерческим организациям (за исключением государственных (муниципальных) учреждений)</t>
  </si>
  <si>
    <t xml:space="preserve">        Муниципальная программа "Управление муниципальными финансами муниципального образования Камышловский муниципальный район до 2020 года"</t>
  </si>
  <si>
    <t xml:space="preserve">            Предоставление дотаций бюджетам поселений на выравнивание бюджетной обеспеченности  за счет областного бюджета</t>
  </si>
  <si>
    <t xml:space="preserve">            Предоставление межбюджетных трансфертов сельским поселениям на осуществление первичного воинского учета на территориях, где отсутствуют военные комиссариаты  за счет федерального бюджета</t>
  </si>
  <si>
    <t xml:space="preserve">        Муниципальная программа "Развитие системы образования муниципального образования Камышловский муниципальный район на период 2014-2020годы"</t>
  </si>
  <si>
    <t xml:space="preserve">            Повышение квалификации  педагогических и управленческих кадров для реализации федеральных  государственных  образовательных стандартов дошкольного образования  (внедрение модели организации и  финансирования повышения  квалификации работников  образования, обеспечивающей
непрерывность и адресный подход к повышению квалификации)</t>
  </si>
  <si>
    <t xml:space="preserve">            Приведение зданий и территорий общеобразовательных организаций в соответствии с современными требованиями и нормами (проведение капитального,  текущего ремонта зданий, сооружений, помещений)</t>
  </si>
  <si>
    <t xml:space="preserve">            Повышение квалификации  педагогических и  управленческих кадров для реализации федеральных   государственных  образовательных стандартов 
общего образования  (внедрение модели организации и  финансирования повышения   квалификации работников  образования, обеспечивающей
непрерывность и адресный подход к повышению         
квалификации)</t>
  </si>
  <si>
    <t xml:space="preserve">            Организация отдыха детей в каникулярное время за счет областного бюджета</t>
  </si>
  <si>
    <t xml:space="preserve">        Муниципальная программа "Развитие культуры, молодежной политики и спорта на территории муниципального образования Камышловский муниципальный район на 2014-2020годы"</t>
  </si>
  <si>
    <t xml:space="preserve">            Организация и проведение 5-дневных учебных сборов по начальной военной подготовке для допризывной молодежи</t>
  </si>
  <si>
    <t xml:space="preserve">  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</si>
  <si>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</si>
  <si>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 xml:space="preserve">            Депутаты представительного органа муниципального образования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</si>
  <si>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</si>
  <si>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</si>
  <si>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</si>
  <si>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</si>
  <si>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</si>
  <si>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</si>
  <si>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</si>
  <si>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</si>
  <si>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</si>
  <si>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</si>
  <si>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Сельское хозяйство и рыболовство</t>
  </si>
  <si>
    <t xml:space="preserve">      Водные ресурсы</t>
  </si>
  <si>
    <t xml:space="preserve">      Транспорт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</si>
  <si>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</si>
  <si>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</si>
  <si>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</si>
  <si>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</si>
  <si>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</si>
  <si>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</si>
  <si>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  Дошкольное образование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</si>
  <si>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</si>
  <si>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</si>
  <si>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</si>
  <si>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Другие вопросы в области социальной политики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</si>
  <si>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</si>
  <si>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</si>
  <si>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Прочие межбюджетные трансферты общего характера</t>
  </si>
  <si>
    <t xml:space="preserve">      Общее образование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</si>
  <si>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</si>
  <si>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</si>
  <si>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</si>
  <si>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</si>
  <si>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ФИЗИЧЕСКАЯ КУЛЬТУРА И СПОРТ</t>
  </si>
  <si>
    <t xml:space="preserve">      Физическая культура</t>
  </si>
  <si>
    <t xml:space="preserve">      Массовый спорт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</si>
  <si>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</si>
  <si>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Изменение остатков средств на счетах по учету средств бюджетов</t>
  </si>
  <si>
    <t>Операции по управлению остатками средств на единых счетах бюджетов</t>
  </si>
  <si>
    <t>000 01 06 10 00 00 0000 000</t>
  </si>
  <si>
    <t>Итого источников внутреннего финансирования дефицита районного бюджета</t>
  </si>
  <si>
    <t>000 01 06 10 02 05 0000 000</t>
  </si>
  <si>
    <t>000 01 06 05 01 05 0000 000</t>
  </si>
  <si>
    <t>000 01 06 04 01 05 0000 000</t>
  </si>
  <si>
    <t>000 01 06 01 00 05 0000 000</t>
  </si>
  <si>
    <t>000 01 03 01 00 05 0000 000</t>
  </si>
  <si>
    <t>000 01 02 00 00 05 0000 000</t>
  </si>
  <si>
    <t xml:space="preserve">Наименование источника финансирования дефицита местного бюджета </t>
  </si>
  <si>
    <t>Кредиты кредитных организаций, полученные бюджетами муниципальных образований в валюте Российской Федерации</t>
  </si>
  <si>
    <t>Бюджетные кредиты, предоставленные бюджетам  муниципальных образований другими бюджетами бюджетной системы Российской Федерации</t>
  </si>
  <si>
    <t xml:space="preserve">Акции и иные формы участия в капитале, находящиеся в собственности бюджетов  муниципальных образований </t>
  </si>
  <si>
    <t>Исполнение муниципальных  гарантий бюджетов муниципальных образований в валюте Российской Федерации в случае,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</si>
  <si>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Бюджетные кредиты, предоставленные юридическим лицам из бюджетов  муниципальных образований в валюте Российской Федерации</t>
  </si>
  <si>
    <t>Увеличение финансовых активов в собственности муниципальных образований за счет средств организаций,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</si>
  <si>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0000000000</t>
  </si>
  <si>
    <t>7000000000</t>
  </si>
  <si>
    <t>7000111000</t>
  </si>
  <si>
    <t>7000211000</t>
  </si>
  <si>
    <t>7000610000</t>
  </si>
  <si>
    <t>0500000000</t>
  </si>
  <si>
    <t>0500110000</t>
  </si>
  <si>
    <t>0500210000</t>
  </si>
  <si>
    <t>0500311000</t>
  </si>
  <si>
    <t>0500510000</t>
  </si>
  <si>
    <t xml:space="preserve">              Премии и гранты</t>
  </si>
  <si>
    <t>350</t>
  </si>
  <si>
    <t>0500710000</t>
  </si>
  <si>
    <t>0500910000</t>
  </si>
  <si>
    <t>0501010000</t>
  </si>
  <si>
    <t>0501210000</t>
  </si>
  <si>
    <t>0501310000</t>
  </si>
  <si>
    <t xml:space="preserve">              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</si>
  <si>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    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области,  за счет областного  бюджета</t>
  </si>
  <si>
    <t>0600000000</t>
  </si>
  <si>
    <t>0600210000</t>
  </si>
  <si>
    <t>0600310000</t>
  </si>
  <si>
    <t>0600410000</t>
  </si>
  <si>
    <t>0600510000</t>
  </si>
  <si>
    <t>0730000000</t>
  </si>
  <si>
    <t>0730641100</t>
  </si>
  <si>
    <t>0730741200</t>
  </si>
  <si>
    <t>0710000000</t>
  </si>
  <si>
    <t>0710110000</t>
  </si>
  <si>
    <t>0710210000</t>
  </si>
  <si>
    <t>0710310000</t>
  </si>
  <si>
    <t>0710410000</t>
  </si>
  <si>
    <t>0710510000</t>
  </si>
  <si>
    <t>0710610000</t>
  </si>
  <si>
    <t>0710810000</t>
  </si>
  <si>
    <t>0711110000</t>
  </si>
  <si>
    <t>0711210000</t>
  </si>
  <si>
    <t>0720000000</t>
  </si>
  <si>
    <t>0720210000</t>
  </si>
  <si>
    <t>0720310000</t>
  </si>
  <si>
    <t>0730110000</t>
  </si>
  <si>
    <t>0730210000</t>
  </si>
  <si>
    <t>0730310000</t>
  </si>
  <si>
    <t>0210000000</t>
  </si>
  <si>
    <t>0210110000</t>
  </si>
  <si>
    <t>0210210000</t>
  </si>
  <si>
    <t>0210310000</t>
  </si>
  <si>
    <t>0210410000</t>
  </si>
  <si>
    <t>0210510000</t>
  </si>
  <si>
    <t>0210610000</t>
  </si>
  <si>
    <t xml:space="preserve">            Субсидирование малых форм хозяйствования на селе с целью расширения производства сельскохозяйственной продукции</t>
  </si>
  <si>
    <t>0210710000</t>
  </si>
  <si>
    <t xml:space="preserve">            Субвенции на осуществление государственного полномочия Свердловской области   по организации проведения мероприятий по отлову и содержанию безнадзорных собак</t>
  </si>
  <si>
    <t>7001142П00</t>
  </si>
  <si>
    <t>0710710000</t>
  </si>
  <si>
    <t>0240000000</t>
  </si>
  <si>
    <t xml:space="preserve">            Межбюджетные трансферты муниципральным образованиям сельских поселений на организацию пассажирских перевозок</t>
  </si>
  <si>
    <t>0240212402</t>
  </si>
  <si>
    <t xml:space="preserve">            Организация пассажирских перевозок</t>
  </si>
  <si>
    <t>0240410000</t>
  </si>
  <si>
    <t>0240110000</t>
  </si>
  <si>
    <t xml:space="preserve">            Межбюджетные трансферты муниципальным образованиям сельских поселений на ремонт автомобильных дорог местного значения, в том числе искусственных сооружений, расположенных на них</t>
  </si>
  <si>
    <t>0240312403</t>
  </si>
  <si>
    <t>0110000000</t>
  </si>
  <si>
    <t>0110310000</t>
  </si>
  <si>
    <t>0120000000</t>
  </si>
  <si>
    <t>0120210000</t>
  </si>
  <si>
    <t>0120310000</t>
  </si>
  <si>
    <t>0120510000</t>
  </si>
  <si>
    <t>0120610000</t>
  </si>
  <si>
    <t xml:space="preserve">            Субсидирование субъектов малого  и среднего предпринимательства на компенсацию затрат, связанное  с приобретением оборудования в целях  создания и (или) развития и (или) модернизации производства товаров (работ, услуг)</t>
  </si>
  <si>
    <t>0120710000</t>
  </si>
  <si>
    <t>0121210000</t>
  </si>
  <si>
    <t xml:space="preserve">            Организация и проведение смотра-конкурса на лучшую организацию торгового обслуживания в день проведения выборов</t>
  </si>
  <si>
    <t>0121410000</t>
  </si>
  <si>
    <t>0220000000</t>
  </si>
  <si>
    <t>0220210000</t>
  </si>
  <si>
    <t>0230000000</t>
  </si>
  <si>
    <t xml:space="preserve">            Бюджетные инвестиции в объекты капитального строительства</t>
  </si>
  <si>
    <t>0230410000</t>
  </si>
  <si>
    <t>0260000000</t>
  </si>
  <si>
    <t>0260112601</t>
  </si>
  <si>
    <t>0250000000</t>
  </si>
  <si>
    <t>7000810000</t>
  </si>
  <si>
    <t>0800000000</t>
  </si>
  <si>
    <t>0800110000</t>
  </si>
  <si>
    <t>0800210000</t>
  </si>
  <si>
    <t>0800310000</t>
  </si>
  <si>
    <t xml:space="preserve">            Поздравление граждан  и семей (в том числе многодетных и замещающих семей) в Днем Победы в Великой Отечественной войне 1941-1945 г.г.,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</si>
  <si>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>0800410000</t>
  </si>
  <si>
    <t>0800510000</t>
  </si>
  <si>
    <t xml:space="preserve">           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за счет  средств  областного  бюджета</t>
  </si>
  <si>
    <t>0800649100</t>
  </si>
  <si>
    <t xml:space="preserve">            Субвенции на осуществление государственного полномочия Свердловской области 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услуг», за  счет средств областного бюджета</t>
  </si>
  <si>
    <t>0800649200</t>
  </si>
  <si>
    <t xml:space="preserve">           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услуг, за счет средств федерального бюджета</t>
  </si>
  <si>
    <t>0800652500</t>
  </si>
  <si>
    <t>7000910000</t>
  </si>
  <si>
    <t>0910000000</t>
  </si>
  <si>
    <t>0910110000</t>
  </si>
  <si>
    <t>0910340300</t>
  </si>
  <si>
    <t>0730851180</t>
  </si>
  <si>
    <t>0910210000</t>
  </si>
  <si>
    <t>0310000000</t>
  </si>
  <si>
    <t>0310110000</t>
  </si>
  <si>
    <t>0310210000</t>
  </si>
  <si>
    <t>0310310000</t>
  </si>
  <si>
    <t>0310410000</t>
  </si>
  <si>
    <t>0310510000</t>
  </si>
  <si>
    <t>0310710000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</si>
  <si>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в части финансирования расходов на оплату труда работников общеобразовательных организаций  за счет областного бюджета.</t>
  </si>
  <si>
    <t>0310845110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</si>
  <si>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</si>
  <si>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>0310945120</t>
  </si>
  <si>
    <t>0320000000</t>
  </si>
  <si>
    <t>0320110000</t>
  </si>
  <si>
    <t>0320210000</t>
  </si>
  <si>
    <t>0320310000</t>
  </si>
  <si>
    <t>0320410000</t>
  </si>
  <si>
    <t>0320510000</t>
  </si>
  <si>
    <t>0320610000</t>
  </si>
  <si>
    <t>0320810000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</si>
  <si>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</si>
  <si>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>0321145310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</si>
  <si>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</si>
  <si>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>0321245320</t>
  </si>
  <si>
    <t xml:space="preserve">      Молодежная политика</t>
  </si>
  <si>
    <t>0330000000</t>
  </si>
  <si>
    <t>0330110000</t>
  </si>
  <si>
    <t>0330210000</t>
  </si>
  <si>
    <t>0330310000</t>
  </si>
  <si>
    <t>0330445600</t>
  </si>
  <si>
    <t>0340000000</t>
  </si>
  <si>
    <t>0340110000</t>
  </si>
  <si>
    <t xml:space="preserve">            Оснащение оборудованием и инвентнарем  муниципальных учреждений, занимающихся патриотическим воспитанием граждан</t>
  </si>
  <si>
    <t>0340210000</t>
  </si>
  <si>
    <t>0340310000</t>
  </si>
  <si>
    <t>0350000000</t>
  </si>
  <si>
    <t>0350110000</t>
  </si>
  <si>
    <t>0350210000</t>
  </si>
  <si>
    <t xml:space="preserve">      Дополнительное образование детей</t>
  </si>
  <si>
    <t>0703</t>
  </si>
  <si>
    <t>0420000000</t>
  </si>
  <si>
    <t>0420110000</t>
  </si>
  <si>
    <t>0420210000</t>
  </si>
  <si>
    <t>0420310000</t>
  </si>
  <si>
    <t>0430000000</t>
  </si>
  <si>
    <t>0450000000</t>
  </si>
  <si>
    <t xml:space="preserve">           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</t>
  </si>
  <si>
    <t>0450410000</t>
  </si>
  <si>
    <t>0450510000</t>
  </si>
  <si>
    <t>0410000000</t>
  </si>
  <si>
    <t>0410210000</t>
  </si>
  <si>
    <t>0410310000</t>
  </si>
  <si>
    <t>0410410000</t>
  </si>
  <si>
    <t>0410510000</t>
  </si>
  <si>
    <t>0410610000</t>
  </si>
  <si>
    <t>0410710000</t>
  </si>
  <si>
    <t>0470000000</t>
  </si>
  <si>
    <t>0470110000</t>
  </si>
  <si>
    <t>0460000000</t>
  </si>
  <si>
    <t>0480000000</t>
  </si>
  <si>
    <t xml:space="preserve">            Предоставление социальных выплат региональной поддержки молодым семьям</t>
  </si>
  <si>
    <t>0480110000</t>
  </si>
  <si>
    <t>0440000000</t>
  </si>
  <si>
    <t>0440210000</t>
  </si>
  <si>
    <t>0440610000</t>
  </si>
  <si>
    <t>0440110000</t>
  </si>
  <si>
    <t>0440510000</t>
  </si>
  <si>
    <t>7000311000</t>
  </si>
  <si>
    <t>7000411000</t>
  </si>
  <si>
    <t>7000511000</t>
  </si>
  <si>
    <t xml:space="preserve">            Премии и гранты</t>
  </si>
  <si>
    <t xml:space="preserve">            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</si>
  <si>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  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области,  за счет областного  бюджета</t>
  </si>
  <si>
    <t xml:space="preserve">          Поддержание в состоянии постоянной готовности к использованию защитных сооружений гражданской обороны</t>
  </si>
  <si>
    <t xml:space="preserve">          Субсидирование малых форм хозяйствования на селе с целью расширения производства сельскохозяйственной продукции</t>
  </si>
  <si>
    <t xml:space="preserve">          Субвенции на осуществление государственного полномочия Свердловской области   по организации проведения мероприятий по отлову и содержанию безнадзорных собак</t>
  </si>
  <si>
    <t xml:space="preserve">          Межбюджетные трансферты муниципральным образованиям сельских поселений на организацию пассажирских перевозок</t>
  </si>
  <si>
    <t xml:space="preserve">          Организация пассажирских перевозок</t>
  </si>
  <si>
    <t xml:space="preserve">          Межбюджетные трансферты муниципальным образованиям сельских поселений на ремонт автомобильных дорог местного значения, в том числе искусственных сооружений, расположенных на них</t>
  </si>
  <si>
    <t xml:space="preserve">          Субсидирование субъектов малого  и среднего предпринимательства на компенсацию затрат, связанное  с приобретением оборудования в целях  создания и (или) развития и (или) модернизации производства товаров (работ, услуг)</t>
  </si>
  <si>
    <t xml:space="preserve">          Организация и проведение смотра-конкурса на лучшую организацию торгового обслуживания в день проведения выборов</t>
  </si>
  <si>
    <t xml:space="preserve">        Подпрограмма 2 "Создание условий для обеспечения поселений, входящих в состав Камышловского муниципального района, услугами торговли, общественного питания и бытового обслуживания на период 2014-2020 годов"</t>
  </si>
  <si>
    <t xml:space="preserve">        Подпрограмма 3 "Развитие жилищно-коммунального хозяйства и повышение энергетической эффективности"</t>
  </si>
  <si>
    <t xml:space="preserve">          Бюджетные инвестиции в объекты капитального строительства</t>
  </si>
  <si>
    <t xml:space="preserve">        Подпрограмма 6 "Восстановление и развитие объектов внешнего благоустройства"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</si>
  <si>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в части финансирования расходов на оплату труда работников общеобразовательных организаций  за счет областного бюджета.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</si>
  <si>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</si>
  <si>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</si>
  <si>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</si>
  <si>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 xml:space="preserve">    Дополнительное образование детей</t>
  </si>
  <si>
    <t xml:space="preserve">    Молодежная политика</t>
  </si>
  <si>
    <t xml:space="preserve">          Оснащение оборудованием и инвентнарем  муниципальных учреждений, занимающихся патриотическим воспитанием граждан</t>
  </si>
  <si>
    <t xml:space="preserve">         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</t>
  </si>
  <si>
    <t xml:space="preserve">        Подпрограмма 8 "Предоставление  региональной поддержки  молодым семьям Камышловского муниципального района  на улучшение жилищных условий"</t>
  </si>
  <si>
    <t xml:space="preserve">          Предоставление социальных выплат региональной поддержки молодым семьям</t>
  </si>
  <si>
    <t xml:space="preserve">          Поздравление граждан  и семей (в том числе многодетных и замещающих семей) в Днем Победы в Великой Отечественной войне 1941-1945 г.г.,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</si>
  <si>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 xml:space="preserve">         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за счет  средств  областного  бюджета</t>
  </si>
  <si>
    <t xml:space="preserve">          Субвенции на осуществление государственного полномочия Свердловской области 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услуг», за  счет средств областного бюджета</t>
  </si>
  <si>
    <t xml:space="preserve">         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услуг, за счет средств федерального бюджета</t>
  </si>
  <si>
    <t xml:space="preserve">        Подпрограмма 4 "Развитие физической культуры, спорта и туризма "</t>
  </si>
  <si>
    <t xml:space="preserve">          Ремонт зданий и помещений, в которых размещаются  муниципальные учреждения физической культуры, спорта и их филиалы (ФОК)</t>
  </si>
  <si>
    <t xml:space="preserve">          Приобретение основных средств 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</si>
  <si>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Мероприятия кадровой политики</t>
  </si>
  <si>
    <t>0500411000</t>
  </si>
  <si>
    <t xml:space="preserve">          Проведение праздничных мероприятий</t>
  </si>
  <si>
    <t xml:space="preserve">          Мероприятия по приобретению сувенирной продукции и бланков документов</t>
  </si>
  <si>
    <t>0500610000</t>
  </si>
  <si>
    <t xml:space="preserve">          Мероприятия по информационному обеспечению органов местного самоуправления</t>
  </si>
  <si>
    <t>0500810000</t>
  </si>
  <si>
    <t>0501146100</t>
  </si>
  <si>
    <t xml:space="preserve">          Оценка рыночной стоимости земельных участков для заключения договоров аренды</t>
  </si>
  <si>
    <t>0601410000</t>
  </si>
  <si>
    <t xml:space="preserve">          Межбюджетные трансферты муниципальным образованиям сельских поселений на проектирование и строительство автобомильных дорог местного значения</t>
  </si>
  <si>
    <t>0240412404</t>
  </si>
  <si>
    <t xml:space="preserve">        Подпрограмма 1 Повышение инвестиционной привлекательности МО Камышловский муниципальный район</t>
  </si>
  <si>
    <t xml:space="preserve">          Организация краткосрочных курсов повышения квалификации</t>
  </si>
  <si>
    <t>0220310000</t>
  </si>
  <si>
    <t>0601616016</t>
  </si>
  <si>
    <t xml:space="preserve">          Предоставление межбюджетных трансфертов МО "Калиновское сельское поселение" на проведение землеустроительных работ по описанию местоположения границ населенных пунктов</t>
  </si>
  <si>
    <t>0602016020</t>
  </si>
  <si>
    <t xml:space="preserve">          Межбюджетные трансферты бюджетам сельских поселений на разработку и реализацию инвестиционных проектов</t>
  </si>
  <si>
    <t>0230112301</t>
  </si>
  <si>
    <t xml:space="preserve">          Межбюджетные трансферты бюджетам муниципальных образований сельских поселений на замену ветких коммунальных сетей</t>
  </si>
  <si>
    <t>0230212302</t>
  </si>
  <si>
    <t xml:space="preserve">          Разработка проекта зон санитарной охраны источников питьевого водоснабжения</t>
  </si>
  <si>
    <t>0230312303</t>
  </si>
  <si>
    <t xml:space="preserve">          Перевод котельных на газ в муниципальных учреждениях Камышловского района</t>
  </si>
  <si>
    <t>0311010000</t>
  </si>
  <si>
    <t>0321710000</t>
  </si>
  <si>
    <t>0420410000</t>
  </si>
  <si>
    <t>0420510000</t>
  </si>
  <si>
    <t xml:space="preserve">          Осуществление мероприятий по приоритетным направлениям работы с молодежью</t>
  </si>
  <si>
    <t>0430110000</t>
  </si>
  <si>
    <t>0450710000</t>
  </si>
  <si>
    <t xml:space="preserve">         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</si>
  <si>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>0410114102</t>
  </si>
  <si>
    <t>0411110000</t>
  </si>
  <si>
    <t xml:space="preserve">          Создание материально - технических условий для обеспечения деятельности  органа муниципальной власти в сфере культуры, молодежной политики и спорта</t>
  </si>
  <si>
    <t>0470210000</t>
  </si>
  <si>
    <t xml:space="preserve">          Приобретение оборудования и иных материальных ценностей для деятельности ДЮСШ</t>
  </si>
  <si>
    <t>0440410000</t>
  </si>
  <si>
    <t xml:space="preserve">  СРЕДСТВА МАССОВОЙ ИНФОРМАЦИИ</t>
  </si>
  <si>
    <t>1200</t>
  </si>
  <si>
    <t xml:space="preserve">    Телевидение и радиовещание</t>
  </si>
  <si>
    <t>1201</t>
  </si>
  <si>
    <t xml:space="preserve">          Мероприятия по освещению деятельности органов местного самоуправления</t>
  </si>
  <si>
    <t xml:space="preserve">    Периодическая печать и издательства</t>
  </si>
  <si>
    <t>1202</t>
  </si>
  <si>
    <t xml:space="preserve">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</si>
  <si>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>7001251200</t>
  </si>
  <si>
    <t xml:space="preserve">            Приобретение основных средств 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</si>
  <si>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  Мероприятия кадровой политики</t>
  </si>
  <si>
    <t xml:space="preserve">            Проведение праздничных мероприятий</t>
  </si>
  <si>
    <t xml:space="preserve">            Мероприятия по приобретению сувенирной продукции и бланков документов</t>
  </si>
  <si>
    <t xml:space="preserve">            Мероприятия по информационному обеспечению органов местного самоуправления</t>
  </si>
  <si>
    <t xml:space="preserve">            Оценка рыночной стоимости земельных участков для заключения договоров аренды</t>
  </si>
  <si>
    <t xml:space="preserve">            Межбюджетные трансферты муниципальным образованиям сельских поселений на проектирование и строительство автобомильных дорог местного значения</t>
  </si>
  <si>
    <t xml:space="preserve">       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 на 2013-2020годы</t>
  </si>
  <si>
    <t xml:space="preserve">            Организация краткосрочных курсов повышения квалификации</t>
  </si>
  <si>
    <t xml:space="preserve">            Предоставление межбюджетных трансфертов МО "Калиновское сельское поселение" на проведение землеустроительных работ по описанию местоположения границ населенных пунктов</t>
  </si>
  <si>
    <t xml:space="preserve">            Межбюджетные трансферты бюджетам сельских поселений на разработку и реализацию инвестиционных проектов</t>
  </si>
  <si>
    <t xml:space="preserve">            Межбюджетные трансферты бюджетам муниципальных образований сельских поселений на замену ветких коммунальных сетей</t>
  </si>
  <si>
    <t xml:space="preserve">            Разработка проекта зон санитарной охраны источников питьевого водоснабжения</t>
  </si>
  <si>
    <t xml:space="preserve">    СРЕДСТВА МАССОВОЙ ИНФОРМАЦИИ</t>
  </si>
  <si>
    <t xml:space="preserve">      Телевидение и радиовещание</t>
  </si>
  <si>
    <t xml:space="preserve">            Мероприятия по освещению деятельности органов местного самоуправления</t>
  </si>
  <si>
    <t xml:space="preserve">      Периодическая печать и издательства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</si>
  <si>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</si>
  <si>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 xml:space="preserve">            Перевод котельных на газ в муниципальных учреждениях Камышловского района</t>
  </si>
  <si>
    <t xml:space="preserve">            Осуществление мероприятий по приоритетным направлениям работы с молодежью</t>
  </si>
  <si>
    <t xml:space="preserve">           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</si>
  <si>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 xml:space="preserve">            Создание материально - технических условий для обеспечения деятельности  органа муниципальной власти в сфере культуры, молодежной политики и спорта</t>
  </si>
  <si>
    <t xml:space="preserve">            Приобретение оборудования и иных материальных ценностей для деятельности ДЮСШ</t>
  </si>
  <si>
    <t>Свод источников финансирования дефицита местного бюджета на 2018 год</t>
  </si>
  <si>
    <t>на 2018 год и плановый период 2019 и 2020 годов"</t>
  </si>
  <si>
    <t>Распределение бюджетных ассигнований по разделам, подразделам, целевым статьям (муниципальным программам муниципального образования Камышловский муниципальный район и непрограммным направлениям деятельности), группам и подгруппам видов классификации расходов бюджетов  на 2018 год</t>
  </si>
  <si>
    <t>Ведомственная структура расходов местного бюджета на 2018 год</t>
  </si>
  <si>
    <t xml:space="preserve">            Поддержка на конкурсной основе лучших учреждений дополнительного образования</t>
  </si>
  <si>
    <t xml:space="preserve">            Оснащение муниципальных учреждений, занимающихся патриотическим воспитанием, учебными пособиями, наглядной печатной продукцией, стендов, парадной военной формы для обучающихся в патриотических клубах</t>
  </si>
  <si>
    <t xml:space="preserve">            Строительство типовых культурных сооружений (Центр Культурного Развития)</t>
  </si>
  <si>
    <t xml:space="preserve">          Поддержка на конкурсной основе лучших учреждений дополнительного образования</t>
  </si>
  <si>
    <t xml:space="preserve">          Оснащение муниципальных учреждений, занимающихся патриотическим воспитанием, учебными пособиями, наглядной печатной продукцией, стендов, парадной военной формы для обучающихся в патриотических клубах</t>
  </si>
  <si>
    <t xml:space="preserve">          Строительство типовых культурных сооружений (Центр Культурного Развития)</t>
  </si>
  <si>
    <t>0600716007</t>
  </si>
  <si>
    <t>0602116021</t>
  </si>
  <si>
    <t>0321345400</t>
  </si>
  <si>
    <t>03214S5Ш00</t>
  </si>
  <si>
    <t>0411114111</t>
  </si>
  <si>
    <t xml:space="preserve">            Предоставление межбюджетных трансфертов на проведение работ по внесению изменений в Генеральный план и Правила землепользования и застройки МО "Обуховское сельское поселение"</t>
  </si>
  <si>
    <t xml:space="preserve">            Предоставление межбюджетных трансфертов МО "Обуховское сельское поселение" на проведение геодезических работ</t>
  </si>
  <si>
    <t xml:space="preserve">            Обеспечение питанием  обучающихся  в  муниципальных  общеобразовательных  организациях,  за счет областного бюджета</t>
  </si>
  <si>
    <t xml:space="preserve">            Обеспечение мероприятий по оборудованию спортивных площадок в муниципальных общеобразовательных организациях</t>
  </si>
  <si>
    <t xml:space="preserve">            Межбюжетные трансферты на строительство типовых культурных сооружений (Центр Культурного Развития)</t>
  </si>
  <si>
    <t xml:space="preserve">          Предоставление межбюджетных трансфертов на проведение работ по внесению изменений в Генеральный план и Правила землепользования и застройки МО "Обуховское сельское поселение"</t>
  </si>
  <si>
    <t xml:space="preserve">          Предоставление межбюджетных трансфертов МО "Обуховское сельское поселение" на проведение геодезических работ</t>
  </si>
  <si>
    <t xml:space="preserve">          Обеспечение питанием  обучающихся  в  муниципальных  общеобразовательных  организациях,  за счет областного бюджета</t>
  </si>
  <si>
    <t xml:space="preserve">          Обеспечение мероприятий по оборудованию спортивных площадок в муниципальных общеобразовательных организациях</t>
  </si>
  <si>
    <t xml:space="preserve">          Межбюжетные трансферты на строительство типовых культурных сооружений (Центр Культурного Развития)</t>
  </si>
  <si>
    <t>0600110000</t>
  </si>
  <si>
    <t xml:space="preserve">            Приобретение  здания  нежилого назначения  в с.Галкинское ул. Агрономическая д.6</t>
  </si>
  <si>
    <t>0601210000</t>
  </si>
  <si>
    <t xml:space="preserve">          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</si>
  <si>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Организация и проведение мероприятий, творческих проектов, бесед,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мира, продвижение идеалов взаимопонимания, терпимости, межнациональной солидарности (в т.ч. семинары, круглые столы с приглашением лектората и др.)</t>
  </si>
  <si>
    <t xml:space="preserve">            Проведение мероприятий направленных на активизацию борьбы с пьянством, алкоголизмом, наркоманией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 и др) 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</si>
  <si>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Проведение мероприятий по профилактике правонарушений на территории Камышловского района (в т.ч. конкурсы творческих работ и социальных проектов, конкурсы по разработке методических рекомендаций в образовательных учреждениях и учреждениях культуры)</t>
  </si>
  <si>
    <t xml:space="preserve">          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</si>
  <si>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Предоставление межбюджетных трансфертов на благоустройство населенных пунктов</t>
  </si>
  <si>
    <t>0260212602</t>
  </si>
  <si>
    <t xml:space="preserve">  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</si>
  <si>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Всего расходов:   </t>
  </si>
  <si>
    <t xml:space="preserve">          Приобретение  здания  нежилого назначения  в с.Галкинское ул. Агрономическая д.6</t>
  </si>
  <si>
    <t xml:space="preserve">        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</si>
  <si>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Организация и проведение мероприятий, творческих проектов, бесед,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мира, продвижение идеалов взаимопонимания, терпимости, межнациональной солидарности (в т.ч. семинары, круглые столы с приглашением лектората и др.)</t>
  </si>
  <si>
    <t xml:space="preserve">          Проведение мероприятий направленных на активизацию борьбы с пьянством, алкоголизмом, наркоманией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 и др) 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</si>
  <si>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Проведение мероприятий по профилактике правонарушений на территории Камышловского района (в т.ч. конкурсы творческих работ и социальных проектов, конкурсы по разработке методических рекомендаций в образовательных учреждениях и учреждениях культуры)</t>
  </si>
  <si>
    <t xml:space="preserve">        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</si>
  <si>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Предоставление межбюджетных трансфертов на благоустройство населенных пунктов</t>
  </si>
  <si>
    <t xml:space="preserve">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</si>
  <si>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>Приложение № 2</t>
  </si>
  <si>
    <t xml:space="preserve">Свод  доходов местного бюджета на 2018 год </t>
  </si>
  <si>
    <t>Код классификации доходов бюджета</t>
  </si>
  <si>
    <t>Наименование показателя</t>
  </si>
  <si>
    <t xml:space="preserve">Сумма, в тысячах рублей </t>
  </si>
  <si>
    <t>00010000000000000000</t>
  </si>
  <si>
    <t xml:space="preserve">    НАЛОГОВЫЕ И НЕНАЛОГОВЫЕ ДОХОДЫ</t>
  </si>
  <si>
    <t>00010100000000000000</t>
  </si>
  <si>
    <t xml:space="preserve">    НАЛОГИ НА ПРИБЫЛЬ, ДОХОДЫ</t>
  </si>
  <si>
    <t>18210102010011000110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</si>
  <si>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</si>
  <si>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</si>
  <si>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</si>
  <si>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</si>
  <si>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</si>
  <si>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18210102040011000110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</si>
  <si>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</si>
  <si>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00010300000000000000</t>
  </si>
  <si>
    <t>НАЛОГИ НА ТОВАРЫ (РАБОТЫ, УСЛУГИ), РЕАЛИЗУЕМЫЕ НА ТЕРРИТОРИИ РОССИЙСКОЙ ФЕДЕРАЦИИ</t>
  </si>
  <si>
    <t>10010302230010000110</t>
  </si>
  <si>
    <t xml:space="preserve">     Доходы от уплаты акцизов на дизельное топливо,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</si>
  <si>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10010302240010000110</t>
  </si>
  <si>
    <t xml:space="preserve">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</si>
  <si>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10010302250010000110</t>
  </si>
  <si>
    <t xml:space="preserve">     Доходы от уплаты акцизов на автомобильный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</si>
  <si>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10010302260010000110</t>
  </si>
  <si>
    <t xml:space="preserve">     Доходы от уплаты акцизов на прямогонный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</si>
  <si>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00010500000000000000</t>
  </si>
  <si>
    <t xml:space="preserve">      НАЛОГИ НА СОВОКУПНЫЙ ДОХОД</t>
  </si>
  <si>
    <t>18210501000010000110</t>
  </si>
  <si>
    <t xml:space="preserve">      Налог, взимаемый в связи с применением упрощенной системы налогообложения</t>
  </si>
  <si>
    <t>18210501011011000110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</si>
  <si>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</si>
  <si>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18210501021011000110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</si>
  <si>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</si>
  <si>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18210502000020000110</t>
  </si>
  <si>
    <t xml:space="preserve">      Единый налог на вмененный доход для отдельных видов деятельности</t>
  </si>
  <si>
    <t>18210502010021000110</t>
  </si>
  <si>
    <t xml:space="preserve">      Единый налог на вмененный доход для отдельных видов деятельности(сумма платежа (перерасчеты, недоимка и задолженность по соответствующему платежу, в том числе по отмененному)</t>
  </si>
  <si>
    <t>18210503000010000110</t>
  </si>
  <si>
    <t xml:space="preserve">      Единый сельскохозяйственный налог</t>
  </si>
  <si>
    <t>18210503010011000110</t>
  </si>
  <si>
    <t xml:space="preserve">  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</si>
  <si>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18210504000020000110</t>
  </si>
  <si>
    <t xml:space="preserve">      Налог, взимаемый в связи с применением патентной системы налогообложения, зачисляемый в бюджеты муниципальных районов</t>
  </si>
  <si>
    <t>18210504020021000110</t>
  </si>
  <si>
    <t xml:space="preserve">    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</si>
  <si>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00011100000000000000</t>
  </si>
  <si>
    <t xml:space="preserve">      ДОХОДЫ ОТ ИСПОЛЬЗОВАНИЯ ИМУЩЕСТВА, НАХОДЯЩЕГОСЯ В ГОСУДАРСТВЕННОЙ И МУНИЦИПАЛЬНОЙ СОБСТВЕННОСТИ</t>
  </si>
  <si>
    <t>90111105010050000120</t>
  </si>
  <si>
    <r>
      <t xml:space="preserve"> 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участков, </t>
    </r>
    <r>
      <rPr>
        <b/>
        <sz val="10"/>
        <rFont val="Arial Cyr"/>
        <family val="0"/>
      </rPr>
      <t>в т.ч.:</t>
    </r>
  </si>
  <si>
    <t>90111105013050000120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</si>
  <si>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</si>
  <si>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90111107015050000120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</si>
  <si>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</si>
  <si>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90111105075050000120</t>
  </si>
  <si>
    <r>
      <t xml:space="preserve">      Доходы от сдачи в аренду имущества, составляющего казну муниципальных районов (за исключением земельных участков) </t>
    </r>
    <r>
      <rPr>
        <sz val="10"/>
        <rFont val="Arial Cyr"/>
        <family val="0"/>
      </rPr>
      <t>из них:</t>
    </r>
  </si>
  <si>
    <t>90111105075050003120</t>
  </si>
  <si>
    <r>
      <t xml:space="preserve">      </t>
    </r>
    <r>
      <rPr>
        <b/>
        <sz val="10"/>
        <rFont val="Arial Cyr"/>
        <family val="0"/>
      </rPr>
      <t>Доходы от сдачи в аренду имущества, составляющего казну муниципальных районов (за исключением земельных участков)</t>
    </r>
    <r>
      <rPr>
        <sz val="10"/>
        <rFont val="Arial Cyr"/>
        <family val="0"/>
      </rPr>
      <t xml:space="preserve"> (Доходы от сдачи в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аренду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градостроительства) </t>
    </r>
  </si>
  <si>
    <t>90111105075050004120</t>
  </si>
  <si>
    <r>
      <t xml:space="preserve">     </t>
    </r>
    <r>
      <rPr>
        <b/>
        <sz val="10"/>
        <rFont val="Arial Cyr"/>
        <family val="0"/>
      </rPr>
      <t xml:space="preserve">Доходы от сдачи в аренду имущества, составляющего казну муниципальных районов (за исключением земельных участков) </t>
    </r>
    <r>
      <rPr>
        <sz val="10"/>
        <rFont val="Arial Cyr"/>
        <family val="0"/>
      </rPr>
      <t>(Плата за пользование жилыми помещениями (плата за наем) муниципального жилищного фонда муниципальных районов)</t>
    </r>
  </si>
  <si>
    <t>00011200000000000000</t>
  </si>
  <si>
    <t xml:space="preserve">     ПЛАТЕЖИ ПРИ ПОЛЬЗОВАНИИ ПРИРОДНЫМИ РЕСУРСАМИ</t>
  </si>
  <si>
    <t>04811201010016000120</t>
  </si>
  <si>
    <t xml:space="preserve">     Плата за выбросы загрязняющих веществ в атмосферный воздух стационарными объектами</t>
  </si>
  <si>
    <t>04811201040016000120</t>
  </si>
  <si>
    <t xml:space="preserve">     Плата за размещение отходов производства и потребления</t>
  </si>
  <si>
    <t>00011300000000000000</t>
  </si>
  <si>
    <t xml:space="preserve">     ДОХОДЫ ОТ ОКАЗАНИЯ ПЛАТНЫХ УСЛУГ И КОМПЕНСАЦИИ ЗАТРАТ ГОСУДАРСТВА</t>
  </si>
  <si>
    <t>90611301995050000130</t>
  </si>
  <si>
    <t xml:space="preserve">      Прочие доходы от оказания платных услуг (работ) получателями средств бюджетов муниципальных районов </t>
  </si>
  <si>
    <t>90611301995050001130</t>
  </si>
  <si>
    <r>
      <t xml:space="preserve">      Прочие доходы от оказания платных услуг (работ) получателями средств бюджетов муниципальных районов (</t>
    </r>
    <r>
      <rPr>
        <b/>
        <sz val="10"/>
        <rFont val="Arial Cyr"/>
        <family val="0"/>
      </rPr>
      <t>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</t>
    </r>
    <r>
      <rPr>
        <sz val="10"/>
        <rFont val="Arial Cyr"/>
        <family val="0"/>
      </rPr>
      <t>)</t>
    </r>
  </si>
  <si>
    <t>90611301995050003130</t>
  </si>
  <si>
    <r>
      <t xml:space="preserve">     Прочие доходы от оказания платных услуг (работ) получателями средств бюджетов муниципальных районов ( </t>
    </r>
    <r>
      <rPr>
        <b/>
        <sz val="10"/>
        <rFont val="Arial Cyr"/>
        <family val="0"/>
      </rPr>
      <t>плата за питание учащихся в казенных муниципальных общеобразовательных школах</t>
    </r>
    <r>
      <rPr>
        <sz val="10"/>
        <rFont val="Arial Cyr"/>
        <family val="0"/>
      </rPr>
      <t xml:space="preserve">)  </t>
    </r>
  </si>
  <si>
    <t>90611301995050004130</t>
  </si>
  <si>
    <t xml:space="preserve">      Прочие доходы от оказания платных услуг(работ) получателями средств бюджетов муниципальных районов </t>
  </si>
  <si>
    <t>00011302995050000130</t>
  </si>
  <si>
    <t>Прочие доходы от компенсации затрат бюджетов МР, из них:</t>
  </si>
  <si>
    <t>90111302995050003130</t>
  </si>
  <si>
    <t xml:space="preserve">     Прочие доходы от компенсации затрат бюджетов МР (прочие доходы)</t>
  </si>
  <si>
    <t>00011400000000000000</t>
  </si>
  <si>
    <t xml:space="preserve">    ДОХОДЫ ОТ ПРОДАЖИ МАТЕРИАЛЬНЫХ И НЕМАТЕРИАЛЬНЫХ АКТИВОВ</t>
  </si>
  <si>
    <t>90111401050050000410</t>
  </si>
  <si>
    <t xml:space="preserve">      Доходы от продажи квартир, находящихся в собственности муниципальных районов</t>
  </si>
  <si>
    <t>90111406013050000430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</si>
  <si>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</si>
  <si>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00011600000000000000</t>
  </si>
  <si>
    <t xml:space="preserve">    ШТРАФЫ, САНКЦИИ,ВОЗМЕЩЕНИЕ УЩЕРБА</t>
  </si>
  <si>
    <t>16111633050056000140</t>
  </si>
  <si>
    <t xml:space="preserve">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</si>
  <si>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90111690050050000140</t>
  </si>
  <si>
    <t xml:space="preserve">    Прочие поступления от денежных взысканий (штрафов) и иных сумм в возмещение ущерба, зачисляемые в бюджеты муниципальных районов</t>
  </si>
  <si>
    <t>90611690050050000140</t>
  </si>
  <si>
    <t>00020000000000000000</t>
  </si>
  <si>
    <t xml:space="preserve">    БЕЗВОЗМЕЗДНЫЕ ПОСТУПЛЕНИЯ</t>
  </si>
  <si>
    <t>00020200000000000000</t>
  </si>
  <si>
    <t xml:space="preserve">     Безвозмездные поступления от других бюджетов бюджетной системы Российской Федерации</t>
  </si>
  <si>
    <t>00020210000000000151</t>
  </si>
  <si>
    <t xml:space="preserve">     ДОТАЦИИ БЮДЖЕТАМ СУБЪЕКТОВ РФ И МУНИЦИПАЛЬНЫМ ОБРАЗОВАНИЯМ</t>
  </si>
  <si>
    <t>90120215001050000151</t>
  </si>
  <si>
    <t xml:space="preserve">      Дотации бюджетам муниципальных районов на выравнивание бюджетной обеспеченности</t>
  </si>
  <si>
    <t>00020220000000000151</t>
  </si>
  <si>
    <t xml:space="preserve">    СУБСИДИИ БЮДЖЕТАМ СУБЪЕКТОВ РОССИЙСКОЙ ФЕДЕРАЦИИ И МУНИЦИПАЛЬНЫХ ОБРАЗОВАНИЙ (МЕЖБЮДЖЕТНЫЕ СУБСИДИИ)</t>
  </si>
  <si>
    <t>00020229999050000151</t>
  </si>
  <si>
    <t xml:space="preserve">      Прочие субсидии бюджетам муниципальных районов, в том числе:</t>
  </si>
  <si>
    <t>90120229999050000151</t>
  </si>
  <si>
    <t xml:space="preserve">    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</t>
  </si>
  <si>
    <t>90620229999050000151</t>
  </si>
  <si>
    <t xml:space="preserve">      Субсидии на осуществление мероприятий по организации питания в муниципальных общеобразовательных учреждениях</t>
  </si>
  <si>
    <t xml:space="preserve">     Субсидии на организацию отдыха детей в каникулярное время </t>
  </si>
  <si>
    <t>00020230000000000151</t>
  </si>
  <si>
    <t xml:space="preserve">     СУБВЕНЦИИ БЮДЖЕТАМ СУБЪЕКТОВ РФ И МУНИЦИПАЛЬНЫХ ОБРАЗОВАНИЙ</t>
  </si>
  <si>
    <t>90120230022050000151</t>
  </si>
  <si>
    <t xml:space="preserve">      Субвенции бюджетам муниципальных районов на предоставление гражданам субсидий на оплату жилого помещения и коммунальных услуг</t>
  </si>
  <si>
    <t>00020230024050000151</t>
  </si>
  <si>
    <t xml:space="preserve">      Субвенции бюджетам муниципальных районов на выполнение передаваемых полномочий субъектов РФ, в том числе:</t>
  </si>
  <si>
    <t>90120230024050000151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</si>
  <si>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</si>
  <si>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</si>
  <si>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</si>
  <si>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</si>
  <si>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Субвенции на осуществление государственного полномочия по  созданию административных комиссий</t>
  </si>
  <si>
    <t xml:space="preserve">    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</si>
  <si>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90120235118050000151</t>
  </si>
  <si>
    <t xml:space="preserve">      Субвенции  бюджетам муниципальных районов на осуществление первичного воинского учета на территориях, где отсутствуют военные комиссариаты</t>
  </si>
  <si>
    <t>90120235120050000151</t>
  </si>
  <si>
    <t xml:space="preserve">    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 </t>
  </si>
  <si>
    <t>90120235250050000151</t>
  </si>
  <si>
    <t xml:space="preserve">      Субвенции на осуществление госудрственного полномочия Российской Федерации предоставлению мер социальной поддержки по оплате жилого помещения</t>
  </si>
  <si>
    <t>00020239999050000151</t>
  </si>
  <si>
    <t xml:space="preserve">      Прочие субвенции бюджетам муниципальных районов, в том числе:</t>
  </si>
  <si>
    <t>90620239999050000151</t>
  </si>
  <si>
    <t xml:space="preserve">     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</si>
  <si>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 xml:space="preserve">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</si>
  <si>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ИТОГО ДОХОДОВ</t>
  </si>
  <si>
    <t xml:space="preserve">          Организация проведения работ по разработке схемы расположения рекламных конструкций на территории муниципального образования Камышловский муниципальный район</t>
  </si>
  <si>
    <t>0600910000</t>
  </si>
  <si>
    <t xml:space="preserve">          Выполнение схем газоснабжения (гидравлических расчетов) населенных пунктов Камышловского района</t>
  </si>
  <si>
    <t>0230510000</t>
  </si>
  <si>
    <t xml:space="preserve">            Организация проведения работ по разработке схемы расположения рекламных конструкций на территории муниципального образования Камышловский муниципальный район</t>
  </si>
  <si>
    <t xml:space="preserve">            Выполнение схем газоснабжения (гидравлических расчетов) населенных пунктов Камышловского района</t>
  </si>
  <si>
    <t xml:space="preserve">            Разработка плана действий по предупреждению и ликвидации ЧС природного и техногенного характера на территории МО Камышловский муниципальный район</t>
  </si>
  <si>
    <t>0711510000</t>
  </si>
  <si>
    <t>0601816018</t>
  </si>
  <si>
    <t xml:space="preserve">        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</si>
  <si>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 xml:space="preserve">            Обеспечение условий реализации муниципальными образовательными организациями образовательных программ естественно-научного цикла и профориентационной работы</t>
  </si>
  <si>
    <t xml:space="preserve">            Строительство и реконструкция объектов муниципальной собственности физической культуры и массового спорта за счет средств областного бюджета</t>
  </si>
  <si>
    <t>0440348100</t>
  </si>
  <si>
    <t xml:space="preserve">          Разработка плана действий по предупреждению и ликвидации ЧС природного и техногенного характера на территории МО Камышловский муниципальный район</t>
  </si>
  <si>
    <t xml:space="preserve">          Обеспечение условий реализации муниципальными образовательными организациями образовательных программ естественно-научного цикла и профориентационной работы</t>
  </si>
  <si>
    <t xml:space="preserve">      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</si>
  <si>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 xml:space="preserve">          Строительство и реконструкция объектов муниципальной собственности физической культуры и массового спорта за счет средств областного бюджета</t>
  </si>
  <si>
    <t>90120225567050000151</t>
  </si>
  <si>
    <t xml:space="preserve">    Субсидии бюджетам муниципальных районов на реализацию мероприятий по устойчивому развитию сельских территорий (ФБ)</t>
  </si>
  <si>
    <t xml:space="preserve">    Субсидии бюджетам муниципальных районов на реализацию мероприятий по устойчивому развитию сельских территорий (ОБ)</t>
  </si>
  <si>
    <t xml:space="preserve">        Субсидии на проведение землеустроительных работ по описанию местоположения границ территориальных зон и населенных пунктов, расположенных на территории Свердловской области </t>
  </si>
  <si>
    <t xml:space="preserve">   Субсидии на создание в общеобразовательных организациях, расположенных в сельской местности, условий для занятий физической культурой и спортом, предусмотренные государственной программой Свердловской области "Развитие системы образования в Свердловской области до 2024 года" (ОБ)</t>
  </si>
  <si>
    <t>90820229999050000151</t>
  </si>
  <si>
    <t xml:space="preserve">    Субсидии бюджетам муниципальных районов, предусмотренные программой "Реализация молодежной политики и патриотического воспитания граждан в Свердловской области до 2024 года" </t>
  </si>
  <si>
    <t xml:space="preserve">      Субсидии на предоставление региональных социальных выплат молодым семьям на улучшение жилищных условий</t>
  </si>
  <si>
    <t xml:space="preserve">        Субсидии на обеспечение условий реализации муниципальными образовательными организациями в Свердловской области образовательных программ естественно-научного цикла и профориентационной работы</t>
  </si>
  <si>
    <t xml:space="preserve">            Обеспечение оплаты труда работников муниципальных учреждений в размере не ниже минимального размера оплаты труда</t>
  </si>
  <si>
    <t>7000440600</t>
  </si>
  <si>
    <t xml:space="preserve">            Установка технических средств охраны (видеонаблюдение. сигнализация. тревожные кнопки. турникеты и т.д.)</t>
  </si>
  <si>
    <t>0720417204</t>
  </si>
  <si>
    <t>0601843800</t>
  </si>
  <si>
    <t>0601943800</t>
  </si>
  <si>
    <t xml:space="preserve">            Улучшение жилищных условий граждан, проживающих в сельской местности, в том числе молодых семей и молодых специалистов</t>
  </si>
  <si>
    <t>02501L5670</t>
  </si>
  <si>
    <t xml:space="preserve">            Улучшение жилищных условий граждан, проживающих в сельской местности, в том числе молодых семей и молодых специалистов, на условиях софинансирования из федерального бюджета</t>
  </si>
  <si>
    <t xml:space="preserve">            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</si>
  <si>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0321645Ф00</t>
  </si>
  <si>
    <t>03216S5Ф00</t>
  </si>
  <si>
    <t xml:space="preserve">            Обеспечение условий реализации муниципальными образовательными организациями образовательных программ естественно-научного цикла и профориентационной работы в рамках реализации комплексной программы "Уральская инженерная школа" за счет областного бюджета</t>
  </si>
  <si>
    <t>0321545И00</t>
  </si>
  <si>
    <t>03215S5И00</t>
  </si>
  <si>
    <t xml:space="preserve">            Реализация проектов по приоритетным направлениям работы с молодежью на территории Свердловской области</t>
  </si>
  <si>
    <t>0430148П00</t>
  </si>
  <si>
    <t xml:space="preserve">            Предоставление региональных социальных выплат молодым семьям на улучшение жилищных условий за счет областного бюджета</t>
  </si>
  <si>
    <t>0480149500</t>
  </si>
  <si>
    <t xml:space="preserve">          Обеспечение оплаты труда работников муниципальных учреждений в размере не ниже минимального размера оплаты труда</t>
  </si>
  <si>
    <t xml:space="preserve">          Установка технических средств охраны (видеонаблюдение. сигнализация. тревожные кнопки. турникеты и т.д.)</t>
  </si>
  <si>
    <t xml:space="preserve">          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</si>
  <si>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 xml:space="preserve">          Реализация проектов по приоритетным направлениям работы с молодежью на территории Свердловской области</t>
  </si>
  <si>
    <t xml:space="preserve">          Обеспечение условий реализации муниципальными образовательными организациями образовательных программ естественно-научного цикла и профориентационной работы в рамках реализации комплексной программы "Уральская инженерная школа" за счет областного бюджета</t>
  </si>
  <si>
    <t xml:space="preserve">          Улучшение жилищных условий граждан, проживающих в сельской местности, в том числе молодых семей и молодых специалистов</t>
  </si>
  <si>
    <t xml:space="preserve">          Улучшение жилищных условий граждан, проживающих в сельской местности, в том числе молодых семей и молодых специалистов, на условиях софинансирования из федерального бюджета</t>
  </si>
  <si>
    <t xml:space="preserve">          Предоставление региональных социальных выплат молодым семьям на улучшение жилищных условий за счет областного бюджета</t>
  </si>
  <si>
    <t xml:space="preserve">            Софинансирование на реализацию мероприятий по поэтапному внедрению Всероссийского физкультурно-спортивного комплекса "Готов к труду и обороне" (ГТО) за счет средств местного бюджета</t>
  </si>
  <si>
    <t>04402S8Г00</t>
  </si>
  <si>
    <t xml:space="preserve">            Строительство (размещение) типовых спортивных сооружений (площадок)</t>
  </si>
  <si>
    <t>0440310000</t>
  </si>
  <si>
    <t xml:space="preserve">          Софинансирование на реализацию мероприятий по поэтапному внедрению Всероссийского физкультурно-спортивного комплекса "Готов к труду и обороне" (ГТО) за счет средств местного бюджета</t>
  </si>
  <si>
    <t xml:space="preserve">          Строительство (размещение) типовых спортивных сооружений (площадок)</t>
  </si>
  <si>
    <t xml:space="preserve">            Исполнение судебных актов</t>
  </si>
  <si>
    <t>830</t>
  </si>
  <si>
    <t xml:space="preserve">              Исполнение судебных актов</t>
  </si>
  <si>
    <t>18210102010012100110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</si>
  <si>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(пени по соответствующему платежу)</t>
  </si>
  <si>
    <t>18210102010013000110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</si>
  <si>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</si>
  <si>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18210102020013000110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</si>
  <si>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</si>
  <si>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18210102030012100110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</si>
  <si>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</si>
  <si>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18210102030013000110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</si>
  <si>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</si>
  <si>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04811201041016000120</t>
  </si>
  <si>
    <t xml:space="preserve">     Плата за размещение отходов производства </t>
  </si>
  <si>
    <t>90811623051050000140</t>
  </si>
  <si>
    <t xml:space="preserve">     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</si>
  <si>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90111651030020000140</t>
  </si>
  <si>
    <t xml:space="preserve">  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</si>
  <si>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0601643800</t>
  </si>
  <si>
    <t>0601716017</t>
  </si>
  <si>
    <t>0601743800</t>
  </si>
  <si>
    <t xml:space="preserve">          Создание спортивных площадок (оснащение спортивным оборудованием) для занятий уличной гимнастикой за счет средств местного бюджета</t>
  </si>
  <si>
    <t>04402S8500</t>
  </si>
  <si>
    <t xml:space="preserve">            Создание спортивных площадок (оснащение спортивным оборудованием) для занятий уличной гимнастикой за счет средств местного бюджета</t>
  </si>
  <si>
    <t>Приложение 8</t>
  </si>
  <si>
    <t>90820225127050000151</t>
  </si>
  <si>
    <t xml:space="preserve">       Субсидии на реализацию мероприятий по поэтапному внедрению Всероссийского физкультурно-спортивного комплекса "Готов к труду и обороне" (ГТО), предусмотренные государственной программой Свердловской области "Развитие физической культуры, спорта и молодежной политики в Свердловской области до 2024 года" (ОБ)</t>
  </si>
  <si>
    <t>90820225497050000151</t>
  </si>
  <si>
    <t xml:space="preserve">    Субсидии на предоставление социальных выплат молодым семьям на приобретение (строительство) жилья на условиях софинансирования из ФБ
</t>
  </si>
  <si>
    <t>90820225519050000151</t>
  </si>
  <si>
    <t xml:space="preserve">    Субсидии на выплату денежного поощрения лучшим муниципальным учреждениям культуры
</t>
  </si>
  <si>
    <t xml:space="preserve">    Субсидии на выплату денежного поощрения лучшим работникам муниципальных учреждений культуры
</t>
  </si>
  <si>
    <t>90120235462050000151</t>
  </si>
  <si>
    <t xml:space="preserve">       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</si>
  <si>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00020240000000000151</t>
  </si>
  <si>
    <t xml:space="preserve">      ИНЫЕ МЕЖБЮДЖЕТНЫЕ ТРАНСФЕРТЫ</t>
  </si>
  <si>
    <t>00020249999050000151</t>
  </si>
  <si>
    <t xml:space="preserve">      Прочие межбюджетные трансферты, передаваемые бюджетам муниципальных районов: </t>
  </si>
  <si>
    <t>90120249999050000151</t>
  </si>
  <si>
    <t xml:space="preserve">        Межбюджетные трансферты на обеспечение оплаты труда работников муниципальных учреждений в размере не ниже минимального размера оплаты труда</t>
  </si>
  <si>
    <t xml:space="preserve">            Приобретение в муниципальную собственность жилых помещений (квартир) на территории Камышловского района и г. Камышлова</t>
  </si>
  <si>
    <t xml:space="preserve">            Содержание объектов муниципальной собственности, находящихся в казне муниципального образования Камышловский муниципальный район</t>
  </si>
  <si>
    <t xml:space="preserve">            Предоставление межбюджетных трансфертов  сельским поселениям на ремонт объектов недвижимости находящихся в казне муниципального образования "Восточное сельское поселение"</t>
  </si>
  <si>
    <t>0601016010</t>
  </si>
  <si>
    <t xml:space="preserve">            Предоставление межбюджетных трансфертов МО "Восточное сельское поселение" на проведение землеустроительных работ по описанию местоположения границ населенных пунктов</t>
  </si>
  <si>
    <t xml:space="preserve">            Предоставление межбюджетных трансфертов МО "Восточное сельское поселение" на проведение землеустроительных работ по описанию местоположения границ населенных пунктов (за счет средств областного бюджета)</t>
  </si>
  <si>
    <t xml:space="preserve">            Предоставление межбюджетных трансфертов МО "Галкинское сельское поселение" на проведение землеустроительных работ по описанию местоположения границ населенных пунктов</t>
  </si>
  <si>
    <t xml:space="preserve">            Предоставление межбюджетных трансфертов МО "Галкинское сельское поселение" на проведение землеустроительных работ по описанию местоположения границ населенных пунктов (за счет средств областного бюджета)</t>
  </si>
  <si>
    <t xml:space="preserve">            Предоставление межбюджетных трансфертов МО "Зареченское сельское поселение" на проведение землеустроительных работ по описанию местоположения границ населенных пунктов</t>
  </si>
  <si>
    <t xml:space="preserve">            Предоставление межбюджетных трансфертов МО "Зареченское сельское поселение" на проведение землеустроительных работ по описанию местоположения границ населенных пунктов (за счет средств областного бюджета)</t>
  </si>
  <si>
    <t xml:space="preserve">            Предоставление межбюджетных трансфертов МО "Обуховское сельское поселение" на проведение землеустроительных работ по описанию местоположения границ населенных пунктов (за счет средств областного бюджета)</t>
  </si>
  <si>
    <t xml:space="preserve">            Капитальный ремонт и (или) реконструкция (строительство) зданий и помещений муниципальных общеобразовательных организаций, осуществляемый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</t>
  </si>
  <si>
    <t>0321810000</t>
  </si>
  <si>
    <t xml:space="preserve">            Оснащение муниципальных библиотек книгами, учебными фильмами, плакатами, патриотической направленности</t>
  </si>
  <si>
    <t>0450310000</t>
  </si>
  <si>
    <t xml:space="preserve">          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</si>
  <si>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 xml:space="preserve">            Предоставление социальных выплат молодым семьям на приобретение (строительство) жилья на условиях софинансирования</t>
  </si>
  <si>
    <t>04601L4970</t>
  </si>
  <si>
    <t xml:space="preserve">            Субсидии на реализацию мероприятий по поэтапному внедрению Всероссийского физкультурно-спортивного комплекса "Готов к труду и обороне" (ГТО) за счет средств областного бюджета</t>
  </si>
  <si>
    <t>0440248Г00</t>
  </si>
  <si>
    <t xml:space="preserve">          Приобретение в муниципальную собственность жилых помещений (квартир) на территории Камышловского района и г. Камышлова</t>
  </si>
  <si>
    <t xml:space="preserve">          Содержание объектов муниципальной собственности, находящихся в казне муниципального образования Камышловский муниципальный район</t>
  </si>
  <si>
    <t xml:space="preserve">          Предоставление межбюджетных трансфертов  сельским поселениям на ремонт объектов недвижимости находящихся в казне муниципального образования "Восточное сельское поселение"</t>
  </si>
  <si>
    <t xml:space="preserve">          Предоставление межбюджетных трансфертов МО "Восточное сельское поселение" на проведение землеустроительных работ по описанию местоположения границ населенных пунктов</t>
  </si>
  <si>
    <t xml:space="preserve">          Предоставление межбюджетных трансфертов МО "Восточное сельское поселение" на проведение землеустроительных работ по описанию местоположения границ населенных пунктов (за счет средств областного бюджета)</t>
  </si>
  <si>
    <t xml:space="preserve">          Предоставление межбюджетных трансфертов МО "Галкинское сельское поселение" на проведение землеустроительных работ по описанию местоположения границ населенных пунктов</t>
  </si>
  <si>
    <t xml:space="preserve">          Предоставление межбюджетных трансфертов МО "Галкинское сельское поселение" на проведение землеустроительных работ по описанию местоположения границ населенных пунктов (за счет средств областного бюджета)</t>
  </si>
  <si>
    <t xml:space="preserve">          Предоставление межбюджетных трансфертов МО "Зареченское сельское поселение" на проведение землеустроительных работ по описанию местоположения границ населенных пунктов</t>
  </si>
  <si>
    <t xml:space="preserve">          Предоставление межбюджетных трансфертов МО "Зареченское сельское поселение" на проведение землеустроительных работ по описанию местоположения границ населенных пунктов (за счет средств областного бюджета)</t>
  </si>
  <si>
    <t xml:space="preserve">          Предоставление межбюджетных трансфертов МО "Обуховское сельское поселение" на проведение землеустроительных работ по описанию местоположения границ населенных пунктов (за счет средств областного бюджета)</t>
  </si>
  <si>
    <t xml:space="preserve">          Капитальный ремонт и (или) реконструкция (строительство) зданий и помещений муниципальных общеобразовательных организаций, осуществляемый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</t>
  </si>
  <si>
    <t xml:space="preserve">          Оснащение муниципальных библиотек книгами, учебными фильмами, плакатами, патриотической направленности</t>
  </si>
  <si>
    <t xml:space="preserve">        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</si>
  <si>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 xml:space="preserve">          Предоставление социальных выплат молодым семьям на приобретение (строительство) жилья на условиях софинансирования</t>
  </si>
  <si>
    <t xml:space="preserve">          Субсидии на реализацию мероприятий по поэтапному внедрению Всероссийского физкультурно-спортивного комплекса "Готов к труду и обороне" (ГТО) за счет средств областного бюджета</t>
  </si>
  <si>
    <t xml:space="preserve">   Субсидии на создание спортивных площадок (оснащение спортивным оборудованием) для занятий уличной гимнастикой, предусмотренные государственной программой Свердловской области "Развитие физической культуры и  спорта в Свердловской области до 2024 года" (ОБ)</t>
  </si>
  <si>
    <t xml:space="preserve">            Приобретение автомобилей для нужд органов  местного самоуправления</t>
  </si>
  <si>
    <t>0600610000</t>
  </si>
  <si>
    <t xml:space="preserve">            Выполнение научно-исследовательских работ</t>
  </si>
  <si>
    <t>0240610000</t>
  </si>
  <si>
    <t>04108L5190</t>
  </si>
  <si>
    <t xml:space="preserve">            Создание спортивных площадок (оснащение спортивным оборудованием) для занятий уличной гимнастикой за счет средств областного бюджета</t>
  </si>
  <si>
    <t>0440248500</t>
  </si>
  <si>
    <t xml:space="preserve">          Приобретение автомобилей для нужд органов  местного самоуправления</t>
  </si>
  <si>
    <t xml:space="preserve">          Выполнение научно-исследовательских работ</t>
  </si>
  <si>
    <t xml:space="preserve">          Создание спортивных площадок (оснащение спортивным оборудованием) для занятий уличной гимнастикой за счет средств областного бюджета</t>
  </si>
  <si>
    <t>18210501011012100110</t>
  </si>
  <si>
    <t xml:space="preserve">  Налог, взимаемый с налогоплательщиков, выбравших в качестве объекта налогообложения доходы (сумма платежа (пени по соответствующему платежу)</t>
  </si>
  <si>
    <t>18210501021012100110</t>
  </si>
  <si>
    <t>18210502010022100110</t>
  </si>
  <si>
    <t xml:space="preserve">      Единый налог на вмененный доход для отдельных видов деятельности(сумма платежа (пени по соответствующему платежу)</t>
  </si>
  <si>
    <t>18210503010012100110</t>
  </si>
  <si>
    <t xml:space="preserve">      Единый сельскохозяйственный налог (пени по соответствующему платежу)</t>
  </si>
  <si>
    <t>90111105075050010120</t>
  </si>
  <si>
    <r>
      <t xml:space="preserve">      </t>
    </r>
    <r>
      <rPr>
        <b/>
        <sz val="10"/>
        <rFont val="Arial Cyr"/>
        <family val="0"/>
      </rPr>
      <t xml:space="preserve">Доходы от сдачи в аренду имущества, составляющего казну муниципальных районов (за исключением земельных участков) </t>
    </r>
    <r>
      <rPr>
        <sz val="10"/>
        <rFont val="Arial Cyr"/>
        <family val="0"/>
      </rPr>
      <t xml:space="preserve">(доходы от сдачи в аренду движимого имущества, находящегося в казне муниципальных районов) </t>
    </r>
  </si>
  <si>
    <t>90111302995050001130</t>
  </si>
  <si>
    <t xml:space="preserve">     Прочие доходы от компенсации затрат бюджетов МР (в части возврата дебиторской задолженности прошлых лет)</t>
  </si>
  <si>
    <t>90611302995050001130</t>
  </si>
  <si>
    <t>90111402053050000440</t>
  </si>
  <si>
    <t xml:space="preserve">    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</si>
  <si>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90111402053050002410</t>
  </si>
  <si>
    <t xml:space="preserve">  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</si>
  <si>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90111623051050000140</t>
  </si>
  <si>
    <t>00411633050050000140</t>
  </si>
  <si>
    <t xml:space="preserve">    Субсидии на информатизацию муниципальных библиотек, в том числе комплектование книжных фондов, приобретения компьютерного оборудования и лицензионного прграммного обеспечения, подключения муниципальных библиотек к сети "Интернет" и развития системы библиотечного дела с учетом задачи расширения информационных технологий и оцифровки
</t>
  </si>
  <si>
    <t xml:space="preserve">     Субсидии на реализацию мер по поэтапному повышению средней заработной платы работников муниципальных учреждений культуры</t>
  </si>
  <si>
    <t xml:space="preserve">    Субсидии бюджетам муниципальных районов, предусмотренные программой "Реализация молодежной политики и патриотического воспитания граждан в Свердловской области до 2024 года" на подготовку молодых граждан к военной службе в 2018 году на участие в областных оборонно-спортивных лагерях и военно-спортивных играх на территории Свердловской области</t>
  </si>
  <si>
    <t xml:space="preserve">    Субсидии бюджетам муниципальных районов, предусмотренные программой "Реализация молодежной политики и патриотического воспитания граждан в Свердловской области до 2024 года" на подготовку молодых граждан к военной службе в 2018 году на приобретение оборудования для организаций и учреждений, осуществляющих патриотическое воспитание граждан на территории Свердловской области</t>
  </si>
  <si>
    <t>90820249999050000151</t>
  </si>
  <si>
    <t xml:space="preserve">    Межбюджетные трансферты для содействия достижению и поощрения достижения наилучших значений показателей деятельности органов местного самоуправления </t>
  </si>
  <si>
    <t xml:space="preserve">    Межбюджетные трансферты о выделении из Резервного фонда Правительства Свердловской области</t>
  </si>
  <si>
    <t>Приложение14</t>
  </si>
  <si>
    <t xml:space="preserve">Распределение иных межбюджетных трансфертов за счет средств областного бюджета на 2018 год </t>
  </si>
  <si>
    <t xml:space="preserve">       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правонарушениях, предусмотренных законом Свердловской области</t>
  </si>
  <si>
    <t xml:space="preserve">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</si>
  <si>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>Предоставление межбюджетных трансфертов сельским поселениям на осуществление первичного воинского учета на территориях, где отсутствуют военные комиссариаты</t>
  </si>
  <si>
    <t xml:space="preserve">              Предоставление межбюджетных трансфертов МО "Зареченское сельское поселение" на проведение землеустроительных работ по описанию местоположения границ населенных пунктов: д. Фадюшина, с. Реутинское, д. Баранникова, д. Заречная, д. Коровякова, д. Булдакова, д. Ожгиха, д. Чикунова, д. Голышкина, с. Раздольное, с. Скатинское, п. Новый, п. Восход (за счет средств областного бюджета)</t>
  </si>
  <si>
    <t xml:space="preserve">              Предоставление межбюджетных трансфертов МО "Обуховское сельское поселение" на проведение землеустроительных работ по описанию местоположения границ населенных пунктов: с. Обуховское, д. Шипицина, д. Куваева, д. Козонкова, д. Кокшарова, д. Котюрова, д. Колясникова, д. Мостовая, п. Кокшаровский, п. Маяк, п. Октябрьский, с. Володинское, с. Захаровское, с. Шилкинское (за счет средств областного бюджета)</t>
  </si>
  <si>
    <t xml:space="preserve">              Предоставление межбюджетных трансфертов МО "Восточное сельское поселение" на проведение землеустроительных работ по описанию местоположения границ населенных пунктов (за счет средств областного бюджета)</t>
  </si>
  <si>
    <t xml:space="preserve">              Предоставление межбюджетных трансфертов МО "Галкинское сельское поселение" на проведение землеустроительных работ по описанию местоположения границ населенных пунктов: (за счет средств областного бюджета)</t>
  </si>
  <si>
    <t xml:space="preserve">              Предоставление межбюджетных трансфертов МО "Калиновское сельское поселение" на проведение землеустроительных работ по описанию местоположения границ населенных пунктов (за счет средств областного бюджета)</t>
  </si>
  <si>
    <t>Обеспечение оплаты труда работников муниципальных учреждений в размере не ниже минимального размера оплаты труда</t>
  </si>
  <si>
    <t xml:space="preserve">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</si>
  <si>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Реализация мер по обеспечению целевых показателей, установленных указами Президента Российской Федерации по повышению оплаты труда работников бюджетной сферы, в муниципальных учреждениях культуры</t>
  </si>
  <si>
    <t xml:space="preserve"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оцифровки, на условиях софинансирования из федерального бюджета
</t>
  </si>
  <si>
    <t xml:space="preserve">            Содействие достижению и (или) поощрение достижения наилучших значений показателей деятельности органов местного самоуправления городских округов и муниципальных районов, расположенных на территории Свердловской области</t>
  </si>
  <si>
    <t>0260141300</t>
  </si>
  <si>
    <t>08006R4620</t>
  </si>
  <si>
    <t xml:space="preserve">            Приобретение оборудования для организаций и учреждений, осуществляющих патриотическое воспитание граждан на территории Свердловской области</t>
  </si>
  <si>
    <t>0450148300</t>
  </si>
  <si>
    <t>04501S8300</t>
  </si>
  <si>
    <t xml:space="preserve">            Участие в областных оборонно-спортивных лагерях и военно-спортивных играх на территории Свердловской области</t>
  </si>
  <si>
    <t>0450648Д00</t>
  </si>
  <si>
    <t>04506S8Д00</t>
  </si>
  <si>
    <t xml:space="preserve">           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оцифровки, на условиях софинансирования из федерального бюджета</t>
  </si>
  <si>
    <t>04107L5190</t>
  </si>
  <si>
    <t xml:space="preserve">            Приобретение оборудования и иных материальных ценностей, необходимых для деятельности ММКУК КМР МКИЦ</t>
  </si>
  <si>
    <t>0411010000</t>
  </si>
  <si>
    <t xml:space="preserve">            Реализация мер по обеспечению целевых показателей, установленных указами Президента Российской Федерации по повышению оплаты труда работников бюджетной сферы, в муниципальных учреждениях культуры</t>
  </si>
  <si>
    <t>0411246500</t>
  </si>
  <si>
    <t xml:space="preserve">            Резервный фонд Правительства Свердловской области</t>
  </si>
  <si>
    <t>7009040700</t>
  </si>
  <si>
    <t xml:space="preserve">          Содействие достижению и (или) поощрение достижения наилучших значений показателей деятельности органов местного самоуправления городских округов и муниципальных районов, расположенных на территории Свердловской области</t>
  </si>
  <si>
    <t xml:space="preserve">          Приобретение оборудования для организаций и учреждений, осуществляющих патриотическое воспитание граждан на территории Свердловской области</t>
  </si>
  <si>
    <t xml:space="preserve">          Участие в областных оборонно-спортивных лагерях и военно-спортивных играх на территории Свердловской области</t>
  </si>
  <si>
    <t xml:space="preserve">         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оцифровки, на условиях софинансирования из федерального бюджета</t>
  </si>
  <si>
    <t xml:space="preserve">          Приобретение оборудования и иных материальных ценностей, необходимых для деятельности ММКУК КМР МКИЦ</t>
  </si>
  <si>
    <t xml:space="preserve">          Реализация мер по обеспечению целевых показателей, установленных указами Президента Российской Федерации по повышению оплаты труда работников бюджетной сферы, в муниципальных учреждениях культуры</t>
  </si>
  <si>
    <t xml:space="preserve">          Резервный фонд Правительства Свердловской области</t>
  </si>
  <si>
    <t>Содействие достижению и (или) поощрение достижения наилучших значений показателей деятельности органов местного самоуправления городских округов и муниципальных районов, расположенных на территории Свердловской области</t>
  </si>
  <si>
    <t xml:space="preserve">    Межбюджетные трансферты из обласного бюджета бюджетам муниципальных районов на организацию электро-, тепло-, газо- и водоснабжения населения, водоотведения, снабжения населения топливом, в том числе на осуществление своевременных расчетов по обязательствам муниципальных районов за топливно-энергетические ресурсы </t>
  </si>
  <si>
    <t>Межбюджетные трансферты на содействие в организации электро-, тепло-, газо- и водоснабжения, водоотведения, снабжения населения топливом, в том числе путем предоставления межбюджетных трансфертов на осуществление своевременных расчетов за топливно-энергетические ресурсы по обязательствам органов местного самоуправления за счет областного бюджета</t>
  </si>
  <si>
    <t xml:space="preserve">            Обеспечение деятельности Камышловского комитета по управлению имуществом</t>
  </si>
  <si>
    <t>0600810000</t>
  </si>
  <si>
    <t xml:space="preserve">            Межбюджетные трансферты на содействие в организации электро-, тепло-, газо- и водоснабжения, водоотведения, снабжения населения топливом, в том числе путем предоставления межбюджетных трансфертов на осуществление своевременных расчетов за топливно-энергетические ресурсы по обязательствам органов местного самоуправления за счет областного бюджета</t>
  </si>
  <si>
    <t>0230542800</t>
  </si>
  <si>
    <t xml:space="preserve">          Обеспечение деятельности Камышловского комитета по управлению имуществом</t>
  </si>
  <si>
    <t xml:space="preserve">          Межбюджетные трансферты на содействие в организации электро-, тепло-, газо- и водоснабжения, водоотведения, снабжения населения топливом, в том числе путем предоставления межбюджетных трансфертов на осуществление своевременных расчетов за топливно-энергетические ресурсы по обязательствам органов местного самоуправления за счет областного бюджета</t>
  </si>
  <si>
    <t>0700000000</t>
  </si>
  <si>
    <t xml:space="preserve">          Подпрограмма 3 "Профилактика правонарушений на территории МО Камышловский муниципальный район на 2014-2020годы"</t>
  </si>
  <si>
    <t xml:space="preserve">          Подпрограмма 1 "Обеспечение мероприятий по гражданской обороне, предупреждению и ликвидации последствий ЧС и стихийных бедствий природного и техногенного характера, безопасности  людей на территории МО Камышловский муниципальный район на 2014-2020годы"</t>
  </si>
  <si>
    <t xml:space="preserve">          Подпрограмма 2 "Противодействие экстремизму и профилактика терроризма на территории МО Камышловский муниципальный района 2014-2020годы"</t>
  </si>
  <si>
    <t>0200000000</t>
  </si>
  <si>
    <t xml:space="preserve">          Подпрограмма 1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</si>
  <si>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         Подпрограмма 4 "Развитие транспортного комплекса в муниципальном образовании Камышловский муниципальный район"</t>
  </si>
  <si>
    <t>0100000000</t>
  </si>
  <si>
    <t xml:space="preserve">          Подпрограмма 1 Повышение инвестиционной привлекательности МО Камышловский муниципальный район</t>
  </si>
  <si>
    <t xml:space="preserve">          Подпрограмма 2 "Развитие субъектов малого и среднего предпринимательства"</t>
  </si>
  <si>
    <t xml:space="preserve">          Подпрограмма 2 "Создание условий для обеспечения поселений, входящих в состав Камышловского муниципального района, услугами торговли, общественного питания и бытового обслуживания на период 2014-2020 годов"</t>
  </si>
  <si>
    <t xml:space="preserve">          Подпрограмма 3 "Развитие жилищно-коммунального хозяйства и повышение энергетической эффективности"</t>
  </si>
  <si>
    <t xml:space="preserve">          Подпрограмма 6 "Восстановление и развитие объектов внешнего благоустройства"</t>
  </si>
  <si>
    <t xml:space="preserve">          Подпрограмма 5 "Улучшение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на территории МО Камышловский муниципальный район"</t>
  </si>
  <si>
    <t>0900000000</t>
  </si>
  <si>
    <t xml:space="preserve">          Подпрограмма 1 "Повышение финансовой самостоятельности местных бюджетов"</t>
  </si>
  <si>
    <t>0300000000</t>
  </si>
  <si>
    <t xml:space="preserve">          Подпрограмма 1 "Развитие системы дошкольного образования в муниципальном образовании Камышловский муниципальный район"</t>
  </si>
  <si>
    <t xml:space="preserve">          Подпрограмма 2 "Развитие системы общего образования в муниципальном образовании Камышловский муниципальный район"</t>
  </si>
  <si>
    <t xml:space="preserve">          Подпрограмма 3 "Развитие системы отдыха и оздоровление детей в муниципальном образовании Камышловский муниципальный район"</t>
  </si>
  <si>
    <t xml:space="preserve">          Подпрограмма 4 "Патриотическое воспитание граждан в муниципальном образовании Камышловский муниципальный район"</t>
  </si>
  <si>
    <t>0400000000</t>
  </si>
  <si>
    <t xml:space="preserve">          Подпрограмма 3 "Развитие потенциала молодежи Камышловского района"</t>
  </si>
  <si>
    <t xml:space="preserve">          Подпрограмма 5 " Обеспечение реализации муниципальной программы "Развитие системы образования в муниципальном образовании Камышловский муниципальный район на 2014-2020 годы"</t>
  </si>
  <si>
    <t xml:space="preserve">          Подпрограмма 2 "Развитие дополнительного образования"</t>
  </si>
  <si>
    <t xml:space="preserve">          Подпрограмма 5 "Патриотическое воспитание граждан"</t>
  </si>
  <si>
    <t xml:space="preserve">          Подпрограмма 1 "Развитие культуры и искусства"</t>
  </si>
  <si>
    <t xml:space="preserve">          Подпрограмма 7 "Обеспечивающая подпрограмма"</t>
  </si>
  <si>
    <t xml:space="preserve">          Подпрограмма 6 "Обеспечение жильем молодых семей МО Камышловский муниципальный район"</t>
  </si>
  <si>
    <t xml:space="preserve">          Подпрограмма 8 "Предоставление  региональной поддержки  молодым семьям Камышловского муниципального района  на улучшение жилищных условий"</t>
  </si>
  <si>
    <t xml:space="preserve">          Подпрограмма 4 "Развитие физической культуры, спорта и туризма "</t>
  </si>
  <si>
    <t xml:space="preserve">      Муниципальная программа "Обеспечение общественной безопасности на территории МО Камышловский муниципальный район на 2014-2020годы"</t>
  </si>
  <si>
    <t xml:space="preserve">      Муниципальная программа "Устойчивое развитие сельских территорий муниципального образования Камышловский муниципальный район на период 2014-2020годов"</t>
  </si>
  <si>
    <t xml:space="preserve">     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 на 2013-2020годы</t>
  </si>
  <si>
    <t xml:space="preserve">      Муниципальная программа "Развитие системы образования муниципального образования Камышловский муниципальный район на период 2014-2020годы"</t>
  </si>
  <si>
    <t xml:space="preserve">      Муниципальная программа "Развитие культуры, молодежной политики и спорта на территории муниципального образования Камышловский муниципальный район на 2014-2020годы"</t>
  </si>
  <si>
    <t xml:space="preserve">      Муниципальная программа "Управление муниципальными финансами муниципального образования Камышловский муниципальный район до 2020 года"</t>
  </si>
  <si>
    <t xml:space="preserve">         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мероприятия, направленные на выполнение данного полномочия в части газоснабжения населения</t>
  </si>
  <si>
    <t>0600220908</t>
  </si>
  <si>
    <t>0250145672</t>
  </si>
  <si>
    <t>02501S5672</t>
  </si>
  <si>
    <t>Приложение7</t>
  </si>
  <si>
    <t>Распределение бюджетных ассигнований по разделам, подразделам, целевым статьям (муниципальным программам муниципального образования Камышловский муниципальный район и непрограммным направлениям деятельности), группам и подгруппам видов классификации расходов бюджетов на 2019 и 2020 годы</t>
  </si>
  <si>
    <t>Ном-ер стро-ки</t>
  </si>
  <si>
    <t>Код раздела, подразд-ела</t>
  </si>
  <si>
    <t>2019 год</t>
  </si>
  <si>
    <t>2020 год</t>
  </si>
  <si>
    <t>Сумма, в тысячах рублях</t>
  </si>
  <si>
    <t>Приложение 9</t>
  </si>
  <si>
    <t>Ведомственная структура расходов местного бюджета на 2019 и 2020 годы</t>
  </si>
  <si>
    <t xml:space="preserve">           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мероприятия, направленные на выполнение данного полномочия в части газоснабжения населения</t>
  </si>
  <si>
    <t>18210501011013000110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</si>
  <si>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</si>
  <si>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(пени по соответствующему платежу)</t>
  </si>
  <si>
    <t>18210501021013000110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</si>
  <si>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</si>
  <si>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18210501050011000110</t>
  </si>
  <si>
    <t xml:space="preserve">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</si>
  <si>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18210501050012100110</t>
  </si>
  <si>
    <t xml:space="preserve">  Минимальный налог, зачисляемый в бюджеты субъектов Российской Федерации  (пени по соответствующему платежу)</t>
  </si>
  <si>
    <t>18210502010023000110</t>
  </si>
  <si>
    <t xml:space="preserve">    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</si>
  <si>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18210503010013000110</t>
  </si>
  <si>
    <t xml:space="preserve">    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</si>
  <si>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32111625060016000140</t>
  </si>
  <si>
    <t xml:space="preserve">   Денежные взыскания (штрафы) за нарушение земельного законодтельства</t>
  </si>
  <si>
    <t>04511690050050000140</t>
  </si>
  <si>
    <t xml:space="preserve">      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</si>
  <si>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Приложение 12</t>
  </si>
  <si>
    <t xml:space="preserve">Распределение иных межбюджетных трансфертов за счет средств местного бюджета на 2018 год  </t>
  </si>
  <si>
    <t>1.</t>
  </si>
  <si>
    <t>Муниципальная программа "Управление муниципальными финансами муниципального образования Камышловский муниципальный район до 2016 года"</t>
  </si>
  <si>
    <t>1.1.</t>
  </si>
  <si>
    <t xml:space="preserve"> Подпрограмма 1 "Повышение финансовой самостоятельности местных бюджетов", в том числе:</t>
  </si>
  <si>
    <t>1.1.1.</t>
  </si>
  <si>
    <t>Предоставление прочих межбюджетных трансфертов на выравнивание бюджетной обеспеченности поселений</t>
  </si>
  <si>
    <t>2.</t>
  </si>
  <si>
    <t xml:space="preserve">  Муниципальная программа "Устойчивое развитие сельских территорий муниципального образования Камышловский муниципальный район на период 2014-2016годов"</t>
  </si>
  <si>
    <t>2.1.</t>
  </si>
  <si>
    <t xml:space="preserve"> Подпрограмма 3 "Развитие жилищно-коммунального хозяйства и повышение энергетической эффективности в муниципальном образовании Камышловский муниципальный район",  в том числе:</t>
  </si>
  <si>
    <t>2.1.1.</t>
  </si>
  <si>
    <t>2.1.2.</t>
  </si>
  <si>
    <t>Межбюджетные трансферты бюджетам муниципальных образований сельских поселений на замену ветких коммунальных сетей</t>
  </si>
  <si>
    <t>2.1.3.</t>
  </si>
  <si>
    <t>2.2.</t>
  </si>
  <si>
    <t xml:space="preserve">  Подпрограмма 4 "Развитие транспортного комплекса в муниципальном образовании Камышловский муниципальный район", в том числе:</t>
  </si>
  <si>
    <t>2.2.1.</t>
  </si>
  <si>
    <t>Предоставление межбюджетных трансфертов сельским поселениям на прочие нужды (раздел 0408)</t>
  </si>
  <si>
    <t>2.2.2.</t>
  </si>
  <si>
    <t>Предоставление межбюджетных трансфертов сельским поселениям на прочие нужды (раздел 0409)</t>
  </si>
  <si>
    <t>2.2.3.</t>
  </si>
  <si>
    <t>Межбюджетные трансферты муниципальным образованиям сельских поселений на проектирование и строительство автобомильных дорог местного значения  (раздел 0409)</t>
  </si>
  <si>
    <t>Муниципальная программа "Повышение эффективности управления муниципальной собственностью на территории муниципального образования Камышловский муниципальный район на 2014-2020годы"</t>
  </si>
  <si>
    <t>3.1.</t>
  </si>
  <si>
    <t xml:space="preserve">  Предоставление межбюджетных трансфертов МО "Восточное сельское поселение" на проведение землеустроительных работ по описанию местоположения границ населенных пунктов</t>
  </si>
  <si>
    <t>3.2.</t>
  </si>
  <si>
    <t>Предоставление межбюджетных трансфертов МО "Зареченское сельское поселение" на проведение землеустроительных работ по описанию местоположения границ населенных пунктов: д. Фадюшина, с. Реутинское, д. Баранникова, д. Заречная, д. Коровякова, д. Булдакова, д. Ожгиха, д. Чикунова, д. Голышкина, с. Раздольное, с. Скатинское, п. Новый, п. Восход</t>
  </si>
  <si>
    <t>3.3.</t>
  </si>
  <si>
    <t xml:space="preserve">  Предоставление межбюджетных трансфертов МО "Галкинское сельское поселение" на проведение землеустроительных работ по описанию местоположения границ населенных пунктов</t>
  </si>
  <si>
    <t>3.4.</t>
  </si>
  <si>
    <t>3.5.</t>
  </si>
  <si>
    <t>Предоставление межбюджетных трансфертов на проведение работ по внесению изменений в Генеральный план и Правила землепользования и застройки МО "Обуховское сельское поселение"</t>
  </si>
  <si>
    <t>3.6.</t>
  </si>
  <si>
    <t>Предоставление межбюджетных трансфертов МО "Обуховское сельское поселение" на проведение геодезических работ</t>
  </si>
  <si>
    <t>3.7.</t>
  </si>
  <si>
    <t>Предоставление межбюджетных трансфертов  сельским поселениям на ремонт объектов недвижимости находящихся в казне муниципального образования "Восточное сельское поселение"</t>
  </si>
  <si>
    <t>Муниципальная программа "Устойчивое развитие сельских территорий муниципального образования Камышловский муниципальный район на период 2014-2016годов"</t>
  </si>
  <si>
    <t>4.1.</t>
  </si>
  <si>
    <t xml:space="preserve"> Подпрограмма 6 "Восстановление и развитие объектов внешнего благоустройства МО Камышловский муниципальный район"</t>
  </si>
  <si>
    <t>4.1.1.</t>
  </si>
  <si>
    <t xml:space="preserve"> Предоставление межбюджетных трансфертов, призерам конкурса на звание "Самый благоустроенный населенный пункт Камышловского района"</t>
  </si>
  <si>
    <t>4.1.2.</t>
  </si>
  <si>
    <t xml:space="preserve"> Предоставление межбюджетных трансфертов, на благоустройство населенных пунктов</t>
  </si>
  <si>
    <t>5.1.</t>
  </si>
  <si>
    <t>5.1.1.</t>
  </si>
  <si>
    <t>5.1.2.</t>
  </si>
  <si>
    <t>Межбюжетные трансферты на строительство типовых культурных сооружений (Центр Культурного Развития)</t>
  </si>
  <si>
    <t>5.2.</t>
  </si>
  <si>
    <t>5.2.1.</t>
  </si>
  <si>
    <t>6.1.</t>
  </si>
  <si>
    <t xml:space="preserve"> Подпрограмма 2 "Противодействие экстремизму и профилактика терроризма на территории МО Камышловский муниципальный района 2014-2020годы"</t>
  </si>
  <si>
    <t>6.1.1.</t>
  </si>
  <si>
    <t>Установка технических средств охраны (видеонаблюдение. сигнализация. тревожные кнопки. турникеты и т.д.)</t>
  </si>
  <si>
    <t>90811302995050001130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</si>
</sst>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#,##0.00_р_."/>
  </numFmts>
  <fonts count="6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sz val="11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b/>
      <sz val="10"/>
      <color theme="1"/>
      <name val="Arial"/>
      <family val="2"/>
    </font>
    <font>
      <b/>
      <sz val="8"/>
      <color rgb="FF000000"/>
      <name val="Times New Roman"/>
      <family val="1"/>
    </font>
    <font>
      <i/>
      <sz val="8"/>
      <color rgb="FF00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4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8" fillId="0" borderId="0">
      <alignment/>
      <protection/>
    </xf>
    <xf numFmtId="0" fontId="44" fillId="27" borderId="0">
      <alignment/>
      <protection/>
    </xf>
    <xf numFmtId="0" fontId="44" fillId="0" borderId="0">
      <alignment wrapText="1"/>
      <protection/>
    </xf>
    <xf numFmtId="0" fontId="44" fillId="0" borderId="0">
      <alignment/>
      <protection/>
    </xf>
    <xf numFmtId="0" fontId="45" fillId="0" borderId="0">
      <alignment horizontal="center"/>
      <protection/>
    </xf>
    <xf numFmtId="0" fontId="44" fillId="0" borderId="0">
      <alignment horizontal="right"/>
      <protection/>
    </xf>
    <xf numFmtId="0" fontId="44" fillId="27" borderId="1">
      <alignment/>
      <protection/>
    </xf>
    <xf numFmtId="0" fontId="44" fillId="0" borderId="2">
      <alignment horizontal="center" vertical="center" wrapText="1"/>
      <protection/>
    </xf>
    <xf numFmtId="0" fontId="44" fillId="27" borderId="3">
      <alignment/>
      <protection/>
    </xf>
    <xf numFmtId="0" fontId="44" fillId="27" borderId="0">
      <alignment shrinkToFit="1"/>
      <protection/>
    </xf>
    <xf numFmtId="0" fontId="46" fillId="0" borderId="3">
      <alignment horizontal="right"/>
      <protection/>
    </xf>
    <xf numFmtId="4" fontId="46" fillId="28" borderId="3">
      <alignment horizontal="right" vertical="top" shrinkToFit="1"/>
      <protection/>
    </xf>
    <xf numFmtId="4" fontId="46" fillId="29" borderId="3">
      <alignment horizontal="right" vertical="top" shrinkToFit="1"/>
      <protection/>
    </xf>
    <xf numFmtId="0" fontId="44" fillId="0" borderId="0">
      <alignment horizontal="left" wrapText="1"/>
      <protection/>
    </xf>
    <xf numFmtId="0" fontId="46" fillId="0" borderId="2">
      <alignment vertical="top" wrapText="1"/>
      <protection/>
    </xf>
    <xf numFmtId="49" fontId="44" fillId="0" borderId="2">
      <alignment horizontal="center" vertical="top" shrinkToFit="1"/>
      <protection/>
    </xf>
    <xf numFmtId="4" fontId="46" fillId="28" borderId="2">
      <alignment horizontal="right" vertical="top" shrinkToFit="1"/>
      <protection/>
    </xf>
    <xf numFmtId="4" fontId="46" fillId="29" borderId="2">
      <alignment horizontal="right" vertical="top" shrinkToFit="1"/>
      <protection/>
    </xf>
    <xf numFmtId="0" fontId="44" fillId="27" borderId="4">
      <alignment/>
      <protection/>
    </xf>
    <xf numFmtId="0" fontId="44" fillId="27" borderId="4">
      <alignment horizontal="center"/>
      <protection/>
    </xf>
    <xf numFmtId="4" fontId="46" fillId="0" borderId="2">
      <alignment horizontal="right" vertical="top" shrinkToFit="1"/>
      <protection/>
    </xf>
    <xf numFmtId="49" fontId="44" fillId="0" borderId="2">
      <alignment horizontal="left" vertical="top" wrapText="1" indent="2"/>
      <protection/>
    </xf>
    <xf numFmtId="4" fontId="44" fillId="0" borderId="2">
      <alignment horizontal="right" vertical="top" shrinkToFit="1"/>
      <protection/>
    </xf>
    <xf numFmtId="0" fontId="44" fillId="27" borderId="4">
      <alignment shrinkToFit="1"/>
      <protection/>
    </xf>
    <xf numFmtId="0" fontId="44" fillId="27" borderId="3">
      <alignment horizontal="center"/>
      <protection/>
    </xf>
    <xf numFmtId="0" fontId="47" fillId="0" borderId="2">
      <alignment vertical="top" wrapText="1"/>
      <protection/>
    </xf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8" fillId="36" borderId="5" applyNumberFormat="0" applyAlignment="0" applyProtection="0"/>
    <xf numFmtId="0" fontId="49" fillId="37" borderId="6" applyNumberFormat="0" applyAlignment="0" applyProtection="0"/>
    <xf numFmtId="0" fontId="50" fillId="37" borderId="5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38" borderId="11" applyNumberFormat="0" applyAlignment="0" applyProtection="0"/>
    <xf numFmtId="0" fontId="57" fillId="0" borderId="0" applyNumberFormat="0" applyFill="0" applyBorder="0" applyAlignment="0" applyProtection="0"/>
    <xf numFmtId="0" fontId="58" fillId="39" borderId="0" applyNumberFormat="0" applyBorder="0" applyAlignment="0" applyProtection="0"/>
    <xf numFmtId="0" fontId="0" fillId="40" borderId="0">
      <alignment/>
      <protection/>
    </xf>
    <xf numFmtId="0" fontId="8" fillId="0" borderId="0">
      <alignment/>
      <protection/>
    </xf>
    <xf numFmtId="0" fontId="42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59" fillId="0" borderId="0" applyNumberFormat="0" applyFill="0" applyBorder="0" applyAlignment="0" applyProtection="0"/>
    <xf numFmtId="0" fontId="60" fillId="41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42" borderId="12" applyNumberFormat="0" applyFont="0" applyAlignment="0" applyProtection="0"/>
    <xf numFmtId="0" fontId="42" fillId="42" borderId="12" applyNumberFormat="0" applyFont="0" applyAlignment="0" applyProtection="0"/>
    <xf numFmtId="9" fontId="0" fillId="0" borderId="0" applyFont="0" applyFill="0" applyBorder="0" applyAlignment="0" applyProtection="0"/>
    <xf numFmtId="0" fontId="62" fillId="0" borderId="13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43" borderId="0" applyNumberFormat="0" applyBorder="0" applyAlignment="0" applyProtection="0"/>
  </cellStyleXfs>
  <cellXfs count="20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14" xfId="0" applyFont="1" applyBorder="1" applyAlignment="1">
      <alignment horizontal="center" vertical="top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4" fontId="3" fillId="0" borderId="14" xfId="0" applyNumberFormat="1" applyFont="1" applyFill="1" applyBorder="1" applyAlignment="1">
      <alignment/>
    </xf>
    <xf numFmtId="4" fontId="4" fillId="44" borderId="14" xfId="0" applyNumberFormat="1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wrapText="1"/>
    </xf>
    <xf numFmtId="0" fontId="4" fillId="44" borderId="14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44" borderId="14" xfId="0" applyFont="1" applyFill="1" applyBorder="1" applyAlignment="1">
      <alignment horizontal="left" wrapText="1"/>
    </xf>
    <xf numFmtId="4" fontId="4" fillId="44" borderId="15" xfId="0" applyNumberFormat="1" applyFont="1" applyFill="1" applyBorder="1" applyAlignment="1">
      <alignment/>
    </xf>
    <xf numFmtId="0" fontId="3" fillId="45" borderId="0" xfId="0" applyFont="1" applyFill="1" applyAlignment="1">
      <alignment horizontal="center" vertical="top"/>
    </xf>
    <xf numFmtId="0" fontId="3" fillId="45" borderId="14" xfId="0" applyFont="1" applyFill="1" applyBorder="1" applyAlignment="1">
      <alignment horizontal="center" vertical="top" wrapText="1"/>
    </xf>
    <xf numFmtId="0" fontId="3" fillId="45" borderId="0" xfId="0" applyFont="1" applyFill="1" applyAlignment="1">
      <alignment/>
    </xf>
    <xf numFmtId="0" fontId="3" fillId="45" borderId="0" xfId="0" applyFont="1" applyFill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46" borderId="14" xfId="0" applyFont="1" applyFill="1" applyBorder="1" applyAlignment="1">
      <alignment horizontal="center" vertical="top"/>
    </xf>
    <xf numFmtId="0" fontId="4" fillId="46" borderId="14" xfId="0" applyFont="1" applyFill="1" applyBorder="1" applyAlignment="1">
      <alignment horizontal="left" vertical="top" wrapText="1"/>
    </xf>
    <xf numFmtId="0" fontId="4" fillId="46" borderId="14" xfId="0" applyFont="1" applyFill="1" applyBorder="1" applyAlignment="1">
      <alignment horizontal="center" vertical="top" wrapText="1"/>
    </xf>
    <xf numFmtId="4" fontId="3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14" xfId="0" applyNumberFormat="1" applyFont="1" applyBorder="1" applyAlignment="1">
      <alignment horizontal="right" wrapText="1"/>
    </xf>
    <xf numFmtId="4" fontId="4" fillId="46" borderId="14" xfId="0" applyNumberFormat="1" applyFont="1" applyFill="1" applyBorder="1" applyAlignment="1">
      <alignment horizontal="right" wrapText="1"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wrapText="1"/>
    </xf>
    <xf numFmtId="0" fontId="9" fillId="0" borderId="14" xfId="0" applyFont="1" applyFill="1" applyBorder="1" applyAlignment="1">
      <alignment horizontal="center"/>
    </xf>
    <xf numFmtId="49" fontId="1" fillId="40" borderId="14" xfId="0" applyNumberFormat="1" applyFont="1" applyFill="1" applyBorder="1" applyAlignment="1">
      <alignment horizontal="center" vertical="top" shrinkToFit="1"/>
    </xf>
    <xf numFmtId="0" fontId="1" fillId="40" borderId="14" xfId="0" applyFont="1" applyFill="1" applyBorder="1" applyAlignment="1">
      <alignment horizontal="left" vertical="top" wrapText="1"/>
    </xf>
    <xf numFmtId="4" fontId="1" fillId="47" borderId="14" xfId="0" applyNumberFormat="1" applyFont="1" applyFill="1" applyBorder="1" applyAlignment="1">
      <alignment horizontal="right" vertical="top" shrinkToFit="1"/>
    </xf>
    <xf numFmtId="49" fontId="0" fillId="40" borderId="14" xfId="0" applyNumberFormat="1" applyFill="1" applyBorder="1" applyAlignment="1">
      <alignment horizontal="center" vertical="top" shrinkToFit="1"/>
    </xf>
    <xf numFmtId="4" fontId="0" fillId="47" borderId="14" xfId="0" applyNumberFormat="1" applyFont="1" applyFill="1" applyBorder="1" applyAlignment="1">
      <alignment horizontal="right" vertical="top" shrinkToFit="1"/>
    </xf>
    <xf numFmtId="0" fontId="1" fillId="40" borderId="14" xfId="0" applyFont="1" applyFill="1" applyBorder="1" applyAlignment="1">
      <alignment horizontal="justify" vertical="top" wrapText="1"/>
    </xf>
    <xf numFmtId="49" fontId="0" fillId="40" borderId="14" xfId="0" applyNumberFormat="1" applyFont="1" applyFill="1" applyBorder="1" applyAlignment="1">
      <alignment horizontal="center" vertical="top" shrinkToFit="1"/>
    </xf>
    <xf numFmtId="0" fontId="0" fillId="40" borderId="14" xfId="0" applyFont="1" applyFill="1" applyBorder="1" applyAlignment="1">
      <alignment horizontal="justify" vertical="top" wrapText="1"/>
    </xf>
    <xf numFmtId="49" fontId="0" fillId="40" borderId="14" xfId="0" applyNumberFormat="1" applyFont="1" applyFill="1" applyBorder="1" applyAlignment="1">
      <alignment horizontal="center" vertical="top" shrinkToFit="1"/>
    </xf>
    <xf numFmtId="49" fontId="1" fillId="0" borderId="14" xfId="0" applyNumberFormat="1" applyFont="1" applyFill="1" applyBorder="1" applyAlignment="1">
      <alignment horizontal="center" vertical="top" shrinkToFit="1"/>
    </xf>
    <xf numFmtId="0" fontId="1" fillId="0" borderId="14" xfId="0" applyFont="1" applyFill="1" applyBorder="1" applyAlignment="1">
      <alignment horizontal="justify" vertical="top" wrapText="1"/>
    </xf>
    <xf numFmtId="49" fontId="0" fillId="0" borderId="14" xfId="0" applyNumberFormat="1" applyFill="1" applyBorder="1" applyAlignment="1">
      <alignment horizontal="center" vertical="top" shrinkToFit="1"/>
    </xf>
    <xf numFmtId="0" fontId="0" fillId="0" borderId="14" xfId="0" applyFill="1" applyBorder="1" applyAlignment="1">
      <alignment horizontal="justify" vertical="top" wrapText="1"/>
    </xf>
    <xf numFmtId="49" fontId="0" fillId="0" borderId="14" xfId="0" applyNumberFormat="1" applyFont="1" applyFill="1" applyBorder="1" applyAlignment="1">
      <alignment horizontal="center" vertical="top" shrinkToFit="1"/>
    </xf>
    <xf numFmtId="0" fontId="0" fillId="0" borderId="14" xfId="0" applyFont="1" applyFill="1" applyBorder="1" applyAlignment="1">
      <alignment horizontal="justify" vertical="top" wrapText="1"/>
    </xf>
    <xf numFmtId="49" fontId="10" fillId="0" borderId="14" xfId="0" applyNumberFormat="1" applyFont="1" applyFill="1" applyBorder="1" applyAlignment="1">
      <alignment horizontal="center" vertical="top" shrinkToFit="1"/>
    </xf>
    <xf numFmtId="0" fontId="10" fillId="0" borderId="14" xfId="0" applyFont="1" applyFill="1" applyBorder="1" applyAlignment="1">
      <alignment horizontal="justify" vertical="top" wrapText="1"/>
    </xf>
    <xf numFmtId="49" fontId="11" fillId="0" borderId="14" xfId="0" applyNumberFormat="1" applyFont="1" applyFill="1" applyBorder="1" applyAlignment="1">
      <alignment horizontal="center" vertical="top" shrinkToFit="1"/>
    </xf>
    <xf numFmtId="0" fontId="11" fillId="0" borderId="14" xfId="0" applyFont="1" applyFill="1" applyBorder="1" applyAlignment="1">
      <alignment horizontal="justify" vertical="top" wrapText="1"/>
    </xf>
    <xf numFmtId="0" fontId="0" fillId="40" borderId="14" xfId="0" applyFill="1" applyBorder="1" applyAlignment="1">
      <alignment horizontal="justify" vertical="top" wrapText="1"/>
    </xf>
    <xf numFmtId="0" fontId="0" fillId="40" borderId="14" xfId="0" applyFont="1" applyFill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0" fontId="0" fillId="40" borderId="16" xfId="0" applyFont="1" applyFill="1" applyBorder="1" applyAlignment="1">
      <alignment horizontal="justify" vertical="top" wrapText="1"/>
    </xf>
    <xf numFmtId="0" fontId="3" fillId="0" borderId="14" xfId="0" applyFont="1" applyBorder="1" applyAlignment="1">
      <alignment horizontal="center"/>
    </xf>
    <xf numFmtId="0" fontId="3" fillId="44" borderId="14" xfId="0" applyFont="1" applyFill="1" applyBorder="1" applyAlignment="1">
      <alignment horizontal="center"/>
    </xf>
    <xf numFmtId="0" fontId="3" fillId="45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top" wrapText="1"/>
    </xf>
    <xf numFmtId="49" fontId="11" fillId="40" borderId="14" xfId="0" applyNumberFormat="1" applyFont="1" applyFill="1" applyBorder="1" applyAlignment="1">
      <alignment horizontal="left" vertical="top" wrapText="1"/>
    </xf>
    <xf numFmtId="4" fontId="11" fillId="40" borderId="15" xfId="0" applyNumberFormat="1" applyFont="1" applyFill="1" applyBorder="1" applyAlignment="1">
      <alignment horizontal="right" vertical="top" wrapText="1"/>
    </xf>
    <xf numFmtId="49" fontId="11" fillId="0" borderId="14" xfId="0" applyNumberFormat="1" applyFont="1" applyBorder="1" applyAlignment="1">
      <alignment horizontal="justify" vertical="top" wrapText="1"/>
    </xf>
    <xf numFmtId="4" fontId="11" fillId="0" borderId="15" xfId="0" applyNumberFormat="1" applyFont="1" applyBorder="1" applyAlignment="1">
      <alignment horizontal="right" vertical="top" wrapText="1"/>
    </xf>
    <xf numFmtId="4" fontId="11" fillId="0" borderId="14" xfId="0" applyNumberFormat="1" applyFont="1" applyBorder="1" applyAlignment="1">
      <alignment vertical="top" wrapText="1"/>
    </xf>
    <xf numFmtId="49" fontId="11" fillId="40" borderId="14" xfId="0" applyNumberFormat="1" applyFont="1" applyFill="1" applyBorder="1" applyAlignment="1">
      <alignment horizontal="justify" vertical="top" wrapText="1"/>
    </xf>
    <xf numFmtId="49" fontId="10" fillId="40" borderId="14" xfId="0" applyNumberFormat="1" applyFont="1" applyFill="1" applyBorder="1" applyAlignment="1">
      <alignment horizontal="left" vertical="top" wrapText="1"/>
    </xf>
    <xf numFmtId="4" fontId="10" fillId="40" borderId="15" xfId="0" applyNumberFormat="1" applyFont="1" applyFill="1" applyBorder="1" applyAlignment="1">
      <alignment horizontal="right" vertical="top" wrapText="1"/>
    </xf>
    <xf numFmtId="0" fontId="3" fillId="45" borderId="16" xfId="0" applyFont="1" applyFill="1" applyBorder="1" applyAlignment="1">
      <alignment horizontal="center" vertical="top"/>
    </xf>
    <xf numFmtId="4" fontId="44" fillId="28" borderId="15" xfId="61" applyFont="1" applyBorder="1" applyProtection="1">
      <alignment horizontal="right" vertical="top" shrinkToFit="1"/>
      <protection/>
    </xf>
    <xf numFmtId="0" fontId="0" fillId="0" borderId="14" xfId="0" applyFill="1" applyBorder="1" applyAlignment="1">
      <alignment horizontal="left" vertical="top" wrapText="1"/>
    </xf>
    <xf numFmtId="4" fontId="0" fillId="0" borderId="0" xfId="0" applyNumberFormat="1" applyAlignment="1">
      <alignment/>
    </xf>
    <xf numFmtId="0" fontId="9" fillId="0" borderId="0" xfId="0" applyFont="1" applyFill="1" applyBorder="1" applyAlignment="1">
      <alignment horizontal="center"/>
    </xf>
    <xf numFmtId="0" fontId="65" fillId="40" borderId="14" xfId="93" applyFont="1" applyFill="1" applyBorder="1" applyAlignment="1">
      <alignment horizontal="left" vertical="top" wrapText="1"/>
      <protection/>
    </xf>
    <xf numFmtId="0" fontId="3" fillId="40" borderId="14" xfId="0" applyFont="1" applyFill="1" applyBorder="1" applyAlignment="1">
      <alignment horizontal="left" vertical="top" wrapText="1"/>
    </xf>
    <xf numFmtId="0" fontId="65" fillId="45" borderId="14" xfId="70" applyNumberFormat="1" applyFont="1" applyFill="1" applyBorder="1" applyProtection="1">
      <alignment vertical="top" wrapText="1"/>
      <protection/>
    </xf>
    <xf numFmtId="4" fontId="3" fillId="0" borderId="15" xfId="0" applyNumberFormat="1" applyFont="1" applyFill="1" applyBorder="1" applyAlignment="1">
      <alignment/>
    </xf>
    <xf numFmtId="2" fontId="3" fillId="45" borderId="14" xfId="0" applyNumberFormat="1" applyFont="1" applyFill="1" applyBorder="1" applyAlignment="1">
      <alignment vertical="top" wrapText="1"/>
    </xf>
    <xf numFmtId="4" fontId="5" fillId="0" borderId="0" xfId="0" applyNumberFormat="1" applyFont="1" applyFill="1" applyAlignment="1">
      <alignment/>
    </xf>
    <xf numFmtId="0" fontId="44" fillId="0" borderId="14" xfId="58" applyNumberFormat="1" applyBorder="1" applyAlignment="1" applyProtection="1">
      <alignment vertical="top" wrapText="1"/>
      <protection/>
    </xf>
    <xf numFmtId="1" fontId="44" fillId="0" borderId="14" xfId="60" applyNumberFormat="1" applyBorder="1" applyProtection="1">
      <alignment horizontal="center" vertical="top" shrinkToFit="1"/>
      <protection/>
    </xf>
    <xf numFmtId="4" fontId="46" fillId="28" borderId="14" xfId="61" applyBorder="1" applyProtection="1">
      <alignment horizontal="right" vertical="top" shrinkToFit="1"/>
      <protection/>
    </xf>
    <xf numFmtId="4" fontId="46" fillId="45" borderId="14" xfId="61" applyFill="1" applyBorder="1" applyProtection="1">
      <alignment horizontal="right" vertical="top" shrinkToFit="1"/>
      <protection/>
    </xf>
    <xf numFmtId="0" fontId="3" fillId="45" borderId="14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/>
    </xf>
    <xf numFmtId="0" fontId="44" fillId="0" borderId="14" xfId="58" applyNumberFormat="1" applyFill="1" applyBorder="1" applyAlignment="1" applyProtection="1">
      <alignment vertical="top" wrapText="1"/>
      <protection/>
    </xf>
    <xf numFmtId="1" fontId="44" fillId="0" borderId="14" xfId="60" applyNumberFormat="1" applyFill="1" applyBorder="1" applyProtection="1">
      <alignment horizontal="center" vertical="top" shrinkToFit="1"/>
      <protection/>
    </xf>
    <xf numFmtId="4" fontId="46" fillId="0" borderId="14" xfId="61" applyFill="1" applyBorder="1" applyProtection="1">
      <alignment horizontal="right" vertical="top" shrinkToFit="1"/>
      <protection/>
    </xf>
    <xf numFmtId="4" fontId="46" fillId="0" borderId="19" xfId="61" applyFill="1" applyBorder="1" applyProtection="1">
      <alignment horizontal="right" vertical="top" shrinkToFit="1"/>
      <protection/>
    </xf>
    <xf numFmtId="4" fontId="44" fillId="0" borderId="14" xfId="93" applyNumberFormat="1" applyFont="1" applyFill="1" applyBorder="1" applyAlignment="1">
      <alignment horizontal="right" vertical="top" shrinkToFit="1"/>
      <protection/>
    </xf>
    <xf numFmtId="0" fontId="44" fillId="0" borderId="3" xfId="53" applyFill="1" applyAlignment="1" applyProtection="1">
      <alignment horizontal="right" vertical="top" shrinkToFit="1"/>
      <protection/>
    </xf>
    <xf numFmtId="0" fontId="3" fillId="11" borderId="14" xfId="0" applyFont="1" applyFill="1" applyBorder="1" applyAlignment="1">
      <alignment horizontal="center" vertical="top"/>
    </xf>
    <xf numFmtId="0" fontId="44" fillId="11" borderId="14" xfId="53" applyFill="1" applyBorder="1" applyAlignment="1" applyProtection="1">
      <alignment horizontal="right" vertical="top" shrinkToFit="1"/>
      <protection/>
    </xf>
    <xf numFmtId="0" fontId="44" fillId="11" borderId="3" xfId="53" applyFill="1" applyAlignment="1" applyProtection="1">
      <alignment horizontal="right" vertical="top" shrinkToFit="1"/>
      <protection/>
    </xf>
    <xf numFmtId="4" fontId="44" fillId="11" borderId="14" xfId="93" applyNumberFormat="1" applyFont="1" applyFill="1" applyBorder="1" applyAlignment="1">
      <alignment horizontal="right" vertical="top" shrinkToFit="1"/>
      <protection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21" xfId="0" applyFont="1" applyFill="1" applyBorder="1" applyAlignment="1">
      <alignment horizontal="center" vertical="center" wrapText="1"/>
    </xf>
    <xf numFmtId="4" fontId="46" fillId="0" borderId="2" xfId="61" applyFill="1" applyProtection="1">
      <alignment horizontal="right" vertical="top" shrinkToFit="1"/>
      <protection/>
    </xf>
    <xf numFmtId="4" fontId="0" fillId="0" borderId="14" xfId="93" applyNumberFormat="1" applyFont="1" applyFill="1" applyBorder="1" applyAlignment="1">
      <alignment horizontal="right" vertical="top" shrinkToFit="1"/>
      <protection/>
    </xf>
    <xf numFmtId="1" fontId="66" fillId="45" borderId="15" xfId="0" applyNumberFormat="1" applyFont="1" applyFill="1" applyBorder="1" applyAlignment="1">
      <alignment horizontal="center" vertical="top"/>
    </xf>
    <xf numFmtId="0" fontId="66" fillId="45" borderId="14" xfId="0" applyFont="1" applyFill="1" applyBorder="1" applyAlignment="1">
      <alignment vertical="top" wrapText="1"/>
    </xf>
    <xf numFmtId="0" fontId="11" fillId="40" borderId="14" xfId="0" applyFont="1" applyFill="1" applyBorder="1" applyAlignment="1">
      <alignment horizontal="justify" vertical="top" wrapText="1"/>
    </xf>
    <xf numFmtId="0" fontId="4" fillId="11" borderId="14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left" wrapText="1"/>
    </xf>
    <xf numFmtId="4" fontId="4" fillId="11" borderId="14" xfId="0" applyNumberFormat="1" applyFont="1" applyFill="1" applyBorder="1" applyAlignment="1">
      <alignment horizontal="center" wrapText="1"/>
    </xf>
    <xf numFmtId="0" fontId="3" fillId="15" borderId="14" xfId="0" applyFont="1" applyFill="1" applyBorder="1" applyAlignment="1">
      <alignment horizontal="center"/>
    </xf>
    <xf numFmtId="0" fontId="3" fillId="15" borderId="14" xfId="0" applyFont="1" applyFill="1" applyBorder="1" applyAlignment="1">
      <alignment horizontal="left" vertical="center" wrapText="1"/>
    </xf>
    <xf numFmtId="4" fontId="3" fillId="15" borderId="14" xfId="0" applyNumberFormat="1" applyFont="1" applyFill="1" applyBorder="1" applyAlignment="1">
      <alignment/>
    </xf>
    <xf numFmtId="4" fontId="4" fillId="15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4" fillId="11" borderId="14" xfId="0" applyFont="1" applyFill="1" applyBorder="1" applyAlignment="1">
      <alignment horizontal="center"/>
    </xf>
    <xf numFmtId="0" fontId="4" fillId="11" borderId="14" xfId="0" applyFont="1" applyFill="1" applyBorder="1" applyAlignment="1">
      <alignment horizontal="left" vertical="center" wrapText="1"/>
    </xf>
    <xf numFmtId="4" fontId="4" fillId="11" borderId="14" xfId="0" applyNumberFormat="1" applyFont="1" applyFill="1" applyBorder="1" applyAlignment="1">
      <alignment/>
    </xf>
    <xf numFmtId="0" fontId="3" fillId="15" borderId="14" xfId="0" applyFont="1" applyFill="1" applyBorder="1" applyAlignment="1">
      <alignment horizontal="left" wrapText="1"/>
    </xf>
    <xf numFmtId="4" fontId="4" fillId="15" borderId="15" xfId="0" applyNumberFormat="1" applyFont="1" applyFill="1" applyBorder="1" applyAlignment="1">
      <alignment/>
    </xf>
    <xf numFmtId="4" fontId="12" fillId="15" borderId="14" xfId="0" applyNumberFormat="1" applyFont="1" applyFill="1" applyBorder="1" applyAlignment="1">
      <alignment/>
    </xf>
    <xf numFmtId="0" fontId="13" fillId="0" borderId="14" xfId="0" applyFont="1" applyBorder="1" applyAlignment="1">
      <alignment horizontal="center"/>
    </xf>
    <xf numFmtId="0" fontId="3" fillId="0" borderId="2" xfId="59" applyNumberFormat="1" applyFont="1" applyProtection="1">
      <alignment vertical="top" wrapText="1"/>
      <protection/>
    </xf>
    <xf numFmtId="4" fontId="4" fillId="45" borderId="15" xfId="0" applyNumberFormat="1" applyFont="1" applyFill="1" applyBorder="1" applyAlignment="1">
      <alignment/>
    </xf>
    <xf numFmtId="4" fontId="12" fillId="44" borderId="14" xfId="0" applyNumberFormat="1" applyFont="1" applyFill="1" applyBorder="1" applyAlignment="1">
      <alignment/>
    </xf>
    <xf numFmtId="0" fontId="13" fillId="0" borderId="14" xfId="0" applyFont="1" applyFill="1" applyBorder="1" applyAlignment="1">
      <alignment horizontal="left" wrapText="1"/>
    </xf>
    <xf numFmtId="4" fontId="3" fillId="15" borderId="15" xfId="0" applyNumberFormat="1" applyFont="1" applyFill="1" applyBorder="1" applyAlignment="1">
      <alignment/>
    </xf>
    <xf numFmtId="4" fontId="13" fillId="45" borderId="15" xfId="0" applyNumberFormat="1" applyFont="1" applyFill="1" applyBorder="1" applyAlignment="1">
      <alignment/>
    </xf>
    <xf numFmtId="4" fontId="13" fillId="45" borderId="14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3" fillId="18" borderId="14" xfId="0" applyFont="1" applyFill="1" applyBorder="1" applyAlignment="1">
      <alignment horizontal="center"/>
    </xf>
    <xf numFmtId="0" fontId="4" fillId="18" borderId="14" xfId="0" applyFont="1" applyFill="1" applyBorder="1" applyAlignment="1">
      <alignment horizontal="left" wrapText="1"/>
    </xf>
    <xf numFmtId="4" fontId="13" fillId="18" borderId="15" xfId="0" applyNumberFormat="1" applyFont="1" applyFill="1" applyBorder="1" applyAlignment="1">
      <alignment/>
    </xf>
    <xf numFmtId="0" fontId="65" fillId="0" borderId="2" xfId="59" applyNumberFormat="1" applyFont="1" applyProtection="1">
      <alignment vertical="top" wrapText="1"/>
      <protection/>
    </xf>
    <xf numFmtId="0" fontId="13" fillId="0" borderId="14" xfId="0" applyFont="1" applyBorder="1" applyAlignment="1">
      <alignment horizontal="left" wrapText="1"/>
    </xf>
    <xf numFmtId="0" fontId="4" fillId="18" borderId="14" xfId="0" applyFont="1" applyFill="1" applyBorder="1" applyAlignment="1">
      <alignment horizontal="center"/>
    </xf>
    <xf numFmtId="4" fontId="4" fillId="18" borderId="15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3" fillId="15" borderId="14" xfId="0" applyFont="1" applyFill="1" applyBorder="1" applyAlignment="1">
      <alignment horizontal="center"/>
    </xf>
    <xf numFmtId="0" fontId="13" fillId="15" borderId="14" xfId="0" applyFont="1" applyFill="1" applyBorder="1" applyAlignment="1">
      <alignment horizontal="left" wrapText="1"/>
    </xf>
    <xf numFmtId="4" fontId="13" fillId="15" borderId="15" xfId="0" applyNumberFormat="1" applyFont="1" applyFill="1" applyBorder="1" applyAlignment="1">
      <alignment/>
    </xf>
    <xf numFmtId="4" fontId="12" fillId="44" borderId="15" xfId="0" applyNumberFormat="1" applyFont="1" applyFill="1" applyBorder="1" applyAlignment="1">
      <alignment/>
    </xf>
    <xf numFmtId="0" fontId="12" fillId="18" borderId="14" xfId="0" applyFont="1" applyFill="1" applyBorder="1" applyAlignment="1">
      <alignment horizontal="center"/>
    </xf>
    <xf numFmtId="0" fontId="67" fillId="18" borderId="14" xfId="59" applyNumberFormat="1" applyFont="1" applyFill="1" applyBorder="1" applyAlignment="1" applyProtection="1">
      <alignment wrapText="1"/>
      <protection/>
    </xf>
    <xf numFmtId="4" fontId="12" fillId="18" borderId="15" xfId="0" applyNumberFormat="1" applyFont="1" applyFill="1" applyBorder="1" applyAlignment="1">
      <alignment/>
    </xf>
    <xf numFmtId="0" fontId="65" fillId="15" borderId="2" xfId="59" applyNumberFormat="1" applyFont="1" applyFill="1" applyAlignment="1" applyProtection="1">
      <alignment wrapText="1"/>
      <protection/>
    </xf>
    <xf numFmtId="0" fontId="13" fillId="0" borderId="14" xfId="0" applyFont="1" applyFill="1" applyBorder="1" applyAlignment="1">
      <alignment horizontal="center"/>
    </xf>
    <xf numFmtId="0" fontId="65" fillId="0" borderId="2" xfId="59" applyNumberFormat="1" applyFont="1" applyFill="1" applyAlignment="1" applyProtection="1">
      <alignment wrapText="1"/>
      <protection/>
    </xf>
    <xf numFmtId="4" fontId="13" fillId="0" borderId="15" xfId="0" applyNumberFormat="1" applyFont="1" applyFill="1" applyBorder="1" applyAlignment="1">
      <alignment/>
    </xf>
    <xf numFmtId="0" fontId="65" fillId="0" borderId="2" xfId="59" applyNumberFormat="1" applyFont="1" applyAlignment="1" applyProtection="1">
      <alignment wrapText="1"/>
      <protection/>
    </xf>
    <xf numFmtId="0" fontId="4" fillId="15" borderId="14" xfId="0" applyFont="1" applyFill="1" applyBorder="1" applyAlignment="1">
      <alignment horizontal="center"/>
    </xf>
    <xf numFmtId="0" fontId="65" fillId="15" borderId="14" xfId="59" applyNumberFormat="1" applyFont="1" applyFill="1" applyBorder="1" applyAlignment="1" applyProtection="1">
      <alignment wrapText="1"/>
      <protection/>
    </xf>
    <xf numFmtId="0" fontId="3" fillId="15" borderId="14" xfId="0" applyFont="1" applyFill="1" applyBorder="1" applyAlignment="1">
      <alignment/>
    </xf>
    <xf numFmtId="4" fontId="12" fillId="15" borderId="14" xfId="0" applyNumberFormat="1" applyFont="1" applyFill="1" applyBorder="1" applyAlignment="1">
      <alignment/>
    </xf>
    <xf numFmtId="0" fontId="68" fillId="0" borderId="14" xfId="59" applyNumberFormat="1" applyFont="1" applyBorder="1" applyAlignment="1" applyProtection="1">
      <alignment wrapText="1"/>
      <protection/>
    </xf>
    <xf numFmtId="0" fontId="13" fillId="0" borderId="14" xfId="0" applyFont="1" applyBorder="1" applyAlignment="1">
      <alignment/>
    </xf>
    <xf numFmtId="4" fontId="12" fillId="44" borderId="14" xfId="0" applyNumberFormat="1" applyFont="1" applyFill="1" applyBorder="1" applyAlignment="1">
      <alignment/>
    </xf>
    <xf numFmtId="0" fontId="67" fillId="18" borderId="14" xfId="58" applyNumberFormat="1" applyFont="1" applyFill="1" applyBorder="1" applyAlignment="1" applyProtection="1">
      <alignment vertical="top" wrapText="1"/>
      <protection/>
    </xf>
    <xf numFmtId="0" fontId="12" fillId="18" borderId="15" xfId="0" applyFont="1" applyFill="1" applyBorder="1" applyAlignment="1">
      <alignment/>
    </xf>
    <xf numFmtId="0" fontId="68" fillId="15" borderId="14" xfId="59" applyNumberFormat="1" applyFont="1" applyFill="1" applyBorder="1" applyAlignment="1" applyProtection="1">
      <alignment wrapText="1"/>
      <protection/>
    </xf>
    <xf numFmtId="0" fontId="13" fillId="15" borderId="15" xfId="0" applyFont="1" applyFill="1" applyBorder="1" applyAlignment="1">
      <alignment/>
    </xf>
    <xf numFmtId="0" fontId="13" fillId="0" borderId="15" xfId="0" applyFont="1" applyBorder="1" applyAlignment="1">
      <alignment/>
    </xf>
    <xf numFmtId="4" fontId="46" fillId="28" borderId="14" xfId="61" applyNumberFormat="1" applyBorder="1" applyProtection="1">
      <alignment horizontal="right" vertical="top" shrinkToFit="1"/>
      <protection/>
    </xf>
    <xf numFmtId="4" fontId="44" fillId="27" borderId="14" xfId="53" applyNumberFormat="1" applyBorder="1" applyAlignment="1" applyProtection="1">
      <alignment horizontal="right" vertical="top" shrinkToFit="1"/>
      <protection/>
    </xf>
    <xf numFmtId="49" fontId="1" fillId="40" borderId="14" xfId="0" applyNumberFormat="1" applyFont="1" applyFill="1" applyBorder="1" applyAlignment="1">
      <alignment horizontal="left" vertical="top" shrinkToFit="1"/>
    </xf>
    <xf numFmtId="0" fontId="6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40" borderId="17" xfId="0" applyFill="1" applyBorder="1" applyAlignment="1">
      <alignment horizontal="center" vertical="center" wrapText="1"/>
    </xf>
    <xf numFmtId="0" fontId="0" fillId="40" borderId="18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4" fillId="0" borderId="14" xfId="52" applyNumberFormat="1" applyBorder="1" applyAlignment="1" applyProtection="1">
      <alignment horizontal="right"/>
      <protection/>
    </xf>
    <xf numFmtId="0" fontId="44" fillId="0" borderId="14" xfId="52" applyBorder="1" applyAlignment="1">
      <alignment horizontal="right"/>
      <protection/>
    </xf>
    <xf numFmtId="0" fontId="44" fillId="11" borderId="14" xfId="52" applyNumberFormat="1" applyFill="1" applyBorder="1" applyAlignment="1" applyProtection="1">
      <alignment horizontal="right"/>
      <protection/>
    </xf>
    <xf numFmtId="0" fontId="44" fillId="11" borderId="14" xfId="52" applyFill="1" applyBorder="1" applyAlignment="1">
      <alignment horizontal="right"/>
      <protection/>
    </xf>
    <xf numFmtId="0" fontId="0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</cellXfs>
  <cellStyles count="9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xl60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10" xfId="91"/>
    <cellStyle name="Обычный 11" xfId="92"/>
    <cellStyle name="Обычный 2" xfId="93"/>
    <cellStyle name="Обычный 3" xfId="94"/>
    <cellStyle name="Обычный 4" xfId="95"/>
    <cellStyle name="Обычный 5" xfId="96"/>
    <cellStyle name="Обычный 6" xfId="97"/>
    <cellStyle name="Обычный 7" xfId="98"/>
    <cellStyle name="Обычный 8" xfId="99"/>
    <cellStyle name="Обычный 9" xfId="100"/>
    <cellStyle name="Followed Hyperlink" xfId="101"/>
    <cellStyle name="Плохой" xfId="102"/>
    <cellStyle name="Пояснение" xfId="103"/>
    <cellStyle name="Примечание" xfId="104"/>
    <cellStyle name="Примечание 2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34"/>
  <sheetViews>
    <sheetView zoomScalePageLayoutView="0" workbookViewId="0" topLeftCell="A124">
      <selection activeCell="D67" sqref="D67"/>
    </sheetView>
  </sheetViews>
  <sheetFormatPr defaultColWidth="15.25390625" defaultRowHeight="34.5" customHeight="1"/>
  <cols>
    <col min="1" max="1" width="6.375" style="0" customWidth="1"/>
    <col min="2" max="2" width="21.00390625" style="0" customWidth="1"/>
    <col min="3" max="3" width="69.75390625" style="0" customWidth="1"/>
    <col min="4" max="4" width="11.125" style="0" customWidth="1"/>
  </cols>
  <sheetData>
    <row r="1" spans="1:4" ht="12.75" customHeight="1">
      <c r="A1" s="37"/>
      <c r="B1" s="38"/>
      <c r="C1" s="38"/>
      <c r="D1" s="38" t="s">
        <v>735</v>
      </c>
    </row>
    <row r="2" spans="1:4" ht="12.75" customHeight="1">
      <c r="A2" s="37"/>
      <c r="B2" s="38"/>
      <c r="C2" s="38"/>
      <c r="D2" s="38" t="s">
        <v>78</v>
      </c>
    </row>
    <row r="3" spans="1:4" ht="12.75" customHeight="1">
      <c r="A3" s="37"/>
      <c r="B3" s="38"/>
      <c r="C3" s="38"/>
      <c r="D3" s="38" t="s">
        <v>17</v>
      </c>
    </row>
    <row r="4" spans="1:4" ht="12.75" customHeight="1">
      <c r="A4" s="37"/>
      <c r="B4" s="38"/>
      <c r="C4" s="38"/>
      <c r="D4" s="38" t="s">
        <v>18</v>
      </c>
    </row>
    <row r="5" spans="1:4" ht="12.75" customHeight="1">
      <c r="A5" s="37"/>
      <c r="B5" s="38"/>
      <c r="C5" s="38"/>
      <c r="D5" s="38" t="s">
        <v>17</v>
      </c>
    </row>
    <row r="6" spans="1:4" ht="12.75" customHeight="1">
      <c r="A6" s="37"/>
      <c r="B6" s="179" t="s">
        <v>691</v>
      </c>
      <c r="C6" s="179"/>
      <c r="D6" s="179"/>
    </row>
    <row r="7" spans="1:4" ht="10.5" customHeight="1">
      <c r="A7" s="37"/>
      <c r="B7" s="39"/>
      <c r="C7" s="39"/>
      <c r="D7" s="38"/>
    </row>
    <row r="8" spans="1:3" ht="16.5" customHeight="1">
      <c r="A8" s="37"/>
      <c r="B8" s="180" t="s">
        <v>736</v>
      </c>
      <c r="C8" s="180"/>
    </row>
    <row r="9" spans="1:3" ht="13.5" customHeight="1">
      <c r="A9" s="37"/>
      <c r="B9" s="40"/>
      <c r="C9" s="40"/>
    </row>
    <row r="10" spans="1:4" ht="34.5" customHeight="1">
      <c r="A10" s="181" t="s">
        <v>58</v>
      </c>
      <c r="B10" s="183" t="s">
        <v>737</v>
      </c>
      <c r="C10" s="183" t="s">
        <v>738</v>
      </c>
      <c r="D10" s="183" t="s">
        <v>739</v>
      </c>
    </row>
    <row r="11" spans="1:4" ht="34.5" customHeight="1">
      <c r="A11" s="182"/>
      <c r="B11" s="184"/>
      <c r="C11" s="184"/>
      <c r="D11" s="184"/>
    </row>
    <row r="12" spans="1:4" ht="12.75">
      <c r="A12" s="41">
        <v>1</v>
      </c>
      <c r="B12" s="42" t="s">
        <v>740</v>
      </c>
      <c r="C12" s="43" t="s">
        <v>741</v>
      </c>
      <c r="D12" s="44">
        <f>D13+D23+D28+D48+D56+D60+D70+D75</f>
        <v>367093.813</v>
      </c>
    </row>
    <row r="13" spans="1:4" ht="12.75">
      <c r="A13" s="41">
        <v>2</v>
      </c>
      <c r="B13" s="42" t="s">
        <v>742</v>
      </c>
      <c r="C13" s="43" t="s">
        <v>743</v>
      </c>
      <c r="D13" s="44">
        <f>SUM(D14:D22)</f>
        <v>321939</v>
      </c>
    </row>
    <row r="14" spans="1:4" ht="78.75" customHeight="1">
      <c r="A14" s="41">
        <v>3</v>
      </c>
      <c r="B14" s="45" t="s">
        <v>744</v>
      </c>
      <c r="C14" s="61" t="s">
        <v>745</v>
      </c>
      <c r="D14" s="46">
        <v>317822.5</v>
      </c>
    </row>
    <row r="15" spans="1:4" ht="66" customHeight="1">
      <c r="A15" s="41">
        <v>4</v>
      </c>
      <c r="B15" s="45" t="s">
        <v>933</v>
      </c>
      <c r="C15" s="61" t="s">
        <v>934</v>
      </c>
      <c r="D15" s="46">
        <v>195.1</v>
      </c>
    </row>
    <row r="16" spans="1:4" ht="79.5" customHeight="1">
      <c r="A16" s="41">
        <v>5</v>
      </c>
      <c r="B16" s="45" t="s">
        <v>935</v>
      </c>
      <c r="C16" s="61" t="s">
        <v>936</v>
      </c>
      <c r="D16" s="46">
        <v>960.7</v>
      </c>
    </row>
    <row r="17" spans="1:4" ht="102">
      <c r="A17" s="41">
        <v>6</v>
      </c>
      <c r="B17" s="45" t="s">
        <v>746</v>
      </c>
      <c r="C17" s="61" t="s">
        <v>747</v>
      </c>
      <c r="D17" s="46">
        <v>703</v>
      </c>
    </row>
    <row r="18" spans="1:4" ht="102">
      <c r="A18" s="41">
        <v>7</v>
      </c>
      <c r="B18" s="45" t="s">
        <v>937</v>
      </c>
      <c r="C18" s="61" t="s">
        <v>938</v>
      </c>
      <c r="D18" s="46">
        <v>7.2</v>
      </c>
    </row>
    <row r="19" spans="1:4" ht="51">
      <c r="A19" s="41">
        <v>8</v>
      </c>
      <c r="B19" s="45" t="s">
        <v>748</v>
      </c>
      <c r="C19" s="61" t="s">
        <v>749</v>
      </c>
      <c r="D19" s="46">
        <v>1780</v>
      </c>
    </row>
    <row r="20" spans="1:4" ht="38.25">
      <c r="A20" s="41">
        <v>9</v>
      </c>
      <c r="B20" s="45" t="s">
        <v>939</v>
      </c>
      <c r="C20" s="61" t="s">
        <v>940</v>
      </c>
      <c r="D20" s="46">
        <v>308.4</v>
      </c>
    </row>
    <row r="21" spans="1:4" ht="51">
      <c r="A21" s="41">
        <v>10</v>
      </c>
      <c r="B21" s="45" t="s">
        <v>941</v>
      </c>
      <c r="C21" s="61" t="s">
        <v>942</v>
      </c>
      <c r="D21" s="46">
        <v>119</v>
      </c>
    </row>
    <row r="22" spans="1:4" ht="89.25">
      <c r="A22" s="41">
        <v>11</v>
      </c>
      <c r="B22" s="45" t="s">
        <v>750</v>
      </c>
      <c r="C22" s="61" t="s">
        <v>751</v>
      </c>
      <c r="D22" s="46">
        <v>43.1</v>
      </c>
    </row>
    <row r="23" spans="1:4" ht="25.5">
      <c r="A23" s="41">
        <v>12</v>
      </c>
      <c r="B23" s="42" t="s">
        <v>752</v>
      </c>
      <c r="C23" s="47" t="s">
        <v>753</v>
      </c>
      <c r="D23" s="44">
        <f>SUM(D24:D27)</f>
        <v>2146.4</v>
      </c>
    </row>
    <row r="24" spans="1:4" ht="51">
      <c r="A24" s="41">
        <v>13</v>
      </c>
      <c r="B24" s="45" t="s">
        <v>754</v>
      </c>
      <c r="C24" s="61" t="s">
        <v>755</v>
      </c>
      <c r="D24" s="46">
        <v>960</v>
      </c>
    </row>
    <row r="25" spans="1:4" ht="63.75">
      <c r="A25" s="41">
        <v>14</v>
      </c>
      <c r="B25" s="45" t="s">
        <v>756</v>
      </c>
      <c r="C25" s="61" t="s">
        <v>757</v>
      </c>
      <c r="D25" s="46">
        <v>10</v>
      </c>
    </row>
    <row r="26" spans="1:4" ht="51">
      <c r="A26" s="41">
        <v>15</v>
      </c>
      <c r="B26" s="45" t="s">
        <v>758</v>
      </c>
      <c r="C26" s="61" t="s">
        <v>759</v>
      </c>
      <c r="D26" s="46">
        <v>1380</v>
      </c>
    </row>
    <row r="27" spans="1:4" ht="51">
      <c r="A27" s="41">
        <v>16</v>
      </c>
      <c r="B27" s="45" t="s">
        <v>760</v>
      </c>
      <c r="C27" s="61" t="s">
        <v>761</v>
      </c>
      <c r="D27" s="46">
        <v>-203.6</v>
      </c>
    </row>
    <row r="28" spans="1:4" ht="12.75">
      <c r="A28" s="41">
        <v>17</v>
      </c>
      <c r="B28" s="42" t="s">
        <v>762</v>
      </c>
      <c r="C28" s="47" t="s">
        <v>763</v>
      </c>
      <c r="D28" s="44">
        <f>D29+D38+D42+D46</f>
        <v>7406.16</v>
      </c>
    </row>
    <row r="29" spans="1:4" ht="25.5">
      <c r="A29" s="41">
        <v>18</v>
      </c>
      <c r="B29" s="42" t="s">
        <v>764</v>
      </c>
      <c r="C29" s="47" t="s">
        <v>765</v>
      </c>
      <c r="D29" s="44">
        <f>D30+D31+D32+D33+D34+D35+D36+D37</f>
        <v>2663.2899999999995</v>
      </c>
    </row>
    <row r="30" spans="1:4" ht="41.25" customHeight="1">
      <c r="A30" s="41">
        <v>19</v>
      </c>
      <c r="B30" s="48" t="s">
        <v>766</v>
      </c>
      <c r="C30" s="49" t="s">
        <v>767</v>
      </c>
      <c r="D30" s="46">
        <v>770</v>
      </c>
    </row>
    <row r="31" spans="1:4" ht="41.25" customHeight="1">
      <c r="A31" s="41">
        <v>20</v>
      </c>
      <c r="B31" s="48" t="s">
        <v>1017</v>
      </c>
      <c r="C31" s="49" t="s">
        <v>1018</v>
      </c>
      <c r="D31" s="46">
        <v>19.9</v>
      </c>
    </row>
    <row r="32" spans="1:4" ht="41.25" customHeight="1">
      <c r="A32" s="41">
        <v>21</v>
      </c>
      <c r="B32" s="48" t="s">
        <v>1140</v>
      </c>
      <c r="C32" s="49" t="s">
        <v>1141</v>
      </c>
      <c r="D32" s="46">
        <v>1.84</v>
      </c>
    </row>
    <row r="33" spans="1:4" ht="51">
      <c r="A33" s="41">
        <v>22</v>
      </c>
      <c r="B33" s="48" t="s">
        <v>768</v>
      </c>
      <c r="C33" s="49" t="s">
        <v>769</v>
      </c>
      <c r="D33" s="46">
        <v>1850</v>
      </c>
    </row>
    <row r="34" spans="1:4" ht="38.25">
      <c r="A34" s="41">
        <v>23</v>
      </c>
      <c r="B34" s="48" t="s">
        <v>1019</v>
      </c>
      <c r="C34" s="49" t="s">
        <v>1142</v>
      </c>
      <c r="D34" s="46">
        <v>24</v>
      </c>
    </row>
    <row r="35" spans="1:4" ht="51">
      <c r="A35" s="41">
        <v>24</v>
      </c>
      <c r="B35" s="48" t="s">
        <v>1143</v>
      </c>
      <c r="C35" s="49" t="s">
        <v>1144</v>
      </c>
      <c r="D35" s="46">
        <v>0.7</v>
      </c>
    </row>
    <row r="36" spans="1:4" ht="41.25" customHeight="1">
      <c r="A36" s="41">
        <v>25</v>
      </c>
      <c r="B36" s="48" t="s">
        <v>1145</v>
      </c>
      <c r="C36" s="49" t="s">
        <v>1146</v>
      </c>
      <c r="D36" s="46">
        <v>-3.3</v>
      </c>
    </row>
    <row r="37" spans="1:4" ht="30" customHeight="1">
      <c r="A37" s="41">
        <v>26</v>
      </c>
      <c r="B37" s="48" t="s">
        <v>1147</v>
      </c>
      <c r="C37" s="49" t="s">
        <v>1148</v>
      </c>
      <c r="D37" s="46">
        <v>0.15</v>
      </c>
    </row>
    <row r="38" spans="1:4" ht="25.5">
      <c r="A38" s="41">
        <v>27</v>
      </c>
      <c r="B38" s="42" t="s">
        <v>770</v>
      </c>
      <c r="C38" s="47" t="s">
        <v>771</v>
      </c>
      <c r="D38" s="44">
        <f>D39+D40+D41</f>
        <v>2272.3</v>
      </c>
    </row>
    <row r="39" spans="1:4" ht="38.25">
      <c r="A39" s="41">
        <v>28</v>
      </c>
      <c r="B39" s="45" t="s">
        <v>772</v>
      </c>
      <c r="C39" s="61" t="s">
        <v>773</v>
      </c>
      <c r="D39" s="46">
        <v>2200</v>
      </c>
    </row>
    <row r="40" spans="1:4" ht="25.5">
      <c r="A40" s="41"/>
      <c r="B40" s="45" t="s">
        <v>1020</v>
      </c>
      <c r="C40" s="61" t="s">
        <v>1021</v>
      </c>
      <c r="D40" s="46">
        <v>18.65</v>
      </c>
    </row>
    <row r="41" spans="1:4" ht="38.25">
      <c r="A41" s="41">
        <v>29</v>
      </c>
      <c r="B41" s="45" t="s">
        <v>1149</v>
      </c>
      <c r="C41" s="61" t="s">
        <v>1150</v>
      </c>
      <c r="D41" s="46">
        <v>53.65</v>
      </c>
    </row>
    <row r="42" spans="1:4" ht="12.75">
      <c r="A42" s="41">
        <v>30</v>
      </c>
      <c r="B42" s="42" t="s">
        <v>774</v>
      </c>
      <c r="C42" s="47" t="s">
        <v>775</v>
      </c>
      <c r="D42" s="44">
        <f>SUM(D43:D45)</f>
        <v>2320.5699999999997</v>
      </c>
    </row>
    <row r="43" spans="1:4" ht="38.25">
      <c r="A43" s="41">
        <v>31</v>
      </c>
      <c r="B43" s="50" t="s">
        <v>776</v>
      </c>
      <c r="C43" s="49" t="s">
        <v>777</v>
      </c>
      <c r="D43" s="46">
        <v>2319.1</v>
      </c>
    </row>
    <row r="44" spans="1:4" ht="25.5">
      <c r="A44" s="41">
        <v>32</v>
      </c>
      <c r="B44" s="48" t="s">
        <v>1022</v>
      </c>
      <c r="C44" s="49" t="s">
        <v>1023</v>
      </c>
      <c r="D44" s="46">
        <v>0.83</v>
      </c>
    </row>
    <row r="45" spans="1:4" ht="38.25">
      <c r="A45" s="41"/>
      <c r="B45" s="48" t="s">
        <v>1151</v>
      </c>
      <c r="C45" s="49" t="s">
        <v>1152</v>
      </c>
      <c r="D45" s="46">
        <v>0.64</v>
      </c>
    </row>
    <row r="46" spans="1:4" ht="25.5">
      <c r="A46" s="41">
        <v>33</v>
      </c>
      <c r="B46" s="42" t="s">
        <v>778</v>
      </c>
      <c r="C46" s="47" t="s">
        <v>779</v>
      </c>
      <c r="D46" s="44">
        <f>D47</f>
        <v>150</v>
      </c>
    </row>
    <row r="47" spans="1:4" ht="51">
      <c r="A47" s="41">
        <v>34</v>
      </c>
      <c r="B47" s="45" t="s">
        <v>780</v>
      </c>
      <c r="C47" s="49" t="s">
        <v>781</v>
      </c>
      <c r="D47" s="46">
        <v>150</v>
      </c>
    </row>
    <row r="48" spans="1:4" ht="25.5">
      <c r="A48" s="41">
        <v>35</v>
      </c>
      <c r="B48" s="42" t="s">
        <v>782</v>
      </c>
      <c r="C48" s="47" t="s">
        <v>783</v>
      </c>
      <c r="D48" s="44">
        <f>D49+D51+D55</f>
        <v>5376.541</v>
      </c>
    </row>
    <row r="49" spans="1:4" ht="51">
      <c r="A49" s="41">
        <v>36</v>
      </c>
      <c r="B49" s="45" t="s">
        <v>784</v>
      </c>
      <c r="C49" s="61" t="s">
        <v>785</v>
      </c>
      <c r="D49" s="44">
        <f>D50</f>
        <v>4177</v>
      </c>
    </row>
    <row r="50" spans="1:4" ht="51">
      <c r="A50" s="41">
        <v>37</v>
      </c>
      <c r="B50" s="45" t="s">
        <v>786</v>
      </c>
      <c r="C50" s="61" t="s">
        <v>787</v>
      </c>
      <c r="D50" s="46">
        <v>4177</v>
      </c>
    </row>
    <row r="51" spans="1:4" ht="31.5" customHeight="1">
      <c r="A51" s="41">
        <v>38</v>
      </c>
      <c r="B51" s="42" t="s">
        <v>790</v>
      </c>
      <c r="C51" s="47" t="s">
        <v>791</v>
      </c>
      <c r="D51" s="44">
        <f>SUM(D52:D54)</f>
        <v>842.5</v>
      </c>
    </row>
    <row r="52" spans="1:4" ht="68.25" customHeight="1">
      <c r="A52" s="41">
        <v>39</v>
      </c>
      <c r="B52" s="48" t="s">
        <v>792</v>
      </c>
      <c r="C52" s="49" t="s">
        <v>793</v>
      </c>
      <c r="D52" s="46">
        <v>660</v>
      </c>
    </row>
    <row r="53" spans="1:4" ht="53.25" customHeight="1">
      <c r="A53" s="41">
        <v>40</v>
      </c>
      <c r="B53" s="48" t="s">
        <v>794</v>
      </c>
      <c r="C53" s="49" t="s">
        <v>795</v>
      </c>
      <c r="D53" s="46">
        <v>160.5</v>
      </c>
    </row>
    <row r="54" spans="1:4" ht="53.25" customHeight="1">
      <c r="A54" s="41">
        <v>41</v>
      </c>
      <c r="B54" s="48" t="s">
        <v>1024</v>
      </c>
      <c r="C54" s="49" t="s">
        <v>1025</v>
      </c>
      <c r="D54" s="46">
        <v>22</v>
      </c>
    </row>
    <row r="55" spans="1:4" ht="42.75" customHeight="1">
      <c r="A55" s="41">
        <v>42</v>
      </c>
      <c r="B55" s="45" t="s">
        <v>788</v>
      </c>
      <c r="C55" s="61" t="s">
        <v>789</v>
      </c>
      <c r="D55" s="46">
        <v>357.041</v>
      </c>
    </row>
    <row r="56" spans="1:4" ht="12.75">
      <c r="A56" s="41">
        <v>43</v>
      </c>
      <c r="B56" s="42" t="s">
        <v>796</v>
      </c>
      <c r="C56" s="47" t="s">
        <v>797</v>
      </c>
      <c r="D56" s="44">
        <f>D57+D58</f>
        <v>414.6</v>
      </c>
    </row>
    <row r="57" spans="1:4" ht="25.5">
      <c r="A57" s="41">
        <v>44</v>
      </c>
      <c r="B57" s="45" t="s">
        <v>798</v>
      </c>
      <c r="C57" s="61" t="s">
        <v>799</v>
      </c>
      <c r="D57" s="46">
        <v>177</v>
      </c>
    </row>
    <row r="58" spans="1:4" ht="12.75">
      <c r="A58" s="41">
        <v>45</v>
      </c>
      <c r="B58" s="42" t="s">
        <v>800</v>
      </c>
      <c r="C58" s="47" t="s">
        <v>801</v>
      </c>
      <c r="D58" s="44">
        <f>D59</f>
        <v>237.6</v>
      </c>
    </row>
    <row r="59" spans="1:4" ht="12.75">
      <c r="A59" s="41">
        <v>46</v>
      </c>
      <c r="B59" s="45" t="s">
        <v>943</v>
      </c>
      <c r="C59" s="61" t="s">
        <v>944</v>
      </c>
      <c r="D59" s="46">
        <v>237.6</v>
      </c>
    </row>
    <row r="60" spans="1:4" ht="25.5">
      <c r="A60" s="41">
        <v>47</v>
      </c>
      <c r="B60" s="42" t="s">
        <v>802</v>
      </c>
      <c r="C60" s="47" t="s">
        <v>803</v>
      </c>
      <c r="D60" s="44">
        <f>D61+D65</f>
        <v>28685.162</v>
      </c>
    </row>
    <row r="61" spans="1:4" ht="25.5">
      <c r="A61" s="41">
        <v>48</v>
      </c>
      <c r="B61" s="42" t="s">
        <v>804</v>
      </c>
      <c r="C61" s="47" t="s">
        <v>805</v>
      </c>
      <c r="D61" s="46">
        <f>SUM(D62:D64)</f>
        <v>27163.75</v>
      </c>
    </row>
    <row r="62" spans="1:4" ht="66" customHeight="1">
      <c r="A62" s="41">
        <v>49</v>
      </c>
      <c r="B62" s="45" t="s">
        <v>806</v>
      </c>
      <c r="C62" s="49" t="s">
        <v>807</v>
      </c>
      <c r="D62" s="46">
        <v>25060</v>
      </c>
    </row>
    <row r="63" spans="1:4" ht="38.25">
      <c r="A63" s="41">
        <v>50</v>
      </c>
      <c r="B63" s="45" t="s">
        <v>808</v>
      </c>
      <c r="C63" s="61" t="s">
        <v>809</v>
      </c>
      <c r="D63" s="46">
        <v>1595</v>
      </c>
    </row>
    <row r="64" spans="1:4" ht="31.5" customHeight="1">
      <c r="A64" s="41">
        <v>51</v>
      </c>
      <c r="B64" s="45" t="s">
        <v>810</v>
      </c>
      <c r="C64" s="61" t="s">
        <v>811</v>
      </c>
      <c r="D64" s="46">
        <v>508.75</v>
      </c>
    </row>
    <row r="65" spans="1:4" ht="20.25" customHeight="1">
      <c r="A65" s="41">
        <v>52</v>
      </c>
      <c r="B65" s="51" t="s">
        <v>812</v>
      </c>
      <c r="C65" s="52" t="s">
        <v>813</v>
      </c>
      <c r="D65" s="44">
        <f>D66+D67+D68+D69</f>
        <v>1521.412</v>
      </c>
    </row>
    <row r="66" spans="1:4" ht="35.25" customHeight="1">
      <c r="A66" s="41">
        <v>53</v>
      </c>
      <c r="B66" s="53" t="s">
        <v>1026</v>
      </c>
      <c r="C66" s="79" t="s">
        <v>1027</v>
      </c>
      <c r="D66" s="46">
        <v>277.482</v>
      </c>
    </row>
    <row r="67" spans="1:4" ht="33.75" customHeight="1">
      <c r="A67" s="41">
        <v>54</v>
      </c>
      <c r="B67" s="53" t="s">
        <v>1028</v>
      </c>
      <c r="C67" s="79" t="s">
        <v>1027</v>
      </c>
      <c r="D67" s="46">
        <v>1145.51</v>
      </c>
    </row>
    <row r="68" spans="1:4" ht="33.75" customHeight="1">
      <c r="A68" s="41">
        <v>55</v>
      </c>
      <c r="B68" s="53" t="s">
        <v>1212</v>
      </c>
      <c r="C68" s="79" t="s">
        <v>1027</v>
      </c>
      <c r="D68" s="46">
        <v>39.67</v>
      </c>
    </row>
    <row r="69" spans="1:4" ht="15.75" customHeight="1">
      <c r="A69" s="41">
        <v>56</v>
      </c>
      <c r="B69" s="53" t="s">
        <v>814</v>
      </c>
      <c r="C69" s="54" t="s">
        <v>815</v>
      </c>
      <c r="D69" s="46">
        <v>58.75</v>
      </c>
    </row>
    <row r="70" spans="1:4" ht="25.5">
      <c r="A70" s="41">
        <v>57</v>
      </c>
      <c r="B70" s="42" t="s">
        <v>816</v>
      </c>
      <c r="C70" s="47" t="s">
        <v>817</v>
      </c>
      <c r="D70" s="44">
        <f>D71+D72+D73+D74</f>
        <v>636.87</v>
      </c>
    </row>
    <row r="71" spans="1:4" ht="25.5">
      <c r="A71" s="41">
        <v>58</v>
      </c>
      <c r="B71" s="55" t="s">
        <v>818</v>
      </c>
      <c r="C71" s="56" t="s">
        <v>819</v>
      </c>
      <c r="D71" s="46">
        <v>83</v>
      </c>
    </row>
    <row r="72" spans="1:4" ht="70.5" customHeight="1">
      <c r="A72" s="41">
        <v>59</v>
      </c>
      <c r="B72" s="55" t="s">
        <v>1029</v>
      </c>
      <c r="C72" s="56" t="s">
        <v>1030</v>
      </c>
      <c r="D72" s="46">
        <v>18</v>
      </c>
    </row>
    <row r="73" spans="1:4" ht="70.5" customHeight="1">
      <c r="A73" s="41">
        <v>60</v>
      </c>
      <c r="B73" s="55" t="s">
        <v>1031</v>
      </c>
      <c r="C73" s="56" t="s">
        <v>1032</v>
      </c>
      <c r="D73" s="46">
        <v>125.87</v>
      </c>
    </row>
    <row r="74" spans="1:4" ht="37.5" customHeight="1">
      <c r="A74" s="41">
        <v>61</v>
      </c>
      <c r="B74" s="45" t="s">
        <v>820</v>
      </c>
      <c r="C74" s="61" t="s">
        <v>821</v>
      </c>
      <c r="D74" s="46">
        <v>410</v>
      </c>
    </row>
    <row r="75" spans="1:4" ht="20.25" customHeight="1">
      <c r="A75" s="41">
        <v>62</v>
      </c>
      <c r="B75" s="57" t="s">
        <v>822</v>
      </c>
      <c r="C75" s="58" t="s">
        <v>823</v>
      </c>
      <c r="D75" s="44">
        <f>D76+D77+D78+D79+D80+D81+D82+D83+D84</f>
        <v>489.08</v>
      </c>
    </row>
    <row r="76" spans="1:4" ht="38.25" customHeight="1">
      <c r="A76" s="41">
        <v>63</v>
      </c>
      <c r="B76" s="59" t="s">
        <v>1033</v>
      </c>
      <c r="C76" s="68" t="s">
        <v>946</v>
      </c>
      <c r="D76" s="46">
        <v>184</v>
      </c>
    </row>
    <row r="77" spans="1:4" ht="42" customHeight="1">
      <c r="A77" s="41">
        <v>64</v>
      </c>
      <c r="B77" s="59" t="s">
        <v>945</v>
      </c>
      <c r="C77" s="68" t="s">
        <v>946</v>
      </c>
      <c r="D77" s="46">
        <v>25.76</v>
      </c>
    </row>
    <row r="78" spans="1:4" ht="22.5" customHeight="1">
      <c r="A78" s="41">
        <v>65</v>
      </c>
      <c r="B78" s="59" t="s">
        <v>1153</v>
      </c>
      <c r="C78" s="68" t="s">
        <v>1154</v>
      </c>
      <c r="D78" s="46">
        <v>0.24</v>
      </c>
    </row>
    <row r="79" spans="1:4" ht="60" customHeight="1">
      <c r="A79" s="41">
        <v>66</v>
      </c>
      <c r="B79" s="59" t="s">
        <v>1034</v>
      </c>
      <c r="C79" s="60" t="s">
        <v>825</v>
      </c>
      <c r="D79" s="46">
        <v>20</v>
      </c>
    </row>
    <row r="80" spans="1:4" ht="54" customHeight="1">
      <c r="A80" s="41">
        <v>67</v>
      </c>
      <c r="B80" s="59" t="s">
        <v>824</v>
      </c>
      <c r="C80" s="60" t="s">
        <v>825</v>
      </c>
      <c r="D80" s="46">
        <v>15</v>
      </c>
    </row>
    <row r="81" spans="1:4" ht="42.75" customHeight="1">
      <c r="A81" s="41">
        <v>68</v>
      </c>
      <c r="B81" s="59" t="s">
        <v>947</v>
      </c>
      <c r="C81" s="60" t="s">
        <v>948</v>
      </c>
      <c r="D81" s="46">
        <v>6.57</v>
      </c>
    </row>
    <row r="82" spans="1:4" ht="37.5" customHeight="1">
      <c r="A82" s="41">
        <v>69</v>
      </c>
      <c r="B82" s="59" t="s">
        <v>826</v>
      </c>
      <c r="C82" s="60" t="s">
        <v>827</v>
      </c>
      <c r="D82" s="46">
        <v>11.84</v>
      </c>
    </row>
    <row r="83" spans="1:4" ht="37.5" customHeight="1">
      <c r="A83" s="41">
        <v>70</v>
      </c>
      <c r="B83" s="59" t="s">
        <v>828</v>
      </c>
      <c r="C83" s="60" t="s">
        <v>827</v>
      </c>
      <c r="D83" s="46">
        <v>5.49</v>
      </c>
    </row>
    <row r="84" spans="1:4" ht="37.5" customHeight="1">
      <c r="A84" s="41">
        <v>71</v>
      </c>
      <c r="B84" s="59" t="s">
        <v>1155</v>
      </c>
      <c r="C84" s="60" t="s">
        <v>827</v>
      </c>
      <c r="D84" s="46">
        <v>220.18</v>
      </c>
    </row>
    <row r="85" spans="1:4" ht="12.75">
      <c r="A85" s="41">
        <v>72</v>
      </c>
      <c r="B85" s="42" t="s">
        <v>829</v>
      </c>
      <c r="C85" s="47" t="s">
        <v>830</v>
      </c>
      <c r="D85" s="44">
        <f>D86</f>
        <v>821177.264</v>
      </c>
    </row>
    <row r="86" spans="1:4" ht="25.5">
      <c r="A86" s="41">
        <v>73</v>
      </c>
      <c r="B86" s="42" t="s">
        <v>831</v>
      </c>
      <c r="C86" s="47" t="s">
        <v>832</v>
      </c>
      <c r="D86" s="44">
        <f>D87+D89+D110+D126</f>
        <v>821177.264</v>
      </c>
    </row>
    <row r="87" spans="1:4" ht="25.5">
      <c r="A87" s="41">
        <v>74</v>
      </c>
      <c r="B87" s="42" t="s">
        <v>833</v>
      </c>
      <c r="C87" s="47" t="s">
        <v>834</v>
      </c>
      <c r="D87" s="44">
        <f>D88</f>
        <v>88666</v>
      </c>
    </row>
    <row r="88" spans="1:4" ht="25.5">
      <c r="A88" s="41">
        <v>75</v>
      </c>
      <c r="B88" s="45" t="s">
        <v>835</v>
      </c>
      <c r="C88" s="61" t="s">
        <v>836</v>
      </c>
      <c r="D88" s="46">
        <v>88666</v>
      </c>
    </row>
    <row r="89" spans="1:4" ht="25.5">
      <c r="A89" s="41">
        <v>76</v>
      </c>
      <c r="B89" s="42" t="s">
        <v>837</v>
      </c>
      <c r="C89" s="47" t="s">
        <v>838</v>
      </c>
      <c r="D89" s="44">
        <f>D90+D91+D92+D93+D94+D95+D96</f>
        <v>319649.0399999999</v>
      </c>
    </row>
    <row r="90" spans="1:5" ht="63.75">
      <c r="A90" s="41">
        <v>77</v>
      </c>
      <c r="B90" s="48" t="s">
        <v>956</v>
      </c>
      <c r="C90" s="69" t="s">
        <v>957</v>
      </c>
      <c r="D90" s="70">
        <v>95.9</v>
      </c>
      <c r="E90" s="80"/>
    </row>
    <row r="91" spans="1:4" ht="31.5" customHeight="1">
      <c r="A91" s="41">
        <v>78</v>
      </c>
      <c r="B91" s="48" t="s">
        <v>958</v>
      </c>
      <c r="C91" s="71" t="s">
        <v>959</v>
      </c>
      <c r="D91" s="72">
        <v>1544.3</v>
      </c>
    </row>
    <row r="92" spans="1:4" ht="31.5" customHeight="1">
      <c r="A92" s="41">
        <v>79</v>
      </c>
      <c r="B92" s="48" t="s">
        <v>960</v>
      </c>
      <c r="C92" s="71" t="s">
        <v>961</v>
      </c>
      <c r="D92" s="72">
        <v>350.2</v>
      </c>
    </row>
    <row r="93" spans="1:4" ht="31.5" customHeight="1">
      <c r="A93" s="41">
        <v>80</v>
      </c>
      <c r="B93" s="48" t="s">
        <v>960</v>
      </c>
      <c r="C93" s="71" t="s">
        <v>962</v>
      </c>
      <c r="D93" s="72">
        <v>50</v>
      </c>
    </row>
    <row r="94" spans="1:4" ht="65.25" customHeight="1">
      <c r="A94" s="41">
        <v>81</v>
      </c>
      <c r="B94" s="48" t="s">
        <v>960</v>
      </c>
      <c r="C94" s="71" t="s">
        <v>1035</v>
      </c>
      <c r="D94" s="72">
        <v>26</v>
      </c>
    </row>
    <row r="95" spans="1:4" ht="25.5">
      <c r="A95" s="41">
        <v>82</v>
      </c>
      <c r="B95" s="48" t="s">
        <v>888</v>
      </c>
      <c r="C95" s="49" t="s">
        <v>889</v>
      </c>
      <c r="D95" s="46">
        <v>1010.7</v>
      </c>
    </row>
    <row r="96" spans="1:4" ht="15.75" customHeight="1">
      <c r="A96" s="41">
        <v>83</v>
      </c>
      <c r="B96" s="42" t="s">
        <v>839</v>
      </c>
      <c r="C96" s="47" t="s">
        <v>840</v>
      </c>
      <c r="D96" s="44">
        <f>SUM(D97:D109)</f>
        <v>316571.93999999994</v>
      </c>
    </row>
    <row r="97" spans="1:4" ht="42" customHeight="1">
      <c r="A97" s="41">
        <v>84</v>
      </c>
      <c r="B97" s="48" t="s">
        <v>841</v>
      </c>
      <c r="C97" s="61" t="s">
        <v>842</v>
      </c>
      <c r="D97" s="46">
        <v>278795</v>
      </c>
    </row>
    <row r="98" spans="1:4" ht="42" customHeight="1">
      <c r="A98" s="41">
        <v>85</v>
      </c>
      <c r="B98" s="48" t="s">
        <v>841</v>
      </c>
      <c r="C98" s="61" t="s">
        <v>891</v>
      </c>
      <c r="D98" s="46">
        <v>2305</v>
      </c>
    </row>
    <row r="99" spans="1:4" ht="33.75" customHeight="1">
      <c r="A99" s="41">
        <v>86</v>
      </c>
      <c r="B99" s="48" t="s">
        <v>841</v>
      </c>
      <c r="C99" s="49" t="s">
        <v>890</v>
      </c>
      <c r="D99" s="46">
        <v>1798.6</v>
      </c>
    </row>
    <row r="100" spans="1:4" ht="30" customHeight="1">
      <c r="A100" s="41">
        <v>87</v>
      </c>
      <c r="B100" s="48" t="s">
        <v>843</v>
      </c>
      <c r="C100" s="61" t="s">
        <v>844</v>
      </c>
      <c r="D100" s="46">
        <v>19372</v>
      </c>
    </row>
    <row r="101" spans="1:4" ht="12.75">
      <c r="A101" s="41">
        <v>88</v>
      </c>
      <c r="B101" s="48" t="s">
        <v>843</v>
      </c>
      <c r="C101" s="62" t="s">
        <v>845</v>
      </c>
      <c r="D101" s="46">
        <v>5877.1</v>
      </c>
    </row>
    <row r="102" spans="1:4" ht="63.75">
      <c r="A102" s="41">
        <v>89</v>
      </c>
      <c r="B102" s="48" t="s">
        <v>843</v>
      </c>
      <c r="C102" s="49" t="s">
        <v>892</v>
      </c>
      <c r="D102" s="46">
        <v>865.44</v>
      </c>
    </row>
    <row r="103" spans="1:4" ht="42" customHeight="1">
      <c r="A103" s="41">
        <v>90</v>
      </c>
      <c r="B103" s="48" t="s">
        <v>843</v>
      </c>
      <c r="C103" s="64" t="s">
        <v>896</v>
      </c>
      <c r="D103" s="46">
        <v>2600</v>
      </c>
    </row>
    <row r="104" spans="1:4" ht="41.25" customHeight="1">
      <c r="A104" s="41">
        <v>91</v>
      </c>
      <c r="B104" s="48" t="s">
        <v>893</v>
      </c>
      <c r="C104" s="63" t="s">
        <v>894</v>
      </c>
      <c r="D104" s="73">
        <v>14.7</v>
      </c>
    </row>
    <row r="105" spans="1:4" ht="32.25" customHeight="1">
      <c r="A105" s="41">
        <v>92</v>
      </c>
      <c r="B105" s="48" t="s">
        <v>893</v>
      </c>
      <c r="C105" s="49" t="s">
        <v>895</v>
      </c>
      <c r="D105" s="46">
        <v>102.3</v>
      </c>
    </row>
    <row r="106" spans="1:4" ht="57" customHeight="1">
      <c r="A106" s="41">
        <v>93</v>
      </c>
      <c r="B106" s="48" t="s">
        <v>893</v>
      </c>
      <c r="C106" s="74" t="s">
        <v>1006</v>
      </c>
      <c r="D106" s="70">
        <v>197.4</v>
      </c>
    </row>
    <row r="107" spans="1:4" ht="30.75" customHeight="1">
      <c r="A107" s="41">
        <v>94</v>
      </c>
      <c r="B107" s="48" t="s">
        <v>893</v>
      </c>
      <c r="C107" s="49" t="s">
        <v>1036</v>
      </c>
      <c r="D107" s="70">
        <v>4504.1</v>
      </c>
    </row>
    <row r="108" spans="1:4" ht="84" customHeight="1">
      <c r="A108" s="41">
        <v>95</v>
      </c>
      <c r="B108" s="48" t="s">
        <v>893</v>
      </c>
      <c r="C108" s="49" t="s">
        <v>1037</v>
      </c>
      <c r="D108" s="70">
        <v>80</v>
      </c>
    </row>
    <row r="109" spans="1:4" ht="79.5" customHeight="1">
      <c r="A109" s="41">
        <v>96</v>
      </c>
      <c r="B109" s="48" t="s">
        <v>893</v>
      </c>
      <c r="C109" s="49" t="s">
        <v>1038</v>
      </c>
      <c r="D109" s="70">
        <v>60.3</v>
      </c>
    </row>
    <row r="110" spans="1:4" ht="25.5">
      <c r="A110" s="41">
        <v>97</v>
      </c>
      <c r="B110" s="42" t="s">
        <v>846</v>
      </c>
      <c r="C110" s="47" t="s">
        <v>847</v>
      </c>
      <c r="D110" s="44">
        <f>D111+D112+D119+D120+D121+D122+D123</f>
        <v>393363.30000000005</v>
      </c>
    </row>
    <row r="111" spans="1:4" ht="40.5" customHeight="1">
      <c r="A111" s="41">
        <v>98</v>
      </c>
      <c r="B111" s="42" t="s">
        <v>848</v>
      </c>
      <c r="C111" s="47" t="s">
        <v>849</v>
      </c>
      <c r="D111" s="44">
        <v>10352</v>
      </c>
    </row>
    <row r="112" spans="1:4" ht="25.5">
      <c r="A112" s="41">
        <v>99</v>
      </c>
      <c r="B112" s="42" t="s">
        <v>850</v>
      </c>
      <c r="C112" s="47" t="s">
        <v>851</v>
      </c>
      <c r="D112" s="44">
        <f>D113+D114+D115+D116+D117+D118</f>
        <v>81576.7</v>
      </c>
    </row>
    <row r="113" spans="1:4" ht="51">
      <c r="A113" s="41">
        <v>100</v>
      </c>
      <c r="B113" s="48" t="s">
        <v>852</v>
      </c>
      <c r="C113" s="61" t="s">
        <v>853</v>
      </c>
      <c r="D113" s="46">
        <v>312</v>
      </c>
    </row>
    <row r="114" spans="1:4" ht="38.25">
      <c r="A114" s="41">
        <v>101</v>
      </c>
      <c r="B114" s="48" t="s">
        <v>852</v>
      </c>
      <c r="C114" s="61" t="s">
        <v>854</v>
      </c>
      <c r="D114" s="46">
        <v>66851</v>
      </c>
    </row>
    <row r="115" spans="1:4" ht="51">
      <c r="A115" s="41">
        <v>102</v>
      </c>
      <c r="B115" s="48" t="s">
        <v>852</v>
      </c>
      <c r="C115" s="61" t="s">
        <v>855</v>
      </c>
      <c r="D115" s="46">
        <v>13635</v>
      </c>
    </row>
    <row r="116" spans="1:4" ht="51">
      <c r="A116" s="41">
        <v>103</v>
      </c>
      <c r="B116" s="48" t="s">
        <v>852</v>
      </c>
      <c r="C116" s="61" t="s">
        <v>856</v>
      </c>
      <c r="D116" s="46">
        <v>0.6</v>
      </c>
    </row>
    <row r="117" spans="1:4" ht="25.5">
      <c r="A117" s="41">
        <v>104</v>
      </c>
      <c r="B117" s="48" t="s">
        <v>852</v>
      </c>
      <c r="C117" s="61" t="s">
        <v>857</v>
      </c>
      <c r="D117" s="46">
        <v>106.4</v>
      </c>
    </row>
    <row r="118" spans="1:4" ht="39.75" customHeight="1">
      <c r="A118" s="41">
        <v>105</v>
      </c>
      <c r="B118" s="48" t="s">
        <v>852</v>
      </c>
      <c r="C118" s="61" t="s">
        <v>858</v>
      </c>
      <c r="D118" s="46">
        <v>671.7</v>
      </c>
    </row>
    <row r="119" spans="1:4" ht="39.75" customHeight="1">
      <c r="A119" s="41">
        <v>106</v>
      </c>
      <c r="B119" s="42" t="s">
        <v>859</v>
      </c>
      <c r="C119" s="47" t="s">
        <v>860</v>
      </c>
      <c r="D119" s="44">
        <v>1018.6</v>
      </c>
    </row>
    <row r="120" spans="1:4" ht="39.75" customHeight="1">
      <c r="A120" s="41">
        <v>107</v>
      </c>
      <c r="B120" s="42" t="s">
        <v>861</v>
      </c>
      <c r="C120" s="47" t="s">
        <v>862</v>
      </c>
      <c r="D120" s="44">
        <v>26.8</v>
      </c>
    </row>
    <row r="121" spans="1:4" ht="39.75" customHeight="1">
      <c r="A121" s="41">
        <v>108</v>
      </c>
      <c r="B121" s="42" t="s">
        <v>863</v>
      </c>
      <c r="C121" s="47" t="s">
        <v>864</v>
      </c>
      <c r="D121" s="44">
        <v>7637</v>
      </c>
    </row>
    <row r="122" spans="1:4" ht="39.75" customHeight="1">
      <c r="A122" s="41">
        <v>109</v>
      </c>
      <c r="B122" s="42" t="s">
        <v>963</v>
      </c>
      <c r="C122" s="75" t="s">
        <v>964</v>
      </c>
      <c r="D122" s="76">
        <v>4.4</v>
      </c>
    </row>
    <row r="123" spans="1:4" ht="18.75" customHeight="1">
      <c r="A123" s="41">
        <v>110</v>
      </c>
      <c r="B123" s="42" t="s">
        <v>865</v>
      </c>
      <c r="C123" s="47" t="s">
        <v>866</v>
      </c>
      <c r="D123" s="44">
        <f>D124+D125</f>
        <v>292747.80000000005</v>
      </c>
    </row>
    <row r="124" spans="1:4" ht="118.5" customHeight="1">
      <c r="A124" s="41">
        <v>111</v>
      </c>
      <c r="B124" s="48" t="s">
        <v>867</v>
      </c>
      <c r="C124" s="61" t="s">
        <v>868</v>
      </c>
      <c r="D124" s="46">
        <v>161025.1</v>
      </c>
    </row>
    <row r="125" spans="1:4" ht="45" customHeight="1">
      <c r="A125" s="41">
        <v>112</v>
      </c>
      <c r="B125" s="48" t="s">
        <v>867</v>
      </c>
      <c r="C125" s="61" t="s">
        <v>869</v>
      </c>
      <c r="D125" s="46">
        <v>131722.7</v>
      </c>
    </row>
    <row r="126" spans="1:4" ht="18.75" customHeight="1">
      <c r="A126" s="41">
        <v>113</v>
      </c>
      <c r="B126" s="42" t="s">
        <v>965</v>
      </c>
      <c r="C126" s="47" t="s">
        <v>966</v>
      </c>
      <c r="D126" s="44">
        <f>D127+D128</f>
        <v>19498.924</v>
      </c>
    </row>
    <row r="127" spans="1:4" ht="51.75" customHeight="1">
      <c r="A127" s="41">
        <v>114</v>
      </c>
      <c r="B127" s="118">
        <v>9.012024001405E+19</v>
      </c>
      <c r="C127" s="119" t="s">
        <v>1156</v>
      </c>
      <c r="D127" s="44">
        <v>1</v>
      </c>
    </row>
    <row r="128" spans="1:4" ht="28.5" customHeight="1">
      <c r="A128" s="41">
        <v>115</v>
      </c>
      <c r="B128" s="42" t="s">
        <v>967</v>
      </c>
      <c r="C128" s="47" t="s">
        <v>968</v>
      </c>
      <c r="D128" s="44">
        <f>D129+D130+D131+D132</f>
        <v>19497.924</v>
      </c>
    </row>
    <row r="129" spans="1:4" ht="45" customHeight="1">
      <c r="A129" s="41">
        <v>116</v>
      </c>
      <c r="B129" s="48" t="s">
        <v>969</v>
      </c>
      <c r="C129" s="120" t="s">
        <v>970</v>
      </c>
      <c r="D129" s="46">
        <v>14013.5</v>
      </c>
    </row>
    <row r="130" spans="1:4" ht="39.75" customHeight="1">
      <c r="A130" s="41">
        <v>117</v>
      </c>
      <c r="B130" s="48" t="s">
        <v>969</v>
      </c>
      <c r="C130" s="61" t="s">
        <v>1040</v>
      </c>
      <c r="D130" s="46">
        <v>76.18</v>
      </c>
    </row>
    <row r="131" spans="1:4" ht="66" customHeight="1">
      <c r="A131" s="41">
        <v>118</v>
      </c>
      <c r="B131" s="48" t="s">
        <v>969</v>
      </c>
      <c r="C131" s="61" t="s">
        <v>1081</v>
      </c>
      <c r="D131" s="46">
        <f>2289.6+2871</f>
        <v>5160.6</v>
      </c>
    </row>
    <row r="132" spans="1:4" ht="31.5" customHeight="1">
      <c r="A132" s="41">
        <v>119</v>
      </c>
      <c r="B132" s="48" t="s">
        <v>1039</v>
      </c>
      <c r="C132" s="61" t="s">
        <v>1041</v>
      </c>
      <c r="D132" s="46">
        <v>247.644</v>
      </c>
    </row>
    <row r="133" spans="1:4" ht="12.75">
      <c r="A133" s="41">
        <v>120</v>
      </c>
      <c r="B133" s="178" t="s">
        <v>870</v>
      </c>
      <c r="C133" s="178"/>
      <c r="D133" s="44">
        <f>D12+D85</f>
        <v>1188271.077</v>
      </c>
    </row>
    <row r="134" ht="12.75">
      <c r="A134" s="81"/>
    </row>
    <row r="135" ht="12.75"/>
    <row r="136" ht="12.75"/>
  </sheetData>
  <sheetProtection/>
  <autoFilter ref="A11:E133"/>
  <mergeCells count="7">
    <mergeCell ref="B133:C133"/>
    <mergeCell ref="B6:D6"/>
    <mergeCell ref="B8:C8"/>
    <mergeCell ref="A10:A11"/>
    <mergeCell ref="B10:B11"/>
    <mergeCell ref="C10:C11"/>
    <mergeCell ref="D10:D11"/>
  </mergeCells>
  <printOptions/>
  <pageMargins left="0.7086614173228347" right="0.11811023622047245" top="0.35433070866141736" bottom="0.35433070866141736" header="0.31496062992125984" footer="0.31496062992125984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588"/>
  <sheetViews>
    <sheetView tabSelected="1" zoomScalePageLayoutView="0" workbookViewId="0" topLeftCell="A1">
      <selection activeCell="D235" sqref="D235"/>
    </sheetView>
  </sheetViews>
  <sheetFormatPr defaultColWidth="9.00390625" defaultRowHeight="12.75"/>
  <cols>
    <col min="1" max="1" width="4.75390625" style="22" customWidth="1"/>
    <col min="2" max="2" width="60.75390625" style="24" customWidth="1"/>
    <col min="3" max="3" width="6.75390625" style="24" customWidth="1"/>
    <col min="4" max="4" width="10.75390625" style="24" customWidth="1"/>
    <col min="5" max="5" width="6.625" style="24" customWidth="1"/>
    <col min="6" max="6" width="5.00390625" style="24" hidden="1" customWidth="1"/>
    <col min="7" max="7" width="11.75390625" style="4" customWidth="1"/>
    <col min="8" max="8" width="5.00390625" style="24" hidden="1" customWidth="1"/>
    <col min="9" max="16384" width="9.125" style="6" customWidth="1"/>
  </cols>
  <sheetData>
    <row r="1" spans="1:8" s="8" customFormat="1" ht="12.75">
      <c r="A1" s="22"/>
      <c r="B1" s="24"/>
      <c r="C1" s="24"/>
      <c r="D1" s="24"/>
      <c r="E1" s="24"/>
      <c r="F1" s="24"/>
      <c r="G1" s="3" t="s">
        <v>56</v>
      </c>
      <c r="H1" s="24"/>
    </row>
    <row r="2" spans="1:8" s="8" customFormat="1" ht="12.75">
      <c r="A2" s="22"/>
      <c r="B2" s="24"/>
      <c r="C2" s="24"/>
      <c r="D2" s="24"/>
      <c r="E2" s="24"/>
      <c r="F2" s="24"/>
      <c r="G2" s="3" t="s">
        <v>60</v>
      </c>
      <c r="H2" s="24"/>
    </row>
    <row r="3" spans="1:8" s="8" customFormat="1" ht="12.75">
      <c r="A3" s="22"/>
      <c r="B3" s="24"/>
      <c r="C3" s="24"/>
      <c r="D3" s="24"/>
      <c r="E3" s="24"/>
      <c r="F3" s="24"/>
      <c r="G3" s="3" t="s">
        <v>17</v>
      </c>
      <c r="H3" s="24"/>
    </row>
    <row r="4" spans="1:8" s="8" customFormat="1" ht="12.75">
      <c r="A4" s="22"/>
      <c r="B4" s="24"/>
      <c r="C4" s="24"/>
      <c r="D4" s="24"/>
      <c r="E4" s="24"/>
      <c r="F4" s="24"/>
      <c r="G4" s="3" t="s">
        <v>18</v>
      </c>
      <c r="H4" s="24"/>
    </row>
    <row r="5" spans="1:8" s="8" customFormat="1" ht="12.75">
      <c r="A5" s="22"/>
      <c r="B5" s="24"/>
      <c r="C5" s="24"/>
      <c r="D5" s="24"/>
      <c r="E5" s="24"/>
      <c r="F5" s="24"/>
      <c r="G5" s="3" t="s">
        <v>17</v>
      </c>
      <c r="H5" s="24"/>
    </row>
    <row r="6" spans="1:8" s="8" customFormat="1" ht="12.75">
      <c r="A6" s="22"/>
      <c r="B6" s="24"/>
      <c r="C6" s="24"/>
      <c r="D6" s="24"/>
      <c r="E6" s="24"/>
      <c r="F6" s="24"/>
      <c r="G6" s="3" t="s">
        <v>691</v>
      </c>
      <c r="H6" s="24"/>
    </row>
    <row r="7" spans="1:8" s="8" customFormat="1" ht="12.75">
      <c r="A7" s="22"/>
      <c r="B7" s="24"/>
      <c r="C7" s="24"/>
      <c r="D7" s="24"/>
      <c r="E7" s="24"/>
      <c r="F7" s="24"/>
      <c r="G7" s="3"/>
      <c r="H7" s="24"/>
    </row>
    <row r="8" spans="1:7" s="8" customFormat="1" ht="40.5" customHeight="1">
      <c r="A8" s="185" t="s">
        <v>692</v>
      </c>
      <c r="B8" s="186"/>
      <c r="C8" s="186"/>
      <c r="D8" s="186"/>
      <c r="E8" s="186"/>
      <c r="F8" s="186"/>
      <c r="G8" s="186"/>
    </row>
    <row r="9" spans="2:8" ht="12">
      <c r="B9" s="25"/>
      <c r="C9" s="25"/>
      <c r="D9" s="25"/>
      <c r="E9" s="25"/>
      <c r="F9" s="25"/>
      <c r="G9" s="3"/>
      <c r="H9" s="25"/>
    </row>
    <row r="10" spans="1:8" ht="45">
      <c r="A10" s="67" t="s">
        <v>62</v>
      </c>
      <c r="B10" s="5" t="s">
        <v>216</v>
      </c>
      <c r="C10" s="67" t="s">
        <v>22</v>
      </c>
      <c r="D10" s="67" t="s">
        <v>59</v>
      </c>
      <c r="E10" s="67" t="s">
        <v>61</v>
      </c>
      <c r="F10" s="67"/>
      <c r="G10" s="10" t="s">
        <v>53</v>
      </c>
      <c r="H10" s="67"/>
    </row>
    <row r="11" spans="1:8" ht="12">
      <c r="A11" s="23">
        <v>1</v>
      </c>
      <c r="B11" s="67">
        <v>2</v>
      </c>
      <c r="C11" s="67">
        <v>3</v>
      </c>
      <c r="D11" s="67">
        <v>4</v>
      </c>
      <c r="E11" s="67">
        <v>5</v>
      </c>
      <c r="F11" s="67"/>
      <c r="G11" s="5">
        <v>6</v>
      </c>
      <c r="H11" s="67"/>
    </row>
    <row r="12" spans="1:8" ht="12.75">
      <c r="A12" s="92">
        <v>1</v>
      </c>
      <c r="B12" s="88" t="s">
        <v>5</v>
      </c>
      <c r="C12" s="89" t="s">
        <v>32</v>
      </c>
      <c r="D12" s="89" t="s">
        <v>415</v>
      </c>
      <c r="E12" s="89" t="s">
        <v>19</v>
      </c>
      <c r="F12" s="176">
        <v>85969845.63</v>
      </c>
      <c r="G12" s="78">
        <f aca="true" t="shared" si="0" ref="G12:G75">SUM(H12/1000)</f>
        <v>85969.84563</v>
      </c>
      <c r="H12" s="176">
        <v>85969845.63</v>
      </c>
    </row>
    <row r="13" spans="1:8" ht="25.5">
      <c r="A13" s="92">
        <f>A12+1</f>
        <v>2</v>
      </c>
      <c r="B13" s="88" t="s">
        <v>6</v>
      </c>
      <c r="C13" s="89" t="s">
        <v>33</v>
      </c>
      <c r="D13" s="89" t="s">
        <v>415</v>
      </c>
      <c r="E13" s="89" t="s">
        <v>19</v>
      </c>
      <c r="F13" s="176">
        <v>2165429</v>
      </c>
      <c r="G13" s="78">
        <f t="shared" si="0"/>
        <v>2165.429</v>
      </c>
      <c r="H13" s="176">
        <v>2165429</v>
      </c>
    </row>
    <row r="14" spans="1:8" ht="12.75">
      <c r="A14" s="92">
        <f aca="true" t="shared" si="1" ref="A14:A77">A13+1</f>
        <v>3</v>
      </c>
      <c r="B14" s="88" t="s">
        <v>102</v>
      </c>
      <c r="C14" s="89" t="s">
        <v>33</v>
      </c>
      <c r="D14" s="89" t="s">
        <v>416</v>
      </c>
      <c r="E14" s="89" t="s">
        <v>19</v>
      </c>
      <c r="F14" s="176">
        <v>2165429</v>
      </c>
      <c r="G14" s="78">
        <f t="shared" si="0"/>
        <v>2165.429</v>
      </c>
      <c r="H14" s="176">
        <v>2165429</v>
      </c>
    </row>
    <row r="15" spans="1:8" ht="12.75">
      <c r="A15" s="92">
        <f t="shared" si="1"/>
        <v>4</v>
      </c>
      <c r="B15" s="88" t="s">
        <v>94</v>
      </c>
      <c r="C15" s="89" t="s">
        <v>33</v>
      </c>
      <c r="D15" s="89" t="s">
        <v>417</v>
      </c>
      <c r="E15" s="89" t="s">
        <v>19</v>
      </c>
      <c r="F15" s="176">
        <v>2165429</v>
      </c>
      <c r="G15" s="78">
        <f t="shared" si="0"/>
        <v>2165.429</v>
      </c>
      <c r="H15" s="176">
        <v>2165429</v>
      </c>
    </row>
    <row r="16" spans="1:8" ht="25.5">
      <c r="A16" s="92">
        <f t="shared" si="1"/>
        <v>5</v>
      </c>
      <c r="B16" s="88" t="s">
        <v>118</v>
      </c>
      <c r="C16" s="89" t="s">
        <v>33</v>
      </c>
      <c r="D16" s="89" t="s">
        <v>417</v>
      </c>
      <c r="E16" s="89" t="s">
        <v>108</v>
      </c>
      <c r="F16" s="176">
        <v>2165429</v>
      </c>
      <c r="G16" s="78">
        <f t="shared" si="0"/>
        <v>2165.429</v>
      </c>
      <c r="H16" s="176">
        <v>2165429</v>
      </c>
    </row>
    <row r="17" spans="1:8" ht="38.25">
      <c r="A17" s="92">
        <f t="shared" si="1"/>
        <v>6</v>
      </c>
      <c r="B17" s="88" t="s">
        <v>7</v>
      </c>
      <c r="C17" s="89" t="s">
        <v>34</v>
      </c>
      <c r="D17" s="89" t="s">
        <v>415</v>
      </c>
      <c r="E17" s="89" t="s">
        <v>19</v>
      </c>
      <c r="F17" s="176">
        <v>3150723</v>
      </c>
      <c r="G17" s="78">
        <f t="shared" si="0"/>
        <v>3150.723</v>
      </c>
      <c r="H17" s="176">
        <v>3150723</v>
      </c>
    </row>
    <row r="18" spans="1:8" ht="12.75">
      <c r="A18" s="92">
        <f t="shared" si="1"/>
        <v>7</v>
      </c>
      <c r="B18" s="88" t="s">
        <v>102</v>
      </c>
      <c r="C18" s="89" t="s">
        <v>34</v>
      </c>
      <c r="D18" s="89" t="s">
        <v>416</v>
      </c>
      <c r="E18" s="89" t="s">
        <v>19</v>
      </c>
      <c r="F18" s="176">
        <v>3150723</v>
      </c>
      <c r="G18" s="78">
        <f t="shared" si="0"/>
        <v>3150.723</v>
      </c>
      <c r="H18" s="176">
        <v>3150723</v>
      </c>
    </row>
    <row r="19" spans="1:8" ht="25.5">
      <c r="A19" s="92">
        <f t="shared" si="1"/>
        <v>8</v>
      </c>
      <c r="B19" s="88" t="s">
        <v>119</v>
      </c>
      <c r="C19" s="89" t="s">
        <v>34</v>
      </c>
      <c r="D19" s="89" t="s">
        <v>418</v>
      </c>
      <c r="E19" s="89" t="s">
        <v>19</v>
      </c>
      <c r="F19" s="176">
        <v>1491742</v>
      </c>
      <c r="G19" s="78">
        <f t="shared" si="0"/>
        <v>1491.742</v>
      </c>
      <c r="H19" s="176">
        <v>1491742</v>
      </c>
    </row>
    <row r="20" spans="1:8" ht="25.5">
      <c r="A20" s="92">
        <f t="shared" si="1"/>
        <v>9</v>
      </c>
      <c r="B20" s="88" t="s">
        <v>118</v>
      </c>
      <c r="C20" s="89" t="s">
        <v>34</v>
      </c>
      <c r="D20" s="89" t="s">
        <v>418</v>
      </c>
      <c r="E20" s="89" t="s">
        <v>108</v>
      </c>
      <c r="F20" s="176">
        <v>1488142</v>
      </c>
      <c r="G20" s="78">
        <f t="shared" si="0"/>
        <v>1488.142</v>
      </c>
      <c r="H20" s="176">
        <v>1488142</v>
      </c>
    </row>
    <row r="21" spans="1:8" ht="25.5">
      <c r="A21" s="92">
        <f t="shared" si="1"/>
        <v>10</v>
      </c>
      <c r="B21" s="88" t="s">
        <v>120</v>
      </c>
      <c r="C21" s="89" t="s">
        <v>34</v>
      </c>
      <c r="D21" s="89" t="s">
        <v>418</v>
      </c>
      <c r="E21" s="89" t="s">
        <v>109</v>
      </c>
      <c r="F21" s="176">
        <v>3600</v>
      </c>
      <c r="G21" s="78">
        <f t="shared" si="0"/>
        <v>3.6</v>
      </c>
      <c r="H21" s="176">
        <v>3600</v>
      </c>
    </row>
    <row r="22" spans="1:8" ht="25.5">
      <c r="A22" s="92">
        <f t="shared" si="1"/>
        <v>11</v>
      </c>
      <c r="B22" s="88" t="s">
        <v>213</v>
      </c>
      <c r="C22" s="89" t="s">
        <v>34</v>
      </c>
      <c r="D22" s="89" t="s">
        <v>584</v>
      </c>
      <c r="E22" s="89" t="s">
        <v>19</v>
      </c>
      <c r="F22" s="176">
        <v>1478981</v>
      </c>
      <c r="G22" s="78">
        <f t="shared" si="0"/>
        <v>1478.981</v>
      </c>
      <c r="H22" s="176">
        <v>1478981</v>
      </c>
    </row>
    <row r="23" spans="1:8" ht="25.5">
      <c r="A23" s="92">
        <f t="shared" si="1"/>
        <v>12</v>
      </c>
      <c r="B23" s="88" t="s">
        <v>118</v>
      </c>
      <c r="C23" s="89" t="s">
        <v>34</v>
      </c>
      <c r="D23" s="89" t="s">
        <v>584</v>
      </c>
      <c r="E23" s="89" t="s">
        <v>108</v>
      </c>
      <c r="F23" s="176">
        <v>1478981</v>
      </c>
      <c r="G23" s="78">
        <f t="shared" si="0"/>
        <v>1478.981</v>
      </c>
      <c r="H23" s="176">
        <v>1478981</v>
      </c>
    </row>
    <row r="24" spans="1:8" ht="25.5">
      <c r="A24" s="92">
        <f t="shared" si="1"/>
        <v>13</v>
      </c>
      <c r="B24" s="88" t="s">
        <v>305</v>
      </c>
      <c r="C24" s="89" t="s">
        <v>34</v>
      </c>
      <c r="D24" s="89" t="s">
        <v>585</v>
      </c>
      <c r="E24" s="89" t="s">
        <v>19</v>
      </c>
      <c r="F24" s="176">
        <v>180000</v>
      </c>
      <c r="G24" s="78">
        <f t="shared" si="0"/>
        <v>180</v>
      </c>
      <c r="H24" s="176">
        <v>180000</v>
      </c>
    </row>
    <row r="25" spans="1:8" ht="25.5">
      <c r="A25" s="92">
        <f t="shared" si="1"/>
        <v>14</v>
      </c>
      <c r="B25" s="88" t="s">
        <v>118</v>
      </c>
      <c r="C25" s="89" t="s">
        <v>34</v>
      </c>
      <c r="D25" s="89" t="s">
        <v>585</v>
      </c>
      <c r="E25" s="89" t="s">
        <v>108</v>
      </c>
      <c r="F25" s="176">
        <v>180000</v>
      </c>
      <c r="G25" s="78">
        <f t="shared" si="0"/>
        <v>180</v>
      </c>
      <c r="H25" s="176">
        <v>180000</v>
      </c>
    </row>
    <row r="26" spans="1:8" ht="38.25">
      <c r="A26" s="92">
        <f t="shared" si="1"/>
        <v>15</v>
      </c>
      <c r="B26" s="88" t="s">
        <v>8</v>
      </c>
      <c r="C26" s="89" t="s">
        <v>35</v>
      </c>
      <c r="D26" s="89" t="s">
        <v>415</v>
      </c>
      <c r="E26" s="89" t="s">
        <v>19</v>
      </c>
      <c r="F26" s="176">
        <v>25015513</v>
      </c>
      <c r="G26" s="78">
        <f t="shared" si="0"/>
        <v>25015.513</v>
      </c>
      <c r="H26" s="176">
        <v>25015513</v>
      </c>
    </row>
    <row r="27" spans="1:8" ht="12.75">
      <c r="A27" s="92">
        <f t="shared" si="1"/>
        <v>16</v>
      </c>
      <c r="B27" s="88" t="s">
        <v>102</v>
      </c>
      <c r="C27" s="89" t="s">
        <v>35</v>
      </c>
      <c r="D27" s="89" t="s">
        <v>416</v>
      </c>
      <c r="E27" s="89" t="s">
        <v>19</v>
      </c>
      <c r="F27" s="176">
        <v>25015513</v>
      </c>
      <c r="G27" s="78">
        <f t="shared" si="0"/>
        <v>25015.513</v>
      </c>
      <c r="H27" s="176">
        <v>25015513</v>
      </c>
    </row>
    <row r="28" spans="1:8" ht="25.5">
      <c r="A28" s="92">
        <f t="shared" si="1"/>
        <v>17</v>
      </c>
      <c r="B28" s="88" t="s">
        <v>119</v>
      </c>
      <c r="C28" s="89" t="s">
        <v>35</v>
      </c>
      <c r="D28" s="89" t="s">
        <v>418</v>
      </c>
      <c r="E28" s="89" t="s">
        <v>19</v>
      </c>
      <c r="F28" s="176">
        <v>25015513</v>
      </c>
      <c r="G28" s="78">
        <f t="shared" si="0"/>
        <v>25015.513</v>
      </c>
      <c r="H28" s="176">
        <v>25015513</v>
      </c>
    </row>
    <row r="29" spans="1:8" ht="25.5">
      <c r="A29" s="92">
        <f t="shared" si="1"/>
        <v>18</v>
      </c>
      <c r="B29" s="88" t="s">
        <v>118</v>
      </c>
      <c r="C29" s="89" t="s">
        <v>35</v>
      </c>
      <c r="D29" s="89" t="s">
        <v>418</v>
      </c>
      <c r="E29" s="89" t="s">
        <v>108</v>
      </c>
      <c r="F29" s="176">
        <v>24598513</v>
      </c>
      <c r="G29" s="78">
        <f t="shared" si="0"/>
        <v>24598.513</v>
      </c>
      <c r="H29" s="176">
        <v>24598513</v>
      </c>
    </row>
    <row r="30" spans="1:8" ht="25.5">
      <c r="A30" s="92">
        <f t="shared" si="1"/>
        <v>19</v>
      </c>
      <c r="B30" s="88" t="s">
        <v>120</v>
      </c>
      <c r="C30" s="89" t="s">
        <v>35</v>
      </c>
      <c r="D30" s="89" t="s">
        <v>418</v>
      </c>
      <c r="E30" s="89" t="s">
        <v>109</v>
      </c>
      <c r="F30" s="176">
        <v>412000</v>
      </c>
      <c r="G30" s="78">
        <f t="shared" si="0"/>
        <v>412</v>
      </c>
      <c r="H30" s="176">
        <v>412000</v>
      </c>
    </row>
    <row r="31" spans="1:8" ht="12.75">
      <c r="A31" s="92">
        <f t="shared" si="1"/>
        <v>20</v>
      </c>
      <c r="B31" s="88" t="s">
        <v>930</v>
      </c>
      <c r="C31" s="89" t="s">
        <v>35</v>
      </c>
      <c r="D31" s="89" t="s">
        <v>418</v>
      </c>
      <c r="E31" s="89" t="s">
        <v>931</v>
      </c>
      <c r="F31" s="176">
        <v>3000</v>
      </c>
      <c r="G31" s="78">
        <f t="shared" si="0"/>
        <v>3</v>
      </c>
      <c r="H31" s="176">
        <v>3000</v>
      </c>
    </row>
    <row r="32" spans="1:8" ht="12.75">
      <c r="A32" s="92">
        <f t="shared" si="1"/>
        <v>21</v>
      </c>
      <c r="B32" s="88" t="s">
        <v>127</v>
      </c>
      <c r="C32" s="89" t="s">
        <v>35</v>
      </c>
      <c r="D32" s="89" t="s">
        <v>418</v>
      </c>
      <c r="E32" s="89" t="s">
        <v>111</v>
      </c>
      <c r="F32" s="176">
        <v>2000</v>
      </c>
      <c r="G32" s="78">
        <f t="shared" si="0"/>
        <v>2</v>
      </c>
      <c r="H32" s="176">
        <v>2000</v>
      </c>
    </row>
    <row r="33" spans="1:8" ht="38.25">
      <c r="A33" s="92">
        <f t="shared" si="1"/>
        <v>22</v>
      </c>
      <c r="B33" s="88" t="s">
        <v>65</v>
      </c>
      <c r="C33" s="89" t="s">
        <v>64</v>
      </c>
      <c r="D33" s="89" t="s">
        <v>415</v>
      </c>
      <c r="E33" s="89" t="s">
        <v>19</v>
      </c>
      <c r="F33" s="176">
        <v>14379713.52</v>
      </c>
      <c r="G33" s="78">
        <f t="shared" si="0"/>
        <v>14379.71352</v>
      </c>
      <c r="H33" s="176">
        <v>14379713.52</v>
      </c>
    </row>
    <row r="34" spans="1:8" ht="12.75">
      <c r="A34" s="92">
        <f t="shared" si="1"/>
        <v>23</v>
      </c>
      <c r="B34" s="88" t="s">
        <v>102</v>
      </c>
      <c r="C34" s="89" t="s">
        <v>64</v>
      </c>
      <c r="D34" s="89" t="s">
        <v>416</v>
      </c>
      <c r="E34" s="89" t="s">
        <v>19</v>
      </c>
      <c r="F34" s="176">
        <v>14379713.52</v>
      </c>
      <c r="G34" s="78">
        <f t="shared" si="0"/>
        <v>14379.71352</v>
      </c>
      <c r="H34" s="176">
        <v>14379713.52</v>
      </c>
    </row>
    <row r="35" spans="1:8" ht="25.5">
      <c r="A35" s="92">
        <f t="shared" si="1"/>
        <v>24</v>
      </c>
      <c r="B35" s="88" t="s">
        <v>119</v>
      </c>
      <c r="C35" s="89" t="s">
        <v>64</v>
      </c>
      <c r="D35" s="89" t="s">
        <v>418</v>
      </c>
      <c r="E35" s="89" t="s">
        <v>19</v>
      </c>
      <c r="F35" s="176">
        <v>13374855.99</v>
      </c>
      <c r="G35" s="78">
        <f t="shared" si="0"/>
        <v>13374.85599</v>
      </c>
      <c r="H35" s="176">
        <v>13374855.99</v>
      </c>
    </row>
    <row r="36" spans="1:8" ht="25.5">
      <c r="A36" s="92">
        <f t="shared" si="1"/>
        <v>25</v>
      </c>
      <c r="B36" s="88" t="s">
        <v>118</v>
      </c>
      <c r="C36" s="89" t="s">
        <v>64</v>
      </c>
      <c r="D36" s="89" t="s">
        <v>418</v>
      </c>
      <c r="E36" s="89" t="s">
        <v>108</v>
      </c>
      <c r="F36" s="176">
        <v>11358380.99</v>
      </c>
      <c r="G36" s="78">
        <f t="shared" si="0"/>
        <v>11358.38099</v>
      </c>
      <c r="H36" s="176">
        <v>11358380.99</v>
      </c>
    </row>
    <row r="37" spans="1:8" ht="25.5">
      <c r="A37" s="92">
        <f t="shared" si="1"/>
        <v>26</v>
      </c>
      <c r="B37" s="88" t="s">
        <v>120</v>
      </c>
      <c r="C37" s="89" t="s">
        <v>64</v>
      </c>
      <c r="D37" s="89" t="s">
        <v>418</v>
      </c>
      <c r="E37" s="89" t="s">
        <v>109</v>
      </c>
      <c r="F37" s="176">
        <v>2016475</v>
      </c>
      <c r="G37" s="78">
        <f t="shared" si="0"/>
        <v>2016.475</v>
      </c>
      <c r="H37" s="176">
        <v>2016475</v>
      </c>
    </row>
    <row r="38" spans="1:8" ht="25.5">
      <c r="A38" s="92">
        <f t="shared" si="1"/>
        <v>27</v>
      </c>
      <c r="B38" s="88" t="s">
        <v>214</v>
      </c>
      <c r="C38" s="89" t="s">
        <v>64</v>
      </c>
      <c r="D38" s="89" t="s">
        <v>586</v>
      </c>
      <c r="E38" s="89" t="s">
        <v>19</v>
      </c>
      <c r="F38" s="176">
        <v>1004857.53</v>
      </c>
      <c r="G38" s="78">
        <f t="shared" si="0"/>
        <v>1004.85753</v>
      </c>
      <c r="H38" s="176">
        <v>1004857.53</v>
      </c>
    </row>
    <row r="39" spans="1:8" ht="25.5">
      <c r="A39" s="92">
        <f t="shared" si="1"/>
        <v>28</v>
      </c>
      <c r="B39" s="88" t="s">
        <v>118</v>
      </c>
      <c r="C39" s="89" t="s">
        <v>64</v>
      </c>
      <c r="D39" s="89" t="s">
        <v>586</v>
      </c>
      <c r="E39" s="89" t="s">
        <v>108</v>
      </c>
      <c r="F39" s="176">
        <v>1004857.53</v>
      </c>
      <c r="G39" s="78">
        <f t="shared" si="0"/>
        <v>1004.85753</v>
      </c>
      <c r="H39" s="176">
        <v>1004857.53</v>
      </c>
    </row>
    <row r="40" spans="1:8" ht="12.75">
      <c r="A40" s="92">
        <f t="shared" si="1"/>
        <v>29</v>
      </c>
      <c r="B40" s="88" t="s">
        <v>9</v>
      </c>
      <c r="C40" s="89" t="s">
        <v>95</v>
      </c>
      <c r="D40" s="89" t="s">
        <v>415</v>
      </c>
      <c r="E40" s="89" t="s">
        <v>19</v>
      </c>
      <c r="F40" s="176">
        <v>1000000</v>
      </c>
      <c r="G40" s="78">
        <f t="shared" si="0"/>
        <v>1000</v>
      </c>
      <c r="H40" s="176">
        <v>1000000</v>
      </c>
    </row>
    <row r="41" spans="1:8" ht="12.75">
      <c r="A41" s="92">
        <f t="shared" si="1"/>
        <v>30</v>
      </c>
      <c r="B41" s="88" t="s">
        <v>102</v>
      </c>
      <c r="C41" s="89" t="s">
        <v>95</v>
      </c>
      <c r="D41" s="89" t="s">
        <v>416</v>
      </c>
      <c r="E41" s="89" t="s">
        <v>19</v>
      </c>
      <c r="F41" s="176">
        <v>1000000</v>
      </c>
      <c r="G41" s="78">
        <f t="shared" si="0"/>
        <v>1000</v>
      </c>
      <c r="H41" s="176">
        <v>1000000</v>
      </c>
    </row>
    <row r="42" spans="1:8" ht="12.75">
      <c r="A42" s="92">
        <f t="shared" si="1"/>
        <v>31</v>
      </c>
      <c r="B42" s="88" t="s">
        <v>96</v>
      </c>
      <c r="C42" s="89" t="s">
        <v>95</v>
      </c>
      <c r="D42" s="89" t="s">
        <v>419</v>
      </c>
      <c r="E42" s="89" t="s">
        <v>19</v>
      </c>
      <c r="F42" s="176">
        <v>1000000</v>
      </c>
      <c r="G42" s="78">
        <f t="shared" si="0"/>
        <v>1000</v>
      </c>
      <c r="H42" s="176">
        <v>1000000</v>
      </c>
    </row>
    <row r="43" spans="1:8" ht="12.75">
      <c r="A43" s="92">
        <f t="shared" si="1"/>
        <v>32</v>
      </c>
      <c r="B43" s="88" t="s">
        <v>121</v>
      </c>
      <c r="C43" s="89" t="s">
        <v>95</v>
      </c>
      <c r="D43" s="89" t="s">
        <v>419</v>
      </c>
      <c r="E43" s="89" t="s">
        <v>103</v>
      </c>
      <c r="F43" s="176">
        <v>1000000</v>
      </c>
      <c r="G43" s="78">
        <f t="shared" si="0"/>
        <v>1000</v>
      </c>
      <c r="H43" s="176">
        <v>1000000</v>
      </c>
    </row>
    <row r="44" spans="1:8" ht="12.75">
      <c r="A44" s="92">
        <f t="shared" si="1"/>
        <v>33</v>
      </c>
      <c r="B44" s="88" t="s">
        <v>10</v>
      </c>
      <c r="C44" s="89" t="s">
        <v>97</v>
      </c>
      <c r="D44" s="89" t="s">
        <v>415</v>
      </c>
      <c r="E44" s="89" t="s">
        <v>19</v>
      </c>
      <c r="F44" s="176">
        <v>40258467.11</v>
      </c>
      <c r="G44" s="78">
        <f t="shared" si="0"/>
        <v>40258.46711</v>
      </c>
      <c r="H44" s="176">
        <v>40258467.11</v>
      </c>
    </row>
    <row r="45" spans="1:8" ht="51">
      <c r="A45" s="92">
        <f t="shared" si="1"/>
        <v>34</v>
      </c>
      <c r="B45" s="88" t="s">
        <v>331</v>
      </c>
      <c r="C45" s="89" t="s">
        <v>97</v>
      </c>
      <c r="D45" s="89" t="s">
        <v>420</v>
      </c>
      <c r="E45" s="89" t="s">
        <v>19</v>
      </c>
      <c r="F45" s="176">
        <v>23760648</v>
      </c>
      <c r="G45" s="78">
        <f t="shared" si="0"/>
        <v>23760.648</v>
      </c>
      <c r="H45" s="176">
        <v>23760648</v>
      </c>
    </row>
    <row r="46" spans="1:8" ht="38.25">
      <c r="A46" s="92">
        <f t="shared" si="1"/>
        <v>35</v>
      </c>
      <c r="B46" s="88" t="s">
        <v>306</v>
      </c>
      <c r="C46" s="89" t="s">
        <v>97</v>
      </c>
      <c r="D46" s="89" t="s">
        <v>421</v>
      </c>
      <c r="E46" s="89" t="s">
        <v>19</v>
      </c>
      <c r="F46" s="176">
        <v>18943215</v>
      </c>
      <c r="G46" s="78">
        <f t="shared" si="0"/>
        <v>18943.215</v>
      </c>
      <c r="H46" s="176">
        <v>18943215</v>
      </c>
    </row>
    <row r="47" spans="1:8" ht="12.75">
      <c r="A47" s="92">
        <f t="shared" si="1"/>
        <v>36</v>
      </c>
      <c r="B47" s="88" t="s">
        <v>126</v>
      </c>
      <c r="C47" s="89" t="s">
        <v>97</v>
      </c>
      <c r="D47" s="89" t="s">
        <v>421</v>
      </c>
      <c r="E47" s="89" t="s">
        <v>110</v>
      </c>
      <c r="F47" s="176">
        <v>10350385</v>
      </c>
      <c r="G47" s="78">
        <f t="shared" si="0"/>
        <v>10350.385</v>
      </c>
      <c r="H47" s="176">
        <v>10350385</v>
      </c>
    </row>
    <row r="48" spans="1:8" ht="25.5">
      <c r="A48" s="92">
        <f t="shared" si="1"/>
        <v>37</v>
      </c>
      <c r="B48" s="88" t="s">
        <v>120</v>
      </c>
      <c r="C48" s="89" t="s">
        <v>97</v>
      </c>
      <c r="D48" s="89" t="s">
        <v>421</v>
      </c>
      <c r="E48" s="89" t="s">
        <v>109</v>
      </c>
      <c r="F48" s="176">
        <v>8241872</v>
      </c>
      <c r="G48" s="78">
        <f t="shared" si="0"/>
        <v>8241.872</v>
      </c>
      <c r="H48" s="176">
        <v>8241872</v>
      </c>
    </row>
    <row r="49" spans="1:8" ht="12.75">
      <c r="A49" s="92">
        <f t="shared" si="1"/>
        <v>38</v>
      </c>
      <c r="B49" s="88" t="s">
        <v>930</v>
      </c>
      <c r="C49" s="89" t="s">
        <v>97</v>
      </c>
      <c r="D49" s="89" t="s">
        <v>421</v>
      </c>
      <c r="E49" s="89" t="s">
        <v>931</v>
      </c>
      <c r="F49" s="176">
        <v>1000</v>
      </c>
      <c r="G49" s="78">
        <f t="shared" si="0"/>
        <v>1</v>
      </c>
      <c r="H49" s="176">
        <v>1000</v>
      </c>
    </row>
    <row r="50" spans="1:8" ht="12.75">
      <c r="A50" s="92">
        <f t="shared" si="1"/>
        <v>39</v>
      </c>
      <c r="B50" s="88" t="s">
        <v>127</v>
      </c>
      <c r="C50" s="89" t="s">
        <v>97</v>
      </c>
      <c r="D50" s="89" t="s">
        <v>421</v>
      </c>
      <c r="E50" s="89" t="s">
        <v>111</v>
      </c>
      <c r="F50" s="176">
        <v>349958</v>
      </c>
      <c r="G50" s="78">
        <f t="shared" si="0"/>
        <v>349.958</v>
      </c>
      <c r="H50" s="176">
        <v>349958</v>
      </c>
    </row>
    <row r="51" spans="1:8" ht="51">
      <c r="A51" s="92">
        <f t="shared" si="1"/>
        <v>40</v>
      </c>
      <c r="B51" s="88" t="s">
        <v>122</v>
      </c>
      <c r="C51" s="89" t="s">
        <v>97</v>
      </c>
      <c r="D51" s="89" t="s">
        <v>422</v>
      </c>
      <c r="E51" s="89" t="s">
        <v>19</v>
      </c>
      <c r="F51" s="176">
        <v>40000</v>
      </c>
      <c r="G51" s="78">
        <f t="shared" si="0"/>
        <v>40</v>
      </c>
      <c r="H51" s="176">
        <v>40000</v>
      </c>
    </row>
    <row r="52" spans="1:8" ht="25.5">
      <c r="A52" s="92">
        <f t="shared" si="1"/>
        <v>41</v>
      </c>
      <c r="B52" s="88" t="s">
        <v>120</v>
      </c>
      <c r="C52" s="89" t="s">
        <v>97</v>
      </c>
      <c r="D52" s="89" t="s">
        <v>422</v>
      </c>
      <c r="E52" s="89" t="s">
        <v>109</v>
      </c>
      <c r="F52" s="176">
        <v>40000</v>
      </c>
      <c r="G52" s="78">
        <f t="shared" si="0"/>
        <v>40</v>
      </c>
      <c r="H52" s="176">
        <v>40000</v>
      </c>
    </row>
    <row r="53" spans="1:8" ht="38.25">
      <c r="A53" s="92">
        <f t="shared" si="1"/>
        <v>42</v>
      </c>
      <c r="B53" s="88" t="s">
        <v>618</v>
      </c>
      <c r="C53" s="89" t="s">
        <v>97</v>
      </c>
      <c r="D53" s="89" t="s">
        <v>423</v>
      </c>
      <c r="E53" s="89" t="s">
        <v>19</v>
      </c>
      <c r="F53" s="176">
        <v>390000</v>
      </c>
      <c r="G53" s="78">
        <f t="shared" si="0"/>
        <v>390</v>
      </c>
      <c r="H53" s="176">
        <v>390000</v>
      </c>
    </row>
    <row r="54" spans="1:8" ht="25.5">
      <c r="A54" s="92">
        <f t="shared" si="1"/>
        <v>43</v>
      </c>
      <c r="B54" s="88" t="s">
        <v>120</v>
      </c>
      <c r="C54" s="89" t="s">
        <v>97</v>
      </c>
      <c r="D54" s="89" t="s">
        <v>423</v>
      </c>
      <c r="E54" s="89" t="s">
        <v>109</v>
      </c>
      <c r="F54" s="176">
        <v>390000</v>
      </c>
      <c r="G54" s="78">
        <f t="shared" si="0"/>
        <v>390</v>
      </c>
      <c r="H54" s="176">
        <v>390000</v>
      </c>
    </row>
    <row r="55" spans="1:8" ht="12.75">
      <c r="A55" s="92">
        <f t="shared" si="1"/>
        <v>44</v>
      </c>
      <c r="B55" s="88" t="s">
        <v>619</v>
      </c>
      <c r="C55" s="89" t="s">
        <v>97</v>
      </c>
      <c r="D55" s="89" t="s">
        <v>620</v>
      </c>
      <c r="E55" s="89" t="s">
        <v>19</v>
      </c>
      <c r="F55" s="176">
        <v>530000</v>
      </c>
      <c r="G55" s="78">
        <f t="shared" si="0"/>
        <v>530</v>
      </c>
      <c r="H55" s="176">
        <v>530000</v>
      </c>
    </row>
    <row r="56" spans="1:8" ht="25.5">
      <c r="A56" s="92">
        <f t="shared" si="1"/>
        <v>45</v>
      </c>
      <c r="B56" s="88" t="s">
        <v>118</v>
      </c>
      <c r="C56" s="89" t="s">
        <v>97</v>
      </c>
      <c r="D56" s="89" t="s">
        <v>620</v>
      </c>
      <c r="E56" s="89" t="s">
        <v>108</v>
      </c>
      <c r="F56" s="176">
        <v>210000</v>
      </c>
      <c r="G56" s="78">
        <f t="shared" si="0"/>
        <v>210</v>
      </c>
      <c r="H56" s="176">
        <v>210000</v>
      </c>
    </row>
    <row r="57" spans="1:8" ht="25.5">
      <c r="A57" s="92">
        <f t="shared" si="1"/>
        <v>46</v>
      </c>
      <c r="B57" s="88" t="s">
        <v>120</v>
      </c>
      <c r="C57" s="89" t="s">
        <v>97</v>
      </c>
      <c r="D57" s="89" t="s">
        <v>620</v>
      </c>
      <c r="E57" s="89" t="s">
        <v>109</v>
      </c>
      <c r="F57" s="176">
        <v>320000</v>
      </c>
      <c r="G57" s="78">
        <f t="shared" si="0"/>
        <v>320</v>
      </c>
      <c r="H57" s="176">
        <v>320000</v>
      </c>
    </row>
    <row r="58" spans="1:8" ht="12.75">
      <c r="A58" s="92">
        <f t="shared" si="1"/>
        <v>47</v>
      </c>
      <c r="B58" s="88" t="s">
        <v>621</v>
      </c>
      <c r="C58" s="89" t="s">
        <v>97</v>
      </c>
      <c r="D58" s="89" t="s">
        <v>424</v>
      </c>
      <c r="E58" s="89" t="s">
        <v>19</v>
      </c>
      <c r="F58" s="176">
        <v>530000</v>
      </c>
      <c r="G58" s="78">
        <f t="shared" si="0"/>
        <v>530</v>
      </c>
      <c r="H58" s="176">
        <v>530000</v>
      </c>
    </row>
    <row r="59" spans="1:8" ht="25.5">
      <c r="A59" s="92">
        <f t="shared" si="1"/>
        <v>48</v>
      </c>
      <c r="B59" s="88" t="s">
        <v>120</v>
      </c>
      <c r="C59" s="89" t="s">
        <v>97</v>
      </c>
      <c r="D59" s="89" t="s">
        <v>424</v>
      </c>
      <c r="E59" s="89" t="s">
        <v>109</v>
      </c>
      <c r="F59" s="176">
        <v>374831</v>
      </c>
      <c r="G59" s="78">
        <f t="shared" si="0"/>
        <v>374.831</v>
      </c>
      <c r="H59" s="176">
        <v>374831</v>
      </c>
    </row>
    <row r="60" spans="1:8" ht="12.75">
      <c r="A60" s="92">
        <f t="shared" si="1"/>
        <v>49</v>
      </c>
      <c r="B60" s="88" t="s">
        <v>587</v>
      </c>
      <c r="C60" s="89" t="s">
        <v>97</v>
      </c>
      <c r="D60" s="89" t="s">
        <v>424</v>
      </c>
      <c r="E60" s="89" t="s">
        <v>426</v>
      </c>
      <c r="F60" s="176">
        <v>155169</v>
      </c>
      <c r="G60" s="78">
        <f t="shared" si="0"/>
        <v>155.169</v>
      </c>
      <c r="H60" s="176">
        <v>155169</v>
      </c>
    </row>
    <row r="61" spans="1:8" ht="25.5">
      <c r="A61" s="92">
        <f t="shared" si="1"/>
        <v>50</v>
      </c>
      <c r="B61" s="88" t="s">
        <v>622</v>
      </c>
      <c r="C61" s="89" t="s">
        <v>97</v>
      </c>
      <c r="D61" s="89" t="s">
        <v>623</v>
      </c>
      <c r="E61" s="89" t="s">
        <v>19</v>
      </c>
      <c r="F61" s="176">
        <v>250000</v>
      </c>
      <c r="G61" s="78">
        <f t="shared" si="0"/>
        <v>250</v>
      </c>
      <c r="H61" s="176">
        <v>250000</v>
      </c>
    </row>
    <row r="62" spans="1:8" ht="25.5">
      <c r="A62" s="92">
        <f t="shared" si="1"/>
        <v>51</v>
      </c>
      <c r="B62" s="88" t="s">
        <v>120</v>
      </c>
      <c r="C62" s="89" t="s">
        <v>97</v>
      </c>
      <c r="D62" s="89" t="s">
        <v>623</v>
      </c>
      <c r="E62" s="89" t="s">
        <v>109</v>
      </c>
      <c r="F62" s="176">
        <v>250000</v>
      </c>
      <c r="G62" s="78">
        <f t="shared" si="0"/>
        <v>250</v>
      </c>
      <c r="H62" s="176">
        <v>250000</v>
      </c>
    </row>
    <row r="63" spans="1:8" ht="25.5">
      <c r="A63" s="92">
        <f t="shared" si="1"/>
        <v>52</v>
      </c>
      <c r="B63" s="88" t="s">
        <v>624</v>
      </c>
      <c r="C63" s="89" t="s">
        <v>97</v>
      </c>
      <c r="D63" s="89" t="s">
        <v>427</v>
      </c>
      <c r="E63" s="89" t="s">
        <v>19</v>
      </c>
      <c r="F63" s="176">
        <v>680000</v>
      </c>
      <c r="G63" s="78">
        <f t="shared" si="0"/>
        <v>680</v>
      </c>
      <c r="H63" s="176">
        <v>680000</v>
      </c>
    </row>
    <row r="64" spans="1:8" ht="25.5">
      <c r="A64" s="92">
        <f t="shared" si="1"/>
        <v>53</v>
      </c>
      <c r="B64" s="88" t="s">
        <v>120</v>
      </c>
      <c r="C64" s="89" t="s">
        <v>97</v>
      </c>
      <c r="D64" s="89" t="s">
        <v>427</v>
      </c>
      <c r="E64" s="89" t="s">
        <v>109</v>
      </c>
      <c r="F64" s="176">
        <v>680000</v>
      </c>
      <c r="G64" s="78">
        <f t="shared" si="0"/>
        <v>680</v>
      </c>
      <c r="H64" s="176">
        <v>680000</v>
      </c>
    </row>
    <row r="65" spans="1:8" ht="25.5">
      <c r="A65" s="92">
        <f t="shared" si="1"/>
        <v>54</v>
      </c>
      <c r="B65" s="88" t="s">
        <v>123</v>
      </c>
      <c r="C65" s="89" t="s">
        <v>97</v>
      </c>
      <c r="D65" s="89" t="s">
        <v>625</v>
      </c>
      <c r="E65" s="89" t="s">
        <v>19</v>
      </c>
      <c r="F65" s="176">
        <v>90000</v>
      </c>
      <c r="G65" s="78">
        <f t="shared" si="0"/>
        <v>90</v>
      </c>
      <c r="H65" s="176">
        <v>90000</v>
      </c>
    </row>
    <row r="66" spans="1:8" ht="25.5">
      <c r="A66" s="92">
        <f t="shared" si="1"/>
        <v>55</v>
      </c>
      <c r="B66" s="88" t="s">
        <v>120</v>
      </c>
      <c r="C66" s="89" t="s">
        <v>97</v>
      </c>
      <c r="D66" s="89" t="s">
        <v>625</v>
      </c>
      <c r="E66" s="89" t="s">
        <v>109</v>
      </c>
      <c r="F66" s="176">
        <v>90000</v>
      </c>
      <c r="G66" s="78">
        <f t="shared" si="0"/>
        <v>90</v>
      </c>
      <c r="H66" s="176">
        <v>90000</v>
      </c>
    </row>
    <row r="67" spans="1:8" ht="25.5">
      <c r="A67" s="92">
        <f t="shared" si="1"/>
        <v>56</v>
      </c>
      <c r="B67" s="88" t="s">
        <v>124</v>
      </c>
      <c r="C67" s="89" t="s">
        <v>97</v>
      </c>
      <c r="D67" s="89" t="s">
        <v>428</v>
      </c>
      <c r="E67" s="89" t="s">
        <v>19</v>
      </c>
      <c r="F67" s="176">
        <v>50000</v>
      </c>
      <c r="G67" s="78">
        <f t="shared" si="0"/>
        <v>50</v>
      </c>
      <c r="H67" s="176">
        <v>50000</v>
      </c>
    </row>
    <row r="68" spans="1:8" ht="12.75">
      <c r="A68" s="92">
        <f t="shared" si="1"/>
        <v>57</v>
      </c>
      <c r="B68" s="88" t="s">
        <v>127</v>
      </c>
      <c r="C68" s="89" t="s">
        <v>97</v>
      </c>
      <c r="D68" s="89" t="s">
        <v>428</v>
      </c>
      <c r="E68" s="89" t="s">
        <v>111</v>
      </c>
      <c r="F68" s="176">
        <v>50000</v>
      </c>
      <c r="G68" s="78">
        <f t="shared" si="0"/>
        <v>50</v>
      </c>
      <c r="H68" s="176">
        <v>50000</v>
      </c>
    </row>
    <row r="69" spans="1:8" ht="63.75">
      <c r="A69" s="92">
        <f t="shared" si="1"/>
        <v>58</v>
      </c>
      <c r="B69" s="88" t="s">
        <v>589</v>
      </c>
      <c r="C69" s="89" t="s">
        <v>97</v>
      </c>
      <c r="D69" s="89" t="s">
        <v>626</v>
      </c>
      <c r="E69" s="89" t="s">
        <v>19</v>
      </c>
      <c r="F69" s="176">
        <v>312000</v>
      </c>
      <c r="G69" s="78">
        <f t="shared" si="0"/>
        <v>312</v>
      </c>
      <c r="H69" s="176">
        <v>312000</v>
      </c>
    </row>
    <row r="70" spans="1:8" ht="25.5">
      <c r="A70" s="92">
        <f t="shared" si="1"/>
        <v>59</v>
      </c>
      <c r="B70" s="88" t="s">
        <v>120</v>
      </c>
      <c r="C70" s="89" t="s">
        <v>97</v>
      </c>
      <c r="D70" s="89" t="s">
        <v>626</v>
      </c>
      <c r="E70" s="89" t="s">
        <v>109</v>
      </c>
      <c r="F70" s="176">
        <v>312000</v>
      </c>
      <c r="G70" s="78">
        <f t="shared" si="0"/>
        <v>312</v>
      </c>
      <c r="H70" s="176">
        <v>312000</v>
      </c>
    </row>
    <row r="71" spans="1:8" ht="25.5">
      <c r="A71" s="92">
        <f t="shared" si="1"/>
        <v>60</v>
      </c>
      <c r="B71" s="88" t="s">
        <v>125</v>
      </c>
      <c r="C71" s="89" t="s">
        <v>97</v>
      </c>
      <c r="D71" s="89" t="s">
        <v>430</v>
      </c>
      <c r="E71" s="89" t="s">
        <v>19</v>
      </c>
      <c r="F71" s="176">
        <v>460000</v>
      </c>
      <c r="G71" s="78">
        <f t="shared" si="0"/>
        <v>460</v>
      </c>
      <c r="H71" s="176">
        <v>460000</v>
      </c>
    </row>
    <row r="72" spans="1:8" ht="25.5">
      <c r="A72" s="92">
        <f t="shared" si="1"/>
        <v>61</v>
      </c>
      <c r="B72" s="88" t="s">
        <v>120</v>
      </c>
      <c r="C72" s="89" t="s">
        <v>97</v>
      </c>
      <c r="D72" s="89" t="s">
        <v>430</v>
      </c>
      <c r="E72" s="89" t="s">
        <v>109</v>
      </c>
      <c r="F72" s="176">
        <v>460000</v>
      </c>
      <c r="G72" s="78">
        <f t="shared" si="0"/>
        <v>460</v>
      </c>
      <c r="H72" s="176">
        <v>460000</v>
      </c>
    </row>
    <row r="73" spans="1:8" ht="38.25">
      <c r="A73" s="92">
        <f t="shared" si="1"/>
        <v>62</v>
      </c>
      <c r="B73" s="88" t="s">
        <v>128</v>
      </c>
      <c r="C73" s="89" t="s">
        <v>97</v>
      </c>
      <c r="D73" s="89" t="s">
        <v>431</v>
      </c>
      <c r="E73" s="89" t="s">
        <v>19</v>
      </c>
      <c r="F73" s="176">
        <v>1485433</v>
      </c>
      <c r="G73" s="78">
        <f t="shared" si="0"/>
        <v>1485.433</v>
      </c>
      <c r="H73" s="176">
        <v>1485433</v>
      </c>
    </row>
    <row r="74" spans="1:8" ht="12.75">
      <c r="A74" s="92">
        <f t="shared" si="1"/>
        <v>63</v>
      </c>
      <c r="B74" s="88" t="s">
        <v>126</v>
      </c>
      <c r="C74" s="89" t="s">
        <v>97</v>
      </c>
      <c r="D74" s="89" t="s">
        <v>431</v>
      </c>
      <c r="E74" s="89" t="s">
        <v>110</v>
      </c>
      <c r="F74" s="176">
        <v>1395568</v>
      </c>
      <c r="G74" s="78">
        <f t="shared" si="0"/>
        <v>1395.568</v>
      </c>
      <c r="H74" s="176">
        <v>1395568</v>
      </c>
    </row>
    <row r="75" spans="1:8" ht="25.5">
      <c r="A75" s="92">
        <f t="shared" si="1"/>
        <v>64</v>
      </c>
      <c r="B75" s="88" t="s">
        <v>120</v>
      </c>
      <c r="C75" s="89" t="s">
        <v>97</v>
      </c>
      <c r="D75" s="89" t="s">
        <v>431</v>
      </c>
      <c r="E75" s="89" t="s">
        <v>109</v>
      </c>
      <c r="F75" s="176">
        <v>89865</v>
      </c>
      <c r="G75" s="78">
        <f t="shared" si="0"/>
        <v>89.865</v>
      </c>
      <c r="H75" s="176">
        <v>89865</v>
      </c>
    </row>
    <row r="76" spans="1:8" ht="51">
      <c r="A76" s="92">
        <f t="shared" si="1"/>
        <v>65</v>
      </c>
      <c r="B76" s="88" t="s">
        <v>337</v>
      </c>
      <c r="C76" s="89" t="s">
        <v>97</v>
      </c>
      <c r="D76" s="89" t="s">
        <v>434</v>
      </c>
      <c r="E76" s="89" t="s">
        <v>19</v>
      </c>
      <c r="F76" s="176">
        <v>14874801</v>
      </c>
      <c r="G76" s="78">
        <f aca="true" t="shared" si="2" ref="G76:G139">SUM(H76/1000)</f>
        <v>14874.801</v>
      </c>
      <c r="H76" s="176">
        <v>14874801</v>
      </c>
    </row>
    <row r="77" spans="1:8" ht="38.25">
      <c r="A77" s="92">
        <f t="shared" si="1"/>
        <v>66</v>
      </c>
      <c r="B77" s="88" t="s">
        <v>991</v>
      </c>
      <c r="C77" s="89" t="s">
        <v>97</v>
      </c>
      <c r="D77" s="89" t="s">
        <v>715</v>
      </c>
      <c r="E77" s="89" t="s">
        <v>19</v>
      </c>
      <c r="F77" s="176">
        <v>3884000</v>
      </c>
      <c r="G77" s="78">
        <f t="shared" si="2"/>
        <v>3884</v>
      </c>
      <c r="H77" s="176">
        <v>3884000</v>
      </c>
    </row>
    <row r="78" spans="1:8" ht="12.75">
      <c r="A78" s="92">
        <f aca="true" t="shared" si="3" ref="A78:A141">A77+1</f>
        <v>67</v>
      </c>
      <c r="B78" s="88" t="s">
        <v>129</v>
      </c>
      <c r="C78" s="89" t="s">
        <v>97</v>
      </c>
      <c r="D78" s="89" t="s">
        <v>715</v>
      </c>
      <c r="E78" s="89" t="s">
        <v>112</v>
      </c>
      <c r="F78" s="176">
        <v>3884000</v>
      </c>
      <c r="G78" s="78">
        <f t="shared" si="2"/>
        <v>3884</v>
      </c>
      <c r="H78" s="176">
        <v>3884000</v>
      </c>
    </row>
    <row r="79" spans="1:8" ht="25.5">
      <c r="A79" s="92">
        <f t="shared" si="3"/>
        <v>68</v>
      </c>
      <c r="B79" s="88" t="s">
        <v>130</v>
      </c>
      <c r="C79" s="89" t="s">
        <v>97</v>
      </c>
      <c r="D79" s="89" t="s">
        <v>435</v>
      </c>
      <c r="E79" s="89" t="s">
        <v>19</v>
      </c>
      <c r="F79" s="176">
        <v>254571.4</v>
      </c>
      <c r="G79" s="78">
        <f t="shared" si="2"/>
        <v>254.57139999999998</v>
      </c>
      <c r="H79" s="176">
        <v>254571.4</v>
      </c>
    </row>
    <row r="80" spans="1:8" ht="25.5">
      <c r="A80" s="92">
        <f t="shared" si="3"/>
        <v>69</v>
      </c>
      <c r="B80" s="88" t="s">
        <v>120</v>
      </c>
      <c r="C80" s="89" t="s">
        <v>97</v>
      </c>
      <c r="D80" s="89" t="s">
        <v>435</v>
      </c>
      <c r="E80" s="89" t="s">
        <v>109</v>
      </c>
      <c r="F80" s="176">
        <v>254571.4</v>
      </c>
      <c r="G80" s="78">
        <f t="shared" si="2"/>
        <v>254.57139999999998</v>
      </c>
      <c r="H80" s="176">
        <v>254571.4</v>
      </c>
    </row>
    <row r="81" spans="1:8" ht="89.25">
      <c r="A81" s="92">
        <f t="shared" si="3"/>
        <v>70</v>
      </c>
      <c r="B81" s="88" t="s">
        <v>1126</v>
      </c>
      <c r="C81" s="89" t="s">
        <v>97</v>
      </c>
      <c r="D81" s="89" t="s">
        <v>1127</v>
      </c>
      <c r="E81" s="89" t="s">
        <v>19</v>
      </c>
      <c r="F81" s="176">
        <v>1000</v>
      </c>
      <c r="G81" s="78">
        <f t="shared" si="2"/>
        <v>1</v>
      </c>
      <c r="H81" s="176">
        <v>1000</v>
      </c>
    </row>
    <row r="82" spans="1:8" ht="25.5">
      <c r="A82" s="92">
        <f t="shared" si="3"/>
        <v>71</v>
      </c>
      <c r="B82" s="88" t="s">
        <v>120</v>
      </c>
      <c r="C82" s="89" t="s">
        <v>97</v>
      </c>
      <c r="D82" s="89" t="s">
        <v>1127</v>
      </c>
      <c r="E82" s="89" t="s">
        <v>109</v>
      </c>
      <c r="F82" s="176">
        <v>1000</v>
      </c>
      <c r="G82" s="78">
        <f t="shared" si="2"/>
        <v>1</v>
      </c>
      <c r="H82" s="176">
        <v>1000</v>
      </c>
    </row>
    <row r="83" spans="1:8" ht="25.5">
      <c r="A83" s="92">
        <f t="shared" si="3"/>
        <v>72</v>
      </c>
      <c r="B83" s="88" t="s">
        <v>131</v>
      </c>
      <c r="C83" s="89" t="s">
        <v>97</v>
      </c>
      <c r="D83" s="89" t="s">
        <v>436</v>
      </c>
      <c r="E83" s="89" t="s">
        <v>19</v>
      </c>
      <c r="F83" s="176">
        <v>1711428.6</v>
      </c>
      <c r="G83" s="78">
        <f t="shared" si="2"/>
        <v>1711.4286000000002</v>
      </c>
      <c r="H83" s="176">
        <v>1711428.6</v>
      </c>
    </row>
    <row r="84" spans="1:8" ht="25.5">
      <c r="A84" s="92">
        <f t="shared" si="3"/>
        <v>73</v>
      </c>
      <c r="B84" s="88" t="s">
        <v>120</v>
      </c>
      <c r="C84" s="89" t="s">
        <v>97</v>
      </c>
      <c r="D84" s="89" t="s">
        <v>436</v>
      </c>
      <c r="E84" s="89" t="s">
        <v>109</v>
      </c>
      <c r="F84" s="176">
        <v>1711428.6</v>
      </c>
      <c r="G84" s="78">
        <f t="shared" si="2"/>
        <v>1711.4286000000002</v>
      </c>
      <c r="H84" s="176">
        <v>1711428.6</v>
      </c>
    </row>
    <row r="85" spans="1:8" ht="38.25">
      <c r="A85" s="92">
        <f t="shared" si="3"/>
        <v>74</v>
      </c>
      <c r="B85" s="88" t="s">
        <v>992</v>
      </c>
      <c r="C85" s="89" t="s">
        <v>97</v>
      </c>
      <c r="D85" s="89" t="s">
        <v>437</v>
      </c>
      <c r="E85" s="89" t="s">
        <v>19</v>
      </c>
      <c r="F85" s="176">
        <v>5882962</v>
      </c>
      <c r="G85" s="78">
        <f t="shared" si="2"/>
        <v>5882.962</v>
      </c>
      <c r="H85" s="176">
        <v>5882962</v>
      </c>
    </row>
    <row r="86" spans="1:8" ht="25.5">
      <c r="A86" s="92">
        <f t="shared" si="3"/>
        <v>75</v>
      </c>
      <c r="B86" s="88" t="s">
        <v>120</v>
      </c>
      <c r="C86" s="89" t="s">
        <v>97</v>
      </c>
      <c r="D86" s="89" t="s">
        <v>437</v>
      </c>
      <c r="E86" s="89" t="s">
        <v>109</v>
      </c>
      <c r="F86" s="176">
        <v>5882962</v>
      </c>
      <c r="G86" s="78">
        <f t="shared" si="2"/>
        <v>5882.962</v>
      </c>
      <c r="H86" s="176">
        <v>5882962</v>
      </c>
    </row>
    <row r="87" spans="1:8" ht="25.5">
      <c r="A87" s="92">
        <f t="shared" si="3"/>
        <v>76</v>
      </c>
      <c r="B87" s="88" t="s">
        <v>132</v>
      </c>
      <c r="C87" s="89" t="s">
        <v>97</v>
      </c>
      <c r="D87" s="89" t="s">
        <v>438</v>
      </c>
      <c r="E87" s="89" t="s">
        <v>19</v>
      </c>
      <c r="F87" s="176">
        <v>175000</v>
      </c>
      <c r="G87" s="78">
        <f t="shared" si="2"/>
        <v>175</v>
      </c>
      <c r="H87" s="176">
        <v>175000</v>
      </c>
    </row>
    <row r="88" spans="1:8" ht="25.5">
      <c r="A88" s="92">
        <f t="shared" si="3"/>
        <v>77</v>
      </c>
      <c r="B88" s="88" t="s">
        <v>120</v>
      </c>
      <c r="C88" s="89" t="s">
        <v>97</v>
      </c>
      <c r="D88" s="89" t="s">
        <v>438</v>
      </c>
      <c r="E88" s="89" t="s">
        <v>109</v>
      </c>
      <c r="F88" s="176">
        <v>175000</v>
      </c>
      <c r="G88" s="78">
        <f t="shared" si="2"/>
        <v>175</v>
      </c>
      <c r="H88" s="176">
        <v>175000</v>
      </c>
    </row>
    <row r="89" spans="1:8" ht="25.5">
      <c r="A89" s="92">
        <f t="shared" si="3"/>
        <v>78</v>
      </c>
      <c r="B89" s="88" t="s">
        <v>1014</v>
      </c>
      <c r="C89" s="89" t="s">
        <v>97</v>
      </c>
      <c r="D89" s="89" t="s">
        <v>1008</v>
      </c>
      <c r="E89" s="89" t="s">
        <v>19</v>
      </c>
      <c r="F89" s="176">
        <v>750000</v>
      </c>
      <c r="G89" s="78">
        <f t="shared" si="2"/>
        <v>750</v>
      </c>
      <c r="H89" s="176">
        <v>750000</v>
      </c>
    </row>
    <row r="90" spans="1:8" ht="25.5">
      <c r="A90" s="92">
        <f t="shared" si="3"/>
        <v>79</v>
      </c>
      <c r="B90" s="88" t="s">
        <v>120</v>
      </c>
      <c r="C90" s="89" t="s">
        <v>97</v>
      </c>
      <c r="D90" s="89" t="s">
        <v>1008</v>
      </c>
      <c r="E90" s="89" t="s">
        <v>109</v>
      </c>
      <c r="F90" s="176">
        <v>750000</v>
      </c>
      <c r="G90" s="78">
        <f t="shared" si="2"/>
        <v>750</v>
      </c>
      <c r="H90" s="176">
        <v>750000</v>
      </c>
    </row>
    <row r="91" spans="1:8" ht="25.5">
      <c r="A91" s="92">
        <f t="shared" si="3"/>
        <v>80</v>
      </c>
      <c r="B91" s="88" t="s">
        <v>1087</v>
      </c>
      <c r="C91" s="89" t="s">
        <v>97</v>
      </c>
      <c r="D91" s="89" t="s">
        <v>1084</v>
      </c>
      <c r="E91" s="89" t="s">
        <v>19</v>
      </c>
      <c r="F91" s="176">
        <v>217500</v>
      </c>
      <c r="G91" s="78">
        <f t="shared" si="2"/>
        <v>217.5</v>
      </c>
      <c r="H91" s="176">
        <v>217500</v>
      </c>
    </row>
    <row r="92" spans="1:8" ht="25.5">
      <c r="A92" s="92">
        <f t="shared" si="3"/>
        <v>81</v>
      </c>
      <c r="B92" s="88" t="s">
        <v>120</v>
      </c>
      <c r="C92" s="89" t="s">
        <v>97</v>
      </c>
      <c r="D92" s="89" t="s">
        <v>1084</v>
      </c>
      <c r="E92" s="89" t="s">
        <v>109</v>
      </c>
      <c r="F92" s="176">
        <v>217500</v>
      </c>
      <c r="G92" s="78">
        <f t="shared" si="2"/>
        <v>217.5</v>
      </c>
      <c r="H92" s="176">
        <v>217500</v>
      </c>
    </row>
    <row r="93" spans="1:8" ht="51">
      <c r="A93" s="92">
        <f t="shared" si="3"/>
        <v>82</v>
      </c>
      <c r="B93" s="88" t="s">
        <v>993</v>
      </c>
      <c r="C93" s="89" t="s">
        <v>97</v>
      </c>
      <c r="D93" s="89" t="s">
        <v>974</v>
      </c>
      <c r="E93" s="89" t="s">
        <v>19</v>
      </c>
      <c r="F93" s="176">
        <v>233100</v>
      </c>
      <c r="G93" s="78">
        <f t="shared" si="2"/>
        <v>233.1</v>
      </c>
      <c r="H93" s="176">
        <v>233100</v>
      </c>
    </row>
    <row r="94" spans="1:8" ht="12.75">
      <c r="A94" s="92">
        <f t="shared" si="3"/>
        <v>83</v>
      </c>
      <c r="B94" s="88" t="s">
        <v>172</v>
      </c>
      <c r="C94" s="89" t="s">
        <v>97</v>
      </c>
      <c r="D94" s="89" t="s">
        <v>974</v>
      </c>
      <c r="E94" s="89" t="s">
        <v>107</v>
      </c>
      <c r="F94" s="176">
        <v>233100</v>
      </c>
      <c r="G94" s="78">
        <f t="shared" si="2"/>
        <v>233.1</v>
      </c>
      <c r="H94" s="176">
        <v>233100</v>
      </c>
    </row>
    <row r="95" spans="1:8" ht="25.5">
      <c r="A95" s="92">
        <f t="shared" si="3"/>
        <v>84</v>
      </c>
      <c r="B95" s="88" t="s">
        <v>727</v>
      </c>
      <c r="C95" s="89" t="s">
        <v>97</v>
      </c>
      <c r="D95" s="89" t="s">
        <v>717</v>
      </c>
      <c r="E95" s="89" t="s">
        <v>19</v>
      </c>
      <c r="F95" s="176">
        <v>1549239</v>
      </c>
      <c r="G95" s="78">
        <f t="shared" si="2"/>
        <v>1549.239</v>
      </c>
      <c r="H95" s="176">
        <v>1549239</v>
      </c>
    </row>
    <row r="96" spans="1:8" ht="12.75">
      <c r="A96" s="92">
        <f t="shared" si="3"/>
        <v>85</v>
      </c>
      <c r="B96" s="88" t="s">
        <v>129</v>
      </c>
      <c r="C96" s="89" t="s">
        <v>97</v>
      </c>
      <c r="D96" s="89" t="s">
        <v>717</v>
      </c>
      <c r="E96" s="89" t="s">
        <v>112</v>
      </c>
      <c r="F96" s="176">
        <v>1549239</v>
      </c>
      <c r="G96" s="78">
        <f t="shared" si="2"/>
        <v>1549.239</v>
      </c>
      <c r="H96" s="176">
        <v>1549239</v>
      </c>
    </row>
    <row r="97" spans="1:8" ht="25.5">
      <c r="A97" s="92">
        <f t="shared" si="3"/>
        <v>86</v>
      </c>
      <c r="B97" s="88" t="s">
        <v>627</v>
      </c>
      <c r="C97" s="89" t="s">
        <v>97</v>
      </c>
      <c r="D97" s="89" t="s">
        <v>628</v>
      </c>
      <c r="E97" s="89" t="s">
        <v>19</v>
      </c>
      <c r="F97" s="176">
        <v>216000</v>
      </c>
      <c r="G97" s="78">
        <f t="shared" si="2"/>
        <v>216</v>
      </c>
      <c r="H97" s="176">
        <v>216000</v>
      </c>
    </row>
    <row r="98" spans="1:8" ht="25.5">
      <c r="A98" s="92">
        <f t="shared" si="3"/>
        <v>87</v>
      </c>
      <c r="B98" s="88" t="s">
        <v>120</v>
      </c>
      <c r="C98" s="89" t="s">
        <v>97</v>
      </c>
      <c r="D98" s="89" t="s">
        <v>628</v>
      </c>
      <c r="E98" s="89" t="s">
        <v>109</v>
      </c>
      <c r="F98" s="176">
        <v>216000</v>
      </c>
      <c r="G98" s="78">
        <f t="shared" si="2"/>
        <v>216</v>
      </c>
      <c r="H98" s="176">
        <v>216000</v>
      </c>
    </row>
    <row r="99" spans="1:8" ht="38.25">
      <c r="A99" s="92">
        <f t="shared" si="3"/>
        <v>88</v>
      </c>
      <c r="B99" s="88" t="s">
        <v>1120</v>
      </c>
      <c r="C99" s="89" t="s">
        <v>97</v>
      </c>
      <c r="D99" s="89" t="s">
        <v>1089</v>
      </c>
      <c r="E99" s="89" t="s">
        <v>19</v>
      </c>
      <c r="F99" s="176">
        <v>106500</v>
      </c>
      <c r="G99" s="78">
        <f t="shared" si="2"/>
        <v>106.5</v>
      </c>
      <c r="H99" s="176">
        <v>106500</v>
      </c>
    </row>
    <row r="100" spans="1:8" ht="38.25">
      <c r="A100" s="92">
        <f t="shared" si="3"/>
        <v>89</v>
      </c>
      <c r="B100" s="88" t="s">
        <v>332</v>
      </c>
      <c r="C100" s="89" t="s">
        <v>97</v>
      </c>
      <c r="D100" s="89" t="s">
        <v>439</v>
      </c>
      <c r="E100" s="89" t="s">
        <v>19</v>
      </c>
      <c r="F100" s="176">
        <v>106500</v>
      </c>
      <c r="G100" s="78">
        <f t="shared" si="2"/>
        <v>106.5</v>
      </c>
      <c r="H100" s="176">
        <v>106500</v>
      </c>
    </row>
    <row r="101" spans="1:8" ht="63.75">
      <c r="A101" s="92">
        <f t="shared" si="3"/>
        <v>90</v>
      </c>
      <c r="B101" s="88" t="s">
        <v>307</v>
      </c>
      <c r="C101" s="89" t="s">
        <v>97</v>
      </c>
      <c r="D101" s="89" t="s">
        <v>440</v>
      </c>
      <c r="E101" s="89" t="s">
        <v>19</v>
      </c>
      <c r="F101" s="176">
        <v>100</v>
      </c>
      <c r="G101" s="78">
        <f t="shared" si="2"/>
        <v>0.1</v>
      </c>
      <c r="H101" s="176">
        <v>100</v>
      </c>
    </row>
    <row r="102" spans="1:8" ht="25.5">
      <c r="A102" s="92">
        <f t="shared" si="3"/>
        <v>91</v>
      </c>
      <c r="B102" s="88" t="s">
        <v>120</v>
      </c>
      <c r="C102" s="89" t="s">
        <v>97</v>
      </c>
      <c r="D102" s="89" t="s">
        <v>440</v>
      </c>
      <c r="E102" s="89" t="s">
        <v>109</v>
      </c>
      <c r="F102" s="176">
        <v>100</v>
      </c>
      <c r="G102" s="78">
        <f t="shared" si="2"/>
        <v>0.1</v>
      </c>
      <c r="H102" s="176">
        <v>100</v>
      </c>
    </row>
    <row r="103" spans="1:8" ht="38.25">
      <c r="A103" s="92">
        <f t="shared" si="3"/>
        <v>92</v>
      </c>
      <c r="B103" s="88" t="s">
        <v>308</v>
      </c>
      <c r="C103" s="89" t="s">
        <v>97</v>
      </c>
      <c r="D103" s="89" t="s">
        <v>441</v>
      </c>
      <c r="E103" s="89" t="s">
        <v>19</v>
      </c>
      <c r="F103" s="176">
        <v>106400</v>
      </c>
      <c r="G103" s="78">
        <f t="shared" si="2"/>
        <v>106.4</v>
      </c>
      <c r="H103" s="176">
        <v>106400</v>
      </c>
    </row>
    <row r="104" spans="1:8" ht="25.5">
      <c r="A104" s="92">
        <f t="shared" si="3"/>
        <v>93</v>
      </c>
      <c r="B104" s="88" t="s">
        <v>120</v>
      </c>
      <c r="C104" s="89" t="s">
        <v>97</v>
      </c>
      <c r="D104" s="89" t="s">
        <v>441</v>
      </c>
      <c r="E104" s="89" t="s">
        <v>109</v>
      </c>
      <c r="F104" s="176">
        <v>106400</v>
      </c>
      <c r="G104" s="78">
        <f t="shared" si="2"/>
        <v>106.4</v>
      </c>
      <c r="H104" s="176">
        <v>106400</v>
      </c>
    </row>
    <row r="105" spans="1:8" ht="12.75">
      <c r="A105" s="92">
        <f t="shared" si="3"/>
        <v>94</v>
      </c>
      <c r="B105" s="88" t="s">
        <v>102</v>
      </c>
      <c r="C105" s="89" t="s">
        <v>97</v>
      </c>
      <c r="D105" s="89" t="s">
        <v>416</v>
      </c>
      <c r="E105" s="89" t="s">
        <v>19</v>
      </c>
      <c r="F105" s="176">
        <v>1516518.11</v>
      </c>
      <c r="G105" s="78">
        <f t="shared" si="2"/>
        <v>1516.5181100000002</v>
      </c>
      <c r="H105" s="176">
        <v>1516518.11</v>
      </c>
    </row>
    <row r="106" spans="1:8" ht="25.5">
      <c r="A106" s="92">
        <f t="shared" si="3"/>
        <v>95</v>
      </c>
      <c r="B106" s="88" t="s">
        <v>119</v>
      </c>
      <c r="C106" s="89" t="s">
        <v>97</v>
      </c>
      <c r="D106" s="89" t="s">
        <v>418</v>
      </c>
      <c r="E106" s="89" t="s">
        <v>19</v>
      </c>
      <c r="F106" s="176">
        <v>1511009.55</v>
      </c>
      <c r="G106" s="78">
        <f t="shared" si="2"/>
        <v>1511.00955</v>
      </c>
      <c r="H106" s="176">
        <v>1511009.55</v>
      </c>
    </row>
    <row r="107" spans="1:8" ht="25.5">
      <c r="A107" s="92">
        <f t="shared" si="3"/>
        <v>96</v>
      </c>
      <c r="B107" s="88" t="s">
        <v>118</v>
      </c>
      <c r="C107" s="89" t="s">
        <v>97</v>
      </c>
      <c r="D107" s="89" t="s">
        <v>418</v>
      </c>
      <c r="E107" s="89" t="s">
        <v>108</v>
      </c>
      <c r="F107" s="176">
        <v>1510809.55</v>
      </c>
      <c r="G107" s="78">
        <f t="shared" si="2"/>
        <v>1510.80955</v>
      </c>
      <c r="H107" s="176">
        <v>1510809.55</v>
      </c>
    </row>
    <row r="108" spans="1:8" ht="12.75">
      <c r="A108" s="92">
        <f t="shared" si="3"/>
        <v>97</v>
      </c>
      <c r="B108" s="88" t="s">
        <v>127</v>
      </c>
      <c r="C108" s="89" t="s">
        <v>97</v>
      </c>
      <c r="D108" s="89" t="s">
        <v>418</v>
      </c>
      <c r="E108" s="89" t="s">
        <v>111</v>
      </c>
      <c r="F108" s="176">
        <v>200</v>
      </c>
      <c r="G108" s="78">
        <f t="shared" si="2"/>
        <v>0.2</v>
      </c>
      <c r="H108" s="176">
        <v>200</v>
      </c>
    </row>
    <row r="109" spans="1:8" ht="38.25">
      <c r="A109" s="92">
        <f t="shared" si="3"/>
        <v>98</v>
      </c>
      <c r="B109" s="88" t="s">
        <v>916</v>
      </c>
      <c r="C109" s="89" t="s">
        <v>97</v>
      </c>
      <c r="D109" s="89" t="s">
        <v>898</v>
      </c>
      <c r="E109" s="89" t="s">
        <v>19</v>
      </c>
      <c r="F109" s="176">
        <v>5508.56</v>
      </c>
      <c r="G109" s="78">
        <f t="shared" si="2"/>
        <v>5.50856</v>
      </c>
      <c r="H109" s="176">
        <v>5508.56</v>
      </c>
    </row>
    <row r="110" spans="1:8" ht="12.75">
      <c r="A110" s="92">
        <f t="shared" si="3"/>
        <v>99</v>
      </c>
      <c r="B110" s="88" t="s">
        <v>126</v>
      </c>
      <c r="C110" s="89" t="s">
        <v>97</v>
      </c>
      <c r="D110" s="89" t="s">
        <v>898</v>
      </c>
      <c r="E110" s="89" t="s">
        <v>110</v>
      </c>
      <c r="F110" s="176">
        <v>5508.56</v>
      </c>
      <c r="G110" s="78">
        <f t="shared" si="2"/>
        <v>5.50856</v>
      </c>
      <c r="H110" s="176">
        <v>5508.56</v>
      </c>
    </row>
    <row r="111" spans="1:8" ht="25.5">
      <c r="A111" s="92">
        <f t="shared" si="3"/>
        <v>100</v>
      </c>
      <c r="B111" s="88" t="s">
        <v>11</v>
      </c>
      <c r="C111" s="89" t="s">
        <v>36</v>
      </c>
      <c r="D111" s="89" t="s">
        <v>415</v>
      </c>
      <c r="E111" s="89" t="s">
        <v>19</v>
      </c>
      <c r="F111" s="176">
        <v>15477060</v>
      </c>
      <c r="G111" s="78">
        <f t="shared" si="2"/>
        <v>15477.06</v>
      </c>
      <c r="H111" s="176">
        <v>15477060</v>
      </c>
    </row>
    <row r="112" spans="1:8" ht="38.25">
      <c r="A112" s="92">
        <f t="shared" si="3"/>
        <v>101</v>
      </c>
      <c r="B112" s="88" t="s">
        <v>12</v>
      </c>
      <c r="C112" s="89" t="s">
        <v>37</v>
      </c>
      <c r="D112" s="89" t="s">
        <v>415</v>
      </c>
      <c r="E112" s="89" t="s">
        <v>19</v>
      </c>
      <c r="F112" s="176">
        <v>11270240</v>
      </c>
      <c r="G112" s="78">
        <f t="shared" si="2"/>
        <v>11270.24</v>
      </c>
      <c r="H112" s="176">
        <v>11270240</v>
      </c>
    </row>
    <row r="113" spans="1:8" ht="38.25">
      <c r="A113" s="92">
        <f t="shared" si="3"/>
        <v>102</v>
      </c>
      <c r="B113" s="88" t="s">
        <v>1120</v>
      </c>
      <c r="C113" s="89" t="s">
        <v>37</v>
      </c>
      <c r="D113" s="89" t="s">
        <v>1089</v>
      </c>
      <c r="E113" s="89" t="s">
        <v>19</v>
      </c>
      <c r="F113" s="176">
        <v>11270240</v>
      </c>
      <c r="G113" s="78">
        <f t="shared" si="2"/>
        <v>11270.24</v>
      </c>
      <c r="H113" s="176">
        <v>11270240</v>
      </c>
    </row>
    <row r="114" spans="1:8" ht="63.75">
      <c r="A114" s="92">
        <f t="shared" si="3"/>
        <v>103</v>
      </c>
      <c r="B114" s="88" t="s">
        <v>333</v>
      </c>
      <c r="C114" s="89" t="s">
        <v>37</v>
      </c>
      <c r="D114" s="89" t="s">
        <v>442</v>
      </c>
      <c r="E114" s="89" t="s">
        <v>19</v>
      </c>
      <c r="F114" s="176">
        <v>11270240</v>
      </c>
      <c r="G114" s="78">
        <f t="shared" si="2"/>
        <v>11270.24</v>
      </c>
      <c r="H114" s="176">
        <v>11270240</v>
      </c>
    </row>
    <row r="115" spans="1:8" ht="63.75">
      <c r="A115" s="92">
        <f t="shared" si="3"/>
        <v>104</v>
      </c>
      <c r="B115" s="88" t="s">
        <v>133</v>
      </c>
      <c r="C115" s="89" t="s">
        <v>37</v>
      </c>
      <c r="D115" s="89" t="s">
        <v>443</v>
      </c>
      <c r="E115" s="89" t="s">
        <v>19</v>
      </c>
      <c r="F115" s="176">
        <v>100000</v>
      </c>
      <c r="G115" s="78">
        <f t="shared" si="2"/>
        <v>100</v>
      </c>
      <c r="H115" s="176">
        <v>100000</v>
      </c>
    </row>
    <row r="116" spans="1:8" ht="25.5">
      <c r="A116" s="92">
        <f t="shared" si="3"/>
        <v>105</v>
      </c>
      <c r="B116" s="88" t="s">
        <v>120</v>
      </c>
      <c r="C116" s="89" t="s">
        <v>37</v>
      </c>
      <c r="D116" s="89" t="s">
        <v>443</v>
      </c>
      <c r="E116" s="89" t="s">
        <v>109</v>
      </c>
      <c r="F116" s="176">
        <v>100000</v>
      </c>
      <c r="G116" s="78">
        <f t="shared" si="2"/>
        <v>100</v>
      </c>
      <c r="H116" s="176">
        <v>100000</v>
      </c>
    </row>
    <row r="117" spans="1:8" ht="25.5">
      <c r="A117" s="92">
        <f t="shared" si="3"/>
        <v>106</v>
      </c>
      <c r="B117" s="88" t="s">
        <v>590</v>
      </c>
      <c r="C117" s="89" t="s">
        <v>37</v>
      </c>
      <c r="D117" s="89" t="s">
        <v>444</v>
      </c>
      <c r="E117" s="89" t="s">
        <v>19</v>
      </c>
      <c r="F117" s="176">
        <v>50000</v>
      </c>
      <c r="G117" s="78">
        <f t="shared" si="2"/>
        <v>50</v>
      </c>
      <c r="H117" s="176">
        <v>50000</v>
      </c>
    </row>
    <row r="118" spans="1:8" ht="25.5">
      <c r="A118" s="92">
        <f t="shared" si="3"/>
        <v>107</v>
      </c>
      <c r="B118" s="88" t="s">
        <v>120</v>
      </c>
      <c r="C118" s="89" t="s">
        <v>37</v>
      </c>
      <c r="D118" s="89" t="s">
        <v>444</v>
      </c>
      <c r="E118" s="89" t="s">
        <v>109</v>
      </c>
      <c r="F118" s="176">
        <v>50000</v>
      </c>
      <c r="G118" s="78">
        <f t="shared" si="2"/>
        <v>50</v>
      </c>
      <c r="H118" s="176">
        <v>50000</v>
      </c>
    </row>
    <row r="119" spans="1:8" ht="25.5">
      <c r="A119" s="92">
        <f t="shared" si="3"/>
        <v>108</v>
      </c>
      <c r="B119" s="88" t="s">
        <v>134</v>
      </c>
      <c r="C119" s="89" t="s">
        <v>37</v>
      </c>
      <c r="D119" s="89" t="s">
        <v>445</v>
      </c>
      <c r="E119" s="89" t="s">
        <v>19</v>
      </c>
      <c r="F119" s="176">
        <v>50000</v>
      </c>
      <c r="G119" s="78">
        <f t="shared" si="2"/>
        <v>50</v>
      </c>
      <c r="H119" s="176">
        <v>50000</v>
      </c>
    </row>
    <row r="120" spans="1:8" ht="25.5">
      <c r="A120" s="92">
        <f t="shared" si="3"/>
        <v>109</v>
      </c>
      <c r="B120" s="88" t="s">
        <v>120</v>
      </c>
      <c r="C120" s="89" t="s">
        <v>37</v>
      </c>
      <c r="D120" s="89" t="s">
        <v>445</v>
      </c>
      <c r="E120" s="89" t="s">
        <v>109</v>
      </c>
      <c r="F120" s="176">
        <v>50000</v>
      </c>
      <c r="G120" s="78">
        <f t="shared" si="2"/>
        <v>50</v>
      </c>
      <c r="H120" s="176">
        <v>50000</v>
      </c>
    </row>
    <row r="121" spans="1:8" ht="51">
      <c r="A121" s="92">
        <f t="shared" si="3"/>
        <v>110</v>
      </c>
      <c r="B121" s="88" t="s">
        <v>135</v>
      </c>
      <c r="C121" s="89" t="s">
        <v>37</v>
      </c>
      <c r="D121" s="89" t="s">
        <v>446</v>
      </c>
      <c r="E121" s="89" t="s">
        <v>19</v>
      </c>
      <c r="F121" s="176">
        <v>50000</v>
      </c>
      <c r="G121" s="78">
        <f t="shared" si="2"/>
        <v>50</v>
      </c>
      <c r="H121" s="176">
        <v>50000</v>
      </c>
    </row>
    <row r="122" spans="1:8" ht="25.5">
      <c r="A122" s="92">
        <f t="shared" si="3"/>
        <v>111</v>
      </c>
      <c r="B122" s="88" t="s">
        <v>120</v>
      </c>
      <c r="C122" s="89" t="s">
        <v>37</v>
      </c>
      <c r="D122" s="89" t="s">
        <v>446</v>
      </c>
      <c r="E122" s="89" t="s">
        <v>109</v>
      </c>
      <c r="F122" s="176">
        <v>50000</v>
      </c>
      <c r="G122" s="78">
        <f t="shared" si="2"/>
        <v>50</v>
      </c>
      <c r="H122" s="176">
        <v>50000</v>
      </c>
    </row>
    <row r="123" spans="1:8" ht="38.25">
      <c r="A123" s="92">
        <f t="shared" si="3"/>
        <v>112</v>
      </c>
      <c r="B123" s="88" t="s">
        <v>136</v>
      </c>
      <c r="C123" s="89" t="s">
        <v>37</v>
      </c>
      <c r="D123" s="89" t="s">
        <v>447</v>
      </c>
      <c r="E123" s="89" t="s">
        <v>19</v>
      </c>
      <c r="F123" s="176">
        <v>80000</v>
      </c>
      <c r="G123" s="78">
        <f t="shared" si="2"/>
        <v>80</v>
      </c>
      <c r="H123" s="176">
        <v>80000</v>
      </c>
    </row>
    <row r="124" spans="1:8" ht="25.5">
      <c r="A124" s="92">
        <f t="shared" si="3"/>
        <v>113</v>
      </c>
      <c r="B124" s="88" t="s">
        <v>120</v>
      </c>
      <c r="C124" s="89" t="s">
        <v>37</v>
      </c>
      <c r="D124" s="89" t="s">
        <v>447</v>
      </c>
      <c r="E124" s="89" t="s">
        <v>109</v>
      </c>
      <c r="F124" s="176">
        <v>80000</v>
      </c>
      <c r="G124" s="78">
        <f t="shared" si="2"/>
        <v>80</v>
      </c>
      <c r="H124" s="176">
        <v>80000</v>
      </c>
    </row>
    <row r="125" spans="1:8" ht="63.75">
      <c r="A125" s="92">
        <f t="shared" si="3"/>
        <v>114</v>
      </c>
      <c r="B125" s="88" t="s">
        <v>137</v>
      </c>
      <c r="C125" s="89" t="s">
        <v>37</v>
      </c>
      <c r="D125" s="89" t="s">
        <v>448</v>
      </c>
      <c r="E125" s="89" t="s">
        <v>19</v>
      </c>
      <c r="F125" s="176">
        <v>60000</v>
      </c>
      <c r="G125" s="78">
        <f t="shared" si="2"/>
        <v>60</v>
      </c>
      <c r="H125" s="176">
        <v>60000</v>
      </c>
    </row>
    <row r="126" spans="1:8" ht="25.5">
      <c r="A126" s="92">
        <f t="shared" si="3"/>
        <v>115</v>
      </c>
      <c r="B126" s="88" t="s">
        <v>120</v>
      </c>
      <c r="C126" s="89" t="s">
        <v>37</v>
      </c>
      <c r="D126" s="89" t="s">
        <v>448</v>
      </c>
      <c r="E126" s="89" t="s">
        <v>109</v>
      </c>
      <c r="F126" s="176">
        <v>60000</v>
      </c>
      <c r="G126" s="78">
        <f t="shared" si="2"/>
        <v>60</v>
      </c>
      <c r="H126" s="176">
        <v>60000</v>
      </c>
    </row>
    <row r="127" spans="1:8" ht="12.75">
      <c r="A127" s="92">
        <f t="shared" si="3"/>
        <v>116</v>
      </c>
      <c r="B127" s="88" t="s">
        <v>139</v>
      </c>
      <c r="C127" s="89" t="s">
        <v>37</v>
      </c>
      <c r="D127" s="89" t="s">
        <v>449</v>
      </c>
      <c r="E127" s="89" t="s">
        <v>19</v>
      </c>
      <c r="F127" s="176">
        <v>60000</v>
      </c>
      <c r="G127" s="78">
        <f t="shared" si="2"/>
        <v>60</v>
      </c>
      <c r="H127" s="176">
        <v>60000</v>
      </c>
    </row>
    <row r="128" spans="1:8" ht="25.5">
      <c r="A128" s="92">
        <f t="shared" si="3"/>
        <v>117</v>
      </c>
      <c r="B128" s="88" t="s">
        <v>120</v>
      </c>
      <c r="C128" s="89" t="s">
        <v>37</v>
      </c>
      <c r="D128" s="89" t="s">
        <v>449</v>
      </c>
      <c r="E128" s="89" t="s">
        <v>109</v>
      </c>
      <c r="F128" s="176">
        <v>60000</v>
      </c>
      <c r="G128" s="78">
        <f t="shared" si="2"/>
        <v>60</v>
      </c>
      <c r="H128" s="176">
        <v>60000</v>
      </c>
    </row>
    <row r="129" spans="1:8" ht="25.5">
      <c r="A129" s="92">
        <f t="shared" si="3"/>
        <v>118</v>
      </c>
      <c r="B129" s="88" t="s">
        <v>140</v>
      </c>
      <c r="C129" s="89" t="s">
        <v>37</v>
      </c>
      <c r="D129" s="89" t="s">
        <v>450</v>
      </c>
      <c r="E129" s="89" t="s">
        <v>19</v>
      </c>
      <c r="F129" s="176">
        <v>161490</v>
      </c>
      <c r="G129" s="78">
        <f t="shared" si="2"/>
        <v>161.49</v>
      </c>
      <c r="H129" s="176">
        <v>161490</v>
      </c>
    </row>
    <row r="130" spans="1:8" ht="25.5">
      <c r="A130" s="92">
        <f t="shared" si="3"/>
        <v>119</v>
      </c>
      <c r="B130" s="88" t="s">
        <v>120</v>
      </c>
      <c r="C130" s="89" t="s">
        <v>37</v>
      </c>
      <c r="D130" s="89" t="s">
        <v>450</v>
      </c>
      <c r="E130" s="89" t="s">
        <v>109</v>
      </c>
      <c r="F130" s="176">
        <v>161490</v>
      </c>
      <c r="G130" s="78">
        <f t="shared" si="2"/>
        <v>161.49</v>
      </c>
      <c r="H130" s="176">
        <v>161490</v>
      </c>
    </row>
    <row r="131" spans="1:8" ht="12.75">
      <c r="A131" s="92">
        <f t="shared" si="3"/>
        <v>120</v>
      </c>
      <c r="B131" s="88" t="s">
        <v>141</v>
      </c>
      <c r="C131" s="89" t="s">
        <v>37</v>
      </c>
      <c r="D131" s="89" t="s">
        <v>451</v>
      </c>
      <c r="E131" s="89" t="s">
        <v>19</v>
      </c>
      <c r="F131" s="176">
        <v>10578750</v>
      </c>
      <c r="G131" s="78">
        <f t="shared" si="2"/>
        <v>10578.75</v>
      </c>
      <c r="H131" s="176">
        <v>10578750</v>
      </c>
    </row>
    <row r="132" spans="1:8" ht="12.75">
      <c r="A132" s="92">
        <f t="shared" si="3"/>
        <v>121</v>
      </c>
      <c r="B132" s="88" t="s">
        <v>126</v>
      </c>
      <c r="C132" s="89" t="s">
        <v>37</v>
      </c>
      <c r="D132" s="89" t="s">
        <v>451</v>
      </c>
      <c r="E132" s="89" t="s">
        <v>110</v>
      </c>
      <c r="F132" s="176">
        <v>8583826</v>
      </c>
      <c r="G132" s="78">
        <f t="shared" si="2"/>
        <v>8583.826</v>
      </c>
      <c r="H132" s="176">
        <v>8583826</v>
      </c>
    </row>
    <row r="133" spans="1:8" ht="25.5">
      <c r="A133" s="92">
        <f t="shared" si="3"/>
        <v>122</v>
      </c>
      <c r="B133" s="88" t="s">
        <v>120</v>
      </c>
      <c r="C133" s="89" t="s">
        <v>37</v>
      </c>
      <c r="D133" s="89" t="s">
        <v>451</v>
      </c>
      <c r="E133" s="89" t="s">
        <v>109</v>
      </c>
      <c r="F133" s="176">
        <v>1834924</v>
      </c>
      <c r="G133" s="78">
        <f t="shared" si="2"/>
        <v>1834.924</v>
      </c>
      <c r="H133" s="176">
        <v>1834924</v>
      </c>
    </row>
    <row r="134" spans="1:8" ht="12.75">
      <c r="A134" s="92">
        <f t="shared" si="3"/>
        <v>123</v>
      </c>
      <c r="B134" s="88" t="s">
        <v>127</v>
      </c>
      <c r="C134" s="89" t="s">
        <v>37</v>
      </c>
      <c r="D134" s="89" t="s">
        <v>451</v>
      </c>
      <c r="E134" s="89" t="s">
        <v>111</v>
      </c>
      <c r="F134" s="176">
        <v>160000</v>
      </c>
      <c r="G134" s="78">
        <f t="shared" si="2"/>
        <v>160</v>
      </c>
      <c r="H134" s="176">
        <v>160000</v>
      </c>
    </row>
    <row r="135" spans="1:8" ht="38.25">
      <c r="A135" s="92">
        <f t="shared" si="3"/>
        <v>124</v>
      </c>
      <c r="B135" s="88" t="s">
        <v>884</v>
      </c>
      <c r="C135" s="89" t="s">
        <v>37</v>
      </c>
      <c r="D135" s="89" t="s">
        <v>878</v>
      </c>
      <c r="E135" s="89" t="s">
        <v>19</v>
      </c>
      <c r="F135" s="176">
        <v>80000</v>
      </c>
      <c r="G135" s="78">
        <f t="shared" si="2"/>
        <v>80</v>
      </c>
      <c r="H135" s="176">
        <v>80000</v>
      </c>
    </row>
    <row r="136" spans="1:8" ht="25.5">
      <c r="A136" s="92">
        <f t="shared" si="3"/>
        <v>125</v>
      </c>
      <c r="B136" s="88" t="s">
        <v>120</v>
      </c>
      <c r="C136" s="89" t="s">
        <v>37</v>
      </c>
      <c r="D136" s="89" t="s">
        <v>878</v>
      </c>
      <c r="E136" s="89" t="s">
        <v>109</v>
      </c>
      <c r="F136" s="176">
        <v>80000</v>
      </c>
      <c r="G136" s="78">
        <f t="shared" si="2"/>
        <v>80</v>
      </c>
      <c r="H136" s="176">
        <v>80000</v>
      </c>
    </row>
    <row r="137" spans="1:8" ht="25.5">
      <c r="A137" s="92">
        <f t="shared" si="3"/>
        <v>126</v>
      </c>
      <c r="B137" s="88" t="s">
        <v>69</v>
      </c>
      <c r="C137" s="89" t="s">
        <v>98</v>
      </c>
      <c r="D137" s="89" t="s">
        <v>415</v>
      </c>
      <c r="E137" s="89" t="s">
        <v>19</v>
      </c>
      <c r="F137" s="176">
        <v>4206820</v>
      </c>
      <c r="G137" s="78">
        <f t="shared" si="2"/>
        <v>4206.82</v>
      </c>
      <c r="H137" s="176">
        <v>4206820</v>
      </c>
    </row>
    <row r="138" spans="1:8" ht="38.25">
      <c r="A138" s="92">
        <f t="shared" si="3"/>
        <v>127</v>
      </c>
      <c r="B138" s="88" t="s">
        <v>1120</v>
      </c>
      <c r="C138" s="89" t="s">
        <v>98</v>
      </c>
      <c r="D138" s="89" t="s">
        <v>1089</v>
      </c>
      <c r="E138" s="89" t="s">
        <v>19</v>
      </c>
      <c r="F138" s="176">
        <v>4206820</v>
      </c>
      <c r="G138" s="78">
        <f t="shared" si="2"/>
        <v>4206.82</v>
      </c>
      <c r="H138" s="176">
        <v>4206820</v>
      </c>
    </row>
    <row r="139" spans="1:8" ht="38.25">
      <c r="A139" s="92">
        <f t="shared" si="3"/>
        <v>128</v>
      </c>
      <c r="B139" s="88" t="s">
        <v>334</v>
      </c>
      <c r="C139" s="89" t="s">
        <v>98</v>
      </c>
      <c r="D139" s="89" t="s">
        <v>452</v>
      </c>
      <c r="E139" s="89" t="s">
        <v>19</v>
      </c>
      <c r="F139" s="176">
        <v>3885520</v>
      </c>
      <c r="G139" s="78">
        <f t="shared" si="2"/>
        <v>3885.52</v>
      </c>
      <c r="H139" s="176">
        <v>3885520</v>
      </c>
    </row>
    <row r="140" spans="1:8" ht="76.5">
      <c r="A140" s="92">
        <f t="shared" si="3"/>
        <v>129</v>
      </c>
      <c r="B140" s="88" t="s">
        <v>728</v>
      </c>
      <c r="C140" s="89" t="s">
        <v>98</v>
      </c>
      <c r="D140" s="89" t="s">
        <v>453</v>
      </c>
      <c r="E140" s="89" t="s">
        <v>19</v>
      </c>
      <c r="F140" s="176">
        <v>918930</v>
      </c>
      <c r="G140" s="78">
        <f aca="true" t="shared" si="4" ref="G140:G203">SUM(H140/1000)</f>
        <v>918.93</v>
      </c>
      <c r="H140" s="176">
        <v>918930</v>
      </c>
    </row>
    <row r="141" spans="1:8" ht="12.75">
      <c r="A141" s="92">
        <f t="shared" si="3"/>
        <v>130</v>
      </c>
      <c r="B141" s="88" t="s">
        <v>126</v>
      </c>
      <c r="C141" s="89" t="s">
        <v>98</v>
      </c>
      <c r="D141" s="89" t="s">
        <v>453</v>
      </c>
      <c r="E141" s="89" t="s">
        <v>110</v>
      </c>
      <c r="F141" s="176">
        <v>793930</v>
      </c>
      <c r="G141" s="78">
        <f t="shared" si="4"/>
        <v>793.93</v>
      </c>
      <c r="H141" s="176">
        <v>793930</v>
      </c>
    </row>
    <row r="142" spans="1:8" ht="25.5">
      <c r="A142" s="92">
        <f aca="true" t="shared" si="5" ref="A142:A205">A141+1</f>
        <v>131</v>
      </c>
      <c r="B142" s="88" t="s">
        <v>120</v>
      </c>
      <c r="C142" s="89" t="s">
        <v>98</v>
      </c>
      <c r="D142" s="89" t="s">
        <v>453</v>
      </c>
      <c r="E142" s="89" t="s">
        <v>109</v>
      </c>
      <c r="F142" s="176">
        <v>125000</v>
      </c>
      <c r="G142" s="78">
        <f t="shared" si="4"/>
        <v>125</v>
      </c>
      <c r="H142" s="176">
        <v>125000</v>
      </c>
    </row>
    <row r="143" spans="1:8" ht="89.25">
      <c r="A143" s="92">
        <f t="shared" si="5"/>
        <v>132</v>
      </c>
      <c r="B143" s="88" t="s">
        <v>729</v>
      </c>
      <c r="C143" s="89" t="s">
        <v>98</v>
      </c>
      <c r="D143" s="89" t="s">
        <v>454</v>
      </c>
      <c r="E143" s="89" t="s">
        <v>19</v>
      </c>
      <c r="F143" s="176">
        <v>85000</v>
      </c>
      <c r="G143" s="78">
        <f t="shared" si="4"/>
        <v>85</v>
      </c>
      <c r="H143" s="176">
        <v>85000</v>
      </c>
    </row>
    <row r="144" spans="1:8" ht="25.5">
      <c r="A144" s="92">
        <f t="shared" si="5"/>
        <v>133</v>
      </c>
      <c r="B144" s="88" t="s">
        <v>120</v>
      </c>
      <c r="C144" s="89" t="s">
        <v>98</v>
      </c>
      <c r="D144" s="89" t="s">
        <v>454</v>
      </c>
      <c r="E144" s="89" t="s">
        <v>109</v>
      </c>
      <c r="F144" s="176">
        <v>85000</v>
      </c>
      <c r="G144" s="78">
        <f t="shared" si="4"/>
        <v>85</v>
      </c>
      <c r="H144" s="176">
        <v>85000</v>
      </c>
    </row>
    <row r="145" spans="1:8" ht="25.5">
      <c r="A145" s="92">
        <f t="shared" si="5"/>
        <v>134</v>
      </c>
      <c r="B145" s="88" t="s">
        <v>917</v>
      </c>
      <c r="C145" s="89" t="s">
        <v>98</v>
      </c>
      <c r="D145" s="89" t="s">
        <v>900</v>
      </c>
      <c r="E145" s="89" t="s">
        <v>19</v>
      </c>
      <c r="F145" s="176">
        <v>2881590</v>
      </c>
      <c r="G145" s="78">
        <f t="shared" si="4"/>
        <v>2881.59</v>
      </c>
      <c r="H145" s="176">
        <v>2881590</v>
      </c>
    </row>
    <row r="146" spans="1:8" ht="12.75">
      <c r="A146" s="92">
        <f t="shared" si="5"/>
        <v>135</v>
      </c>
      <c r="B146" s="88" t="s">
        <v>172</v>
      </c>
      <c r="C146" s="89" t="s">
        <v>98</v>
      </c>
      <c r="D146" s="89" t="s">
        <v>900</v>
      </c>
      <c r="E146" s="89" t="s">
        <v>107</v>
      </c>
      <c r="F146" s="176">
        <v>2881590</v>
      </c>
      <c r="G146" s="78">
        <f t="shared" si="4"/>
        <v>2881.59</v>
      </c>
      <c r="H146" s="176">
        <v>2881590</v>
      </c>
    </row>
    <row r="147" spans="1:8" ht="38.25">
      <c r="A147" s="92">
        <f t="shared" si="5"/>
        <v>136</v>
      </c>
      <c r="B147" s="88" t="s">
        <v>332</v>
      </c>
      <c r="C147" s="89" t="s">
        <v>98</v>
      </c>
      <c r="D147" s="89" t="s">
        <v>439</v>
      </c>
      <c r="E147" s="89" t="s">
        <v>19</v>
      </c>
      <c r="F147" s="176">
        <v>321300</v>
      </c>
      <c r="G147" s="78">
        <f t="shared" si="4"/>
        <v>321.3</v>
      </c>
      <c r="H147" s="176">
        <v>321300</v>
      </c>
    </row>
    <row r="148" spans="1:8" ht="102">
      <c r="A148" s="92">
        <f t="shared" si="5"/>
        <v>137</v>
      </c>
      <c r="B148" s="88" t="s">
        <v>730</v>
      </c>
      <c r="C148" s="89" t="s">
        <v>98</v>
      </c>
      <c r="D148" s="89" t="s">
        <v>455</v>
      </c>
      <c r="E148" s="89" t="s">
        <v>19</v>
      </c>
      <c r="F148" s="176">
        <v>109300</v>
      </c>
      <c r="G148" s="78">
        <f t="shared" si="4"/>
        <v>109.3</v>
      </c>
      <c r="H148" s="176">
        <v>109300</v>
      </c>
    </row>
    <row r="149" spans="1:8" ht="25.5">
      <c r="A149" s="92">
        <f t="shared" si="5"/>
        <v>138</v>
      </c>
      <c r="B149" s="88" t="s">
        <v>120</v>
      </c>
      <c r="C149" s="89" t="s">
        <v>98</v>
      </c>
      <c r="D149" s="89" t="s">
        <v>455</v>
      </c>
      <c r="E149" s="89" t="s">
        <v>109</v>
      </c>
      <c r="F149" s="176">
        <v>109300</v>
      </c>
      <c r="G149" s="78">
        <f t="shared" si="4"/>
        <v>109.3</v>
      </c>
      <c r="H149" s="176">
        <v>109300</v>
      </c>
    </row>
    <row r="150" spans="1:8" ht="63.75">
      <c r="A150" s="92">
        <f t="shared" si="5"/>
        <v>139</v>
      </c>
      <c r="B150" s="88" t="s">
        <v>731</v>
      </c>
      <c r="C150" s="89" t="s">
        <v>98</v>
      </c>
      <c r="D150" s="89" t="s">
        <v>456</v>
      </c>
      <c r="E150" s="89" t="s">
        <v>19</v>
      </c>
      <c r="F150" s="176">
        <v>92000</v>
      </c>
      <c r="G150" s="78">
        <f t="shared" si="4"/>
        <v>92</v>
      </c>
      <c r="H150" s="176">
        <v>92000</v>
      </c>
    </row>
    <row r="151" spans="1:8" ht="25.5">
      <c r="A151" s="92">
        <f t="shared" si="5"/>
        <v>140</v>
      </c>
      <c r="B151" s="88" t="s">
        <v>120</v>
      </c>
      <c r="C151" s="89" t="s">
        <v>98</v>
      </c>
      <c r="D151" s="89" t="s">
        <v>456</v>
      </c>
      <c r="E151" s="89" t="s">
        <v>109</v>
      </c>
      <c r="F151" s="176">
        <v>92000</v>
      </c>
      <c r="G151" s="78">
        <f t="shared" si="4"/>
        <v>92</v>
      </c>
      <c r="H151" s="176">
        <v>92000</v>
      </c>
    </row>
    <row r="152" spans="1:8" ht="102">
      <c r="A152" s="92">
        <f t="shared" si="5"/>
        <v>141</v>
      </c>
      <c r="B152" s="88" t="s">
        <v>732</v>
      </c>
      <c r="C152" s="89" t="s">
        <v>98</v>
      </c>
      <c r="D152" s="89" t="s">
        <v>457</v>
      </c>
      <c r="E152" s="89" t="s">
        <v>19</v>
      </c>
      <c r="F152" s="176">
        <v>120000</v>
      </c>
      <c r="G152" s="78">
        <f t="shared" si="4"/>
        <v>120</v>
      </c>
      <c r="H152" s="176">
        <v>120000</v>
      </c>
    </row>
    <row r="153" spans="1:8" ht="25.5">
      <c r="A153" s="92">
        <f t="shared" si="5"/>
        <v>142</v>
      </c>
      <c r="B153" s="88" t="s">
        <v>120</v>
      </c>
      <c r="C153" s="89" t="s">
        <v>98</v>
      </c>
      <c r="D153" s="89" t="s">
        <v>457</v>
      </c>
      <c r="E153" s="89" t="s">
        <v>109</v>
      </c>
      <c r="F153" s="176">
        <v>120000</v>
      </c>
      <c r="G153" s="78">
        <f t="shared" si="4"/>
        <v>120</v>
      </c>
      <c r="H153" s="176">
        <v>120000</v>
      </c>
    </row>
    <row r="154" spans="1:8" ht="12.75">
      <c r="A154" s="92">
        <f t="shared" si="5"/>
        <v>143</v>
      </c>
      <c r="B154" s="88" t="s">
        <v>70</v>
      </c>
      <c r="C154" s="89" t="s">
        <v>38</v>
      </c>
      <c r="D154" s="89" t="s">
        <v>415</v>
      </c>
      <c r="E154" s="89" t="s">
        <v>19</v>
      </c>
      <c r="F154" s="176">
        <v>76168951.95</v>
      </c>
      <c r="G154" s="78">
        <f t="shared" si="4"/>
        <v>76168.95195</v>
      </c>
      <c r="H154" s="176">
        <v>76168951.95</v>
      </c>
    </row>
    <row r="155" spans="1:8" ht="12.75">
      <c r="A155" s="92">
        <f t="shared" si="5"/>
        <v>144</v>
      </c>
      <c r="B155" s="88" t="s">
        <v>71</v>
      </c>
      <c r="C155" s="89" t="s">
        <v>39</v>
      </c>
      <c r="D155" s="89" t="s">
        <v>415</v>
      </c>
      <c r="E155" s="89" t="s">
        <v>19</v>
      </c>
      <c r="F155" s="176">
        <v>2074700</v>
      </c>
      <c r="G155" s="78">
        <f t="shared" si="4"/>
        <v>2074.7</v>
      </c>
      <c r="H155" s="176">
        <v>2074700</v>
      </c>
    </row>
    <row r="156" spans="1:8" ht="38.25">
      <c r="A156" s="92">
        <f t="shared" si="5"/>
        <v>145</v>
      </c>
      <c r="B156" s="88" t="s">
        <v>1121</v>
      </c>
      <c r="C156" s="89" t="s">
        <v>39</v>
      </c>
      <c r="D156" s="89" t="s">
        <v>1093</v>
      </c>
      <c r="E156" s="89" t="s">
        <v>19</v>
      </c>
      <c r="F156" s="176">
        <v>1403000</v>
      </c>
      <c r="G156" s="78">
        <f t="shared" si="4"/>
        <v>1403</v>
      </c>
      <c r="H156" s="176">
        <v>1403000</v>
      </c>
    </row>
    <row r="157" spans="1:8" ht="38.25">
      <c r="A157" s="92">
        <f t="shared" si="5"/>
        <v>146</v>
      </c>
      <c r="B157" s="88" t="s">
        <v>142</v>
      </c>
      <c r="C157" s="89" t="s">
        <v>39</v>
      </c>
      <c r="D157" s="89" t="s">
        <v>458</v>
      </c>
      <c r="E157" s="89" t="s">
        <v>19</v>
      </c>
      <c r="F157" s="176">
        <v>1403000</v>
      </c>
      <c r="G157" s="78">
        <f t="shared" si="4"/>
        <v>1403</v>
      </c>
      <c r="H157" s="176">
        <v>1403000</v>
      </c>
    </row>
    <row r="158" spans="1:8" ht="38.25">
      <c r="A158" s="92">
        <f t="shared" si="5"/>
        <v>147</v>
      </c>
      <c r="B158" s="88" t="s">
        <v>145</v>
      </c>
      <c r="C158" s="89" t="s">
        <v>39</v>
      </c>
      <c r="D158" s="89" t="s">
        <v>460</v>
      </c>
      <c r="E158" s="89" t="s">
        <v>19</v>
      </c>
      <c r="F158" s="176">
        <v>17241</v>
      </c>
      <c r="G158" s="78">
        <f t="shared" si="4"/>
        <v>17.241</v>
      </c>
      <c r="H158" s="176">
        <v>17241</v>
      </c>
    </row>
    <row r="159" spans="1:8" ht="12.75">
      <c r="A159" s="92">
        <f t="shared" si="5"/>
        <v>148</v>
      </c>
      <c r="B159" s="88" t="s">
        <v>587</v>
      </c>
      <c r="C159" s="89" t="s">
        <v>39</v>
      </c>
      <c r="D159" s="89" t="s">
        <v>460</v>
      </c>
      <c r="E159" s="89" t="s">
        <v>426</v>
      </c>
      <c r="F159" s="176">
        <v>17241</v>
      </c>
      <c r="G159" s="78">
        <f t="shared" si="4"/>
        <v>17.241</v>
      </c>
      <c r="H159" s="176">
        <v>17241</v>
      </c>
    </row>
    <row r="160" spans="1:8" ht="25.5">
      <c r="A160" s="92">
        <f t="shared" si="5"/>
        <v>149</v>
      </c>
      <c r="B160" s="88" t="s">
        <v>146</v>
      </c>
      <c r="C160" s="89" t="s">
        <v>39</v>
      </c>
      <c r="D160" s="89" t="s">
        <v>461</v>
      </c>
      <c r="E160" s="89" t="s">
        <v>19</v>
      </c>
      <c r="F160" s="176">
        <v>435409</v>
      </c>
      <c r="G160" s="78">
        <f t="shared" si="4"/>
        <v>435.409</v>
      </c>
      <c r="H160" s="176">
        <v>435409</v>
      </c>
    </row>
    <row r="161" spans="1:8" ht="38.25">
      <c r="A161" s="92">
        <f t="shared" si="5"/>
        <v>150</v>
      </c>
      <c r="B161" s="88" t="s">
        <v>588</v>
      </c>
      <c r="C161" s="89" t="s">
        <v>39</v>
      </c>
      <c r="D161" s="89" t="s">
        <v>461</v>
      </c>
      <c r="E161" s="89" t="s">
        <v>105</v>
      </c>
      <c r="F161" s="176">
        <v>435409</v>
      </c>
      <c r="G161" s="78">
        <f t="shared" si="4"/>
        <v>435.409</v>
      </c>
      <c r="H161" s="176">
        <v>435409</v>
      </c>
    </row>
    <row r="162" spans="1:8" ht="25.5">
      <c r="A162" s="92">
        <f t="shared" si="5"/>
        <v>151</v>
      </c>
      <c r="B162" s="88" t="s">
        <v>147</v>
      </c>
      <c r="C162" s="89" t="s">
        <v>39</v>
      </c>
      <c r="D162" s="89" t="s">
        <v>462</v>
      </c>
      <c r="E162" s="89" t="s">
        <v>19</v>
      </c>
      <c r="F162" s="176">
        <v>400000</v>
      </c>
      <c r="G162" s="78">
        <f t="shared" si="4"/>
        <v>400</v>
      </c>
      <c r="H162" s="176">
        <v>400000</v>
      </c>
    </row>
    <row r="163" spans="1:8" ht="38.25">
      <c r="A163" s="92">
        <f t="shared" si="5"/>
        <v>152</v>
      </c>
      <c r="B163" s="88" t="s">
        <v>588</v>
      </c>
      <c r="C163" s="89" t="s">
        <v>39</v>
      </c>
      <c r="D163" s="89" t="s">
        <v>462</v>
      </c>
      <c r="E163" s="89" t="s">
        <v>105</v>
      </c>
      <c r="F163" s="176">
        <v>400000</v>
      </c>
      <c r="G163" s="78">
        <f t="shared" si="4"/>
        <v>400</v>
      </c>
      <c r="H163" s="176">
        <v>400000</v>
      </c>
    </row>
    <row r="164" spans="1:8" ht="38.25">
      <c r="A164" s="92">
        <f t="shared" si="5"/>
        <v>153</v>
      </c>
      <c r="B164" s="88" t="s">
        <v>148</v>
      </c>
      <c r="C164" s="89" t="s">
        <v>39</v>
      </c>
      <c r="D164" s="89" t="s">
        <v>463</v>
      </c>
      <c r="E164" s="89" t="s">
        <v>19</v>
      </c>
      <c r="F164" s="176">
        <v>130000</v>
      </c>
      <c r="G164" s="78">
        <f t="shared" si="4"/>
        <v>130</v>
      </c>
      <c r="H164" s="176">
        <v>130000</v>
      </c>
    </row>
    <row r="165" spans="1:8" ht="25.5">
      <c r="A165" s="92">
        <f t="shared" si="5"/>
        <v>154</v>
      </c>
      <c r="B165" s="88" t="s">
        <v>120</v>
      </c>
      <c r="C165" s="89" t="s">
        <v>39</v>
      </c>
      <c r="D165" s="89" t="s">
        <v>463</v>
      </c>
      <c r="E165" s="89" t="s">
        <v>109</v>
      </c>
      <c r="F165" s="176">
        <v>130000</v>
      </c>
      <c r="G165" s="78">
        <f t="shared" si="4"/>
        <v>130</v>
      </c>
      <c r="H165" s="176">
        <v>130000</v>
      </c>
    </row>
    <row r="166" spans="1:8" ht="25.5">
      <c r="A166" s="92">
        <f t="shared" si="5"/>
        <v>155</v>
      </c>
      <c r="B166" s="88" t="s">
        <v>149</v>
      </c>
      <c r="C166" s="89" t="s">
        <v>39</v>
      </c>
      <c r="D166" s="89" t="s">
        <v>464</v>
      </c>
      <c r="E166" s="89" t="s">
        <v>19</v>
      </c>
      <c r="F166" s="176">
        <v>120350</v>
      </c>
      <c r="G166" s="78">
        <f t="shared" si="4"/>
        <v>120.35</v>
      </c>
      <c r="H166" s="176">
        <v>120350</v>
      </c>
    </row>
    <row r="167" spans="1:8" ht="25.5">
      <c r="A167" s="92">
        <f t="shared" si="5"/>
        <v>156</v>
      </c>
      <c r="B167" s="88" t="s">
        <v>120</v>
      </c>
      <c r="C167" s="89" t="s">
        <v>39</v>
      </c>
      <c r="D167" s="89" t="s">
        <v>464</v>
      </c>
      <c r="E167" s="89" t="s">
        <v>109</v>
      </c>
      <c r="F167" s="176">
        <v>120350</v>
      </c>
      <c r="G167" s="78">
        <f t="shared" si="4"/>
        <v>120.35</v>
      </c>
      <c r="H167" s="176">
        <v>120350</v>
      </c>
    </row>
    <row r="168" spans="1:8" ht="38.25">
      <c r="A168" s="92">
        <f t="shared" si="5"/>
        <v>157</v>
      </c>
      <c r="B168" s="88" t="s">
        <v>591</v>
      </c>
      <c r="C168" s="89" t="s">
        <v>39</v>
      </c>
      <c r="D168" s="89" t="s">
        <v>466</v>
      </c>
      <c r="E168" s="89" t="s">
        <v>19</v>
      </c>
      <c r="F168" s="176">
        <v>300000</v>
      </c>
      <c r="G168" s="78">
        <f t="shared" si="4"/>
        <v>300</v>
      </c>
      <c r="H168" s="176">
        <v>300000</v>
      </c>
    </row>
    <row r="169" spans="1:8" ht="38.25">
      <c r="A169" s="92">
        <f t="shared" si="5"/>
        <v>158</v>
      </c>
      <c r="B169" s="88" t="s">
        <v>588</v>
      </c>
      <c r="C169" s="89" t="s">
        <v>39</v>
      </c>
      <c r="D169" s="89" t="s">
        <v>466</v>
      </c>
      <c r="E169" s="89" t="s">
        <v>105</v>
      </c>
      <c r="F169" s="176">
        <v>300000</v>
      </c>
      <c r="G169" s="78">
        <f t="shared" si="4"/>
        <v>300</v>
      </c>
      <c r="H169" s="176">
        <v>300000</v>
      </c>
    </row>
    <row r="170" spans="1:8" ht="12.75">
      <c r="A170" s="92">
        <f t="shared" si="5"/>
        <v>159</v>
      </c>
      <c r="B170" s="88" t="s">
        <v>102</v>
      </c>
      <c r="C170" s="89" t="s">
        <v>39</v>
      </c>
      <c r="D170" s="89" t="s">
        <v>416</v>
      </c>
      <c r="E170" s="89" t="s">
        <v>19</v>
      </c>
      <c r="F170" s="176">
        <v>671700</v>
      </c>
      <c r="G170" s="78">
        <f t="shared" si="4"/>
        <v>671.7</v>
      </c>
      <c r="H170" s="176">
        <v>671700</v>
      </c>
    </row>
    <row r="171" spans="1:8" ht="38.25">
      <c r="A171" s="92">
        <f t="shared" si="5"/>
        <v>160</v>
      </c>
      <c r="B171" s="88" t="s">
        <v>592</v>
      </c>
      <c r="C171" s="89" t="s">
        <v>39</v>
      </c>
      <c r="D171" s="89" t="s">
        <v>468</v>
      </c>
      <c r="E171" s="89" t="s">
        <v>19</v>
      </c>
      <c r="F171" s="176">
        <v>671700</v>
      </c>
      <c r="G171" s="78">
        <f t="shared" si="4"/>
        <v>671.7</v>
      </c>
      <c r="H171" s="176">
        <v>671700</v>
      </c>
    </row>
    <row r="172" spans="1:8" ht="25.5">
      <c r="A172" s="92">
        <f t="shared" si="5"/>
        <v>161</v>
      </c>
      <c r="B172" s="88" t="s">
        <v>120</v>
      </c>
      <c r="C172" s="89" t="s">
        <v>39</v>
      </c>
      <c r="D172" s="89" t="s">
        <v>468</v>
      </c>
      <c r="E172" s="89" t="s">
        <v>109</v>
      </c>
      <c r="F172" s="176">
        <v>671700</v>
      </c>
      <c r="G172" s="78">
        <f t="shared" si="4"/>
        <v>671.7</v>
      </c>
      <c r="H172" s="176">
        <v>671700</v>
      </c>
    </row>
    <row r="173" spans="1:8" ht="12.75">
      <c r="A173" s="92">
        <f t="shared" si="5"/>
        <v>162</v>
      </c>
      <c r="B173" s="88" t="s">
        <v>309</v>
      </c>
      <c r="C173" s="89" t="s">
        <v>310</v>
      </c>
      <c r="D173" s="89" t="s">
        <v>415</v>
      </c>
      <c r="E173" s="89" t="s">
        <v>19</v>
      </c>
      <c r="F173" s="176">
        <v>3612406.54</v>
      </c>
      <c r="G173" s="78">
        <f t="shared" si="4"/>
        <v>3612.40654</v>
      </c>
      <c r="H173" s="176">
        <v>3612406.54</v>
      </c>
    </row>
    <row r="174" spans="1:8" ht="38.25">
      <c r="A174" s="92">
        <f t="shared" si="5"/>
        <v>163</v>
      </c>
      <c r="B174" s="88" t="s">
        <v>1120</v>
      </c>
      <c r="C174" s="89" t="s">
        <v>310</v>
      </c>
      <c r="D174" s="89" t="s">
        <v>1089</v>
      </c>
      <c r="E174" s="89" t="s">
        <v>19</v>
      </c>
      <c r="F174" s="176">
        <v>3600000</v>
      </c>
      <c r="G174" s="78">
        <f t="shared" si="4"/>
        <v>3600</v>
      </c>
      <c r="H174" s="176">
        <v>3600000</v>
      </c>
    </row>
    <row r="175" spans="1:8" ht="63.75">
      <c r="A175" s="92">
        <f t="shared" si="5"/>
        <v>164</v>
      </c>
      <c r="B175" s="88" t="s">
        <v>333</v>
      </c>
      <c r="C175" s="89" t="s">
        <v>310</v>
      </c>
      <c r="D175" s="89" t="s">
        <v>442</v>
      </c>
      <c r="E175" s="89" t="s">
        <v>19</v>
      </c>
      <c r="F175" s="176">
        <v>3600000</v>
      </c>
      <c r="G175" s="78">
        <f t="shared" si="4"/>
        <v>3600</v>
      </c>
      <c r="H175" s="176">
        <v>3600000</v>
      </c>
    </row>
    <row r="176" spans="1:8" ht="63.75">
      <c r="A176" s="92">
        <f t="shared" si="5"/>
        <v>165</v>
      </c>
      <c r="B176" s="88" t="s">
        <v>138</v>
      </c>
      <c r="C176" s="89" t="s">
        <v>310</v>
      </c>
      <c r="D176" s="89" t="s">
        <v>469</v>
      </c>
      <c r="E176" s="89" t="s">
        <v>19</v>
      </c>
      <c r="F176" s="176">
        <v>3600000</v>
      </c>
      <c r="G176" s="78">
        <f t="shared" si="4"/>
        <v>3600</v>
      </c>
      <c r="H176" s="176">
        <v>3600000</v>
      </c>
    </row>
    <row r="177" spans="1:8" ht="12.75">
      <c r="A177" s="92">
        <f t="shared" si="5"/>
        <v>166</v>
      </c>
      <c r="B177" s="88" t="s">
        <v>126</v>
      </c>
      <c r="C177" s="89" t="s">
        <v>310</v>
      </c>
      <c r="D177" s="89" t="s">
        <v>469</v>
      </c>
      <c r="E177" s="89" t="s">
        <v>110</v>
      </c>
      <c r="F177" s="176">
        <v>196134</v>
      </c>
      <c r="G177" s="78">
        <f t="shared" si="4"/>
        <v>196.134</v>
      </c>
      <c r="H177" s="176">
        <v>196134</v>
      </c>
    </row>
    <row r="178" spans="1:8" ht="25.5">
      <c r="A178" s="92">
        <f t="shared" si="5"/>
        <v>167</v>
      </c>
      <c r="B178" s="88" t="s">
        <v>120</v>
      </c>
      <c r="C178" s="89" t="s">
        <v>310</v>
      </c>
      <c r="D178" s="89" t="s">
        <v>469</v>
      </c>
      <c r="E178" s="89" t="s">
        <v>109</v>
      </c>
      <c r="F178" s="176">
        <v>3403866</v>
      </c>
      <c r="G178" s="78">
        <f t="shared" si="4"/>
        <v>3403.866</v>
      </c>
      <c r="H178" s="176">
        <v>3403866</v>
      </c>
    </row>
    <row r="179" spans="1:8" ht="12.75">
      <c r="A179" s="92">
        <f t="shared" si="5"/>
        <v>168</v>
      </c>
      <c r="B179" s="88" t="s">
        <v>102</v>
      </c>
      <c r="C179" s="89" t="s">
        <v>310</v>
      </c>
      <c r="D179" s="89" t="s">
        <v>416</v>
      </c>
      <c r="E179" s="89" t="s">
        <v>19</v>
      </c>
      <c r="F179" s="176">
        <v>12406.54</v>
      </c>
      <c r="G179" s="78">
        <f t="shared" si="4"/>
        <v>12.406540000000001</v>
      </c>
      <c r="H179" s="176">
        <v>12406.54</v>
      </c>
    </row>
    <row r="180" spans="1:8" ht="38.25">
      <c r="A180" s="92">
        <f t="shared" si="5"/>
        <v>169</v>
      </c>
      <c r="B180" s="88" t="s">
        <v>916</v>
      </c>
      <c r="C180" s="89" t="s">
        <v>310</v>
      </c>
      <c r="D180" s="89" t="s">
        <v>898</v>
      </c>
      <c r="E180" s="89" t="s">
        <v>19</v>
      </c>
      <c r="F180" s="176">
        <v>12406.54</v>
      </c>
      <c r="G180" s="78">
        <f t="shared" si="4"/>
        <v>12.406540000000001</v>
      </c>
      <c r="H180" s="176">
        <v>12406.54</v>
      </c>
    </row>
    <row r="181" spans="1:8" ht="12.75">
      <c r="A181" s="92">
        <f t="shared" si="5"/>
        <v>170</v>
      </c>
      <c r="B181" s="88" t="s">
        <v>126</v>
      </c>
      <c r="C181" s="89" t="s">
        <v>310</v>
      </c>
      <c r="D181" s="89" t="s">
        <v>898</v>
      </c>
      <c r="E181" s="89" t="s">
        <v>110</v>
      </c>
      <c r="F181" s="176">
        <v>12406.54</v>
      </c>
      <c r="G181" s="78">
        <f t="shared" si="4"/>
        <v>12.406540000000001</v>
      </c>
      <c r="H181" s="176">
        <v>12406.54</v>
      </c>
    </row>
    <row r="182" spans="1:8" ht="12.75">
      <c r="A182" s="92">
        <f t="shared" si="5"/>
        <v>171</v>
      </c>
      <c r="B182" s="88" t="s">
        <v>311</v>
      </c>
      <c r="C182" s="89" t="s">
        <v>312</v>
      </c>
      <c r="D182" s="89" t="s">
        <v>415</v>
      </c>
      <c r="E182" s="89" t="s">
        <v>19</v>
      </c>
      <c r="F182" s="176">
        <v>5963300</v>
      </c>
      <c r="G182" s="78">
        <f t="shared" si="4"/>
        <v>5963.3</v>
      </c>
      <c r="H182" s="176">
        <v>5963300</v>
      </c>
    </row>
    <row r="183" spans="1:8" ht="38.25">
      <c r="A183" s="92">
        <f t="shared" si="5"/>
        <v>172</v>
      </c>
      <c r="B183" s="88" t="s">
        <v>1121</v>
      </c>
      <c r="C183" s="89" t="s">
        <v>312</v>
      </c>
      <c r="D183" s="89" t="s">
        <v>1093</v>
      </c>
      <c r="E183" s="89" t="s">
        <v>19</v>
      </c>
      <c r="F183" s="176">
        <v>5963300</v>
      </c>
      <c r="G183" s="78">
        <f t="shared" si="4"/>
        <v>5963.3</v>
      </c>
      <c r="H183" s="176">
        <v>5963300</v>
      </c>
    </row>
    <row r="184" spans="1:8" ht="38.25">
      <c r="A184" s="92">
        <f t="shared" si="5"/>
        <v>173</v>
      </c>
      <c r="B184" s="88" t="s">
        <v>150</v>
      </c>
      <c r="C184" s="89" t="s">
        <v>312</v>
      </c>
      <c r="D184" s="89" t="s">
        <v>470</v>
      </c>
      <c r="E184" s="89" t="s">
        <v>19</v>
      </c>
      <c r="F184" s="176">
        <v>5963300</v>
      </c>
      <c r="G184" s="78">
        <f t="shared" si="4"/>
        <v>5963.3</v>
      </c>
      <c r="H184" s="176">
        <v>5963300</v>
      </c>
    </row>
    <row r="185" spans="1:8" ht="38.25">
      <c r="A185" s="92">
        <f t="shared" si="5"/>
        <v>174</v>
      </c>
      <c r="B185" s="88" t="s">
        <v>593</v>
      </c>
      <c r="C185" s="89" t="s">
        <v>312</v>
      </c>
      <c r="D185" s="89" t="s">
        <v>472</v>
      </c>
      <c r="E185" s="89" t="s">
        <v>19</v>
      </c>
      <c r="F185" s="176">
        <v>5474000</v>
      </c>
      <c r="G185" s="78">
        <f t="shared" si="4"/>
        <v>5474</v>
      </c>
      <c r="H185" s="176">
        <v>5474000</v>
      </c>
    </row>
    <row r="186" spans="1:8" ht="12.75">
      <c r="A186" s="92">
        <f t="shared" si="5"/>
        <v>175</v>
      </c>
      <c r="B186" s="88" t="s">
        <v>172</v>
      </c>
      <c r="C186" s="89" t="s">
        <v>312</v>
      </c>
      <c r="D186" s="89" t="s">
        <v>472</v>
      </c>
      <c r="E186" s="89" t="s">
        <v>107</v>
      </c>
      <c r="F186" s="176">
        <v>5474000</v>
      </c>
      <c r="G186" s="78">
        <f t="shared" si="4"/>
        <v>5474</v>
      </c>
      <c r="H186" s="176">
        <v>5474000</v>
      </c>
    </row>
    <row r="187" spans="1:8" ht="12.75">
      <c r="A187" s="92">
        <f t="shared" si="5"/>
        <v>176</v>
      </c>
      <c r="B187" s="88" t="s">
        <v>594</v>
      </c>
      <c r="C187" s="89" t="s">
        <v>312</v>
      </c>
      <c r="D187" s="89" t="s">
        <v>474</v>
      </c>
      <c r="E187" s="89" t="s">
        <v>19</v>
      </c>
      <c r="F187" s="176">
        <v>489300</v>
      </c>
      <c r="G187" s="78">
        <f t="shared" si="4"/>
        <v>489.3</v>
      </c>
      <c r="H187" s="176">
        <v>489300</v>
      </c>
    </row>
    <row r="188" spans="1:8" ht="25.5">
      <c r="A188" s="92">
        <f t="shared" si="5"/>
        <v>177</v>
      </c>
      <c r="B188" s="88" t="s">
        <v>120</v>
      </c>
      <c r="C188" s="89" t="s">
        <v>312</v>
      </c>
      <c r="D188" s="89" t="s">
        <v>474</v>
      </c>
      <c r="E188" s="89" t="s">
        <v>109</v>
      </c>
      <c r="F188" s="176">
        <v>489300</v>
      </c>
      <c r="G188" s="78">
        <f t="shared" si="4"/>
        <v>489.3</v>
      </c>
      <c r="H188" s="176">
        <v>489300</v>
      </c>
    </row>
    <row r="189" spans="1:8" ht="12.75">
      <c r="A189" s="92">
        <f t="shared" si="5"/>
        <v>178</v>
      </c>
      <c r="B189" s="88" t="s">
        <v>72</v>
      </c>
      <c r="C189" s="89" t="s">
        <v>57</v>
      </c>
      <c r="D189" s="89" t="s">
        <v>415</v>
      </c>
      <c r="E189" s="89" t="s">
        <v>19</v>
      </c>
      <c r="F189" s="176">
        <v>55592505</v>
      </c>
      <c r="G189" s="78">
        <f t="shared" si="4"/>
        <v>55592.505</v>
      </c>
      <c r="H189" s="176">
        <v>55592505</v>
      </c>
    </row>
    <row r="190" spans="1:8" ht="38.25">
      <c r="A190" s="92">
        <f t="shared" si="5"/>
        <v>179</v>
      </c>
      <c r="B190" s="88" t="s">
        <v>1121</v>
      </c>
      <c r="C190" s="89" t="s">
        <v>57</v>
      </c>
      <c r="D190" s="89" t="s">
        <v>1093</v>
      </c>
      <c r="E190" s="89" t="s">
        <v>19</v>
      </c>
      <c r="F190" s="176">
        <v>55592505</v>
      </c>
      <c r="G190" s="78">
        <f t="shared" si="4"/>
        <v>55592.505</v>
      </c>
      <c r="H190" s="176">
        <v>55592505</v>
      </c>
    </row>
    <row r="191" spans="1:8" ht="38.25">
      <c r="A191" s="92">
        <f t="shared" si="5"/>
        <v>180</v>
      </c>
      <c r="B191" s="88" t="s">
        <v>150</v>
      </c>
      <c r="C191" s="89" t="s">
        <v>57</v>
      </c>
      <c r="D191" s="89" t="s">
        <v>470</v>
      </c>
      <c r="E191" s="89" t="s">
        <v>19</v>
      </c>
      <c r="F191" s="176">
        <v>55592505</v>
      </c>
      <c r="G191" s="78">
        <f t="shared" si="4"/>
        <v>55592.505</v>
      </c>
      <c r="H191" s="176">
        <v>55592505</v>
      </c>
    </row>
    <row r="192" spans="1:8" ht="25.5">
      <c r="A192" s="92">
        <f t="shared" si="5"/>
        <v>181</v>
      </c>
      <c r="B192" s="88" t="s">
        <v>151</v>
      </c>
      <c r="C192" s="89" t="s">
        <v>57</v>
      </c>
      <c r="D192" s="89" t="s">
        <v>475</v>
      </c>
      <c r="E192" s="89" t="s">
        <v>19</v>
      </c>
      <c r="F192" s="176">
        <v>200600</v>
      </c>
      <c r="G192" s="78">
        <f t="shared" si="4"/>
        <v>200.6</v>
      </c>
      <c r="H192" s="176">
        <v>200600</v>
      </c>
    </row>
    <row r="193" spans="1:8" ht="25.5">
      <c r="A193" s="92">
        <f t="shared" si="5"/>
        <v>182</v>
      </c>
      <c r="B193" s="88" t="s">
        <v>120</v>
      </c>
      <c r="C193" s="89" t="s">
        <v>57</v>
      </c>
      <c r="D193" s="89" t="s">
        <v>475</v>
      </c>
      <c r="E193" s="89" t="s">
        <v>109</v>
      </c>
      <c r="F193" s="176">
        <v>200600</v>
      </c>
      <c r="G193" s="78">
        <f t="shared" si="4"/>
        <v>200.6</v>
      </c>
      <c r="H193" s="176">
        <v>200600</v>
      </c>
    </row>
    <row r="194" spans="1:8" ht="51">
      <c r="A194" s="92">
        <f t="shared" si="5"/>
        <v>183</v>
      </c>
      <c r="B194" s="88" t="s">
        <v>595</v>
      </c>
      <c r="C194" s="89" t="s">
        <v>57</v>
      </c>
      <c r="D194" s="89" t="s">
        <v>477</v>
      </c>
      <c r="E194" s="89" t="s">
        <v>19</v>
      </c>
      <c r="F194" s="176">
        <v>39007905</v>
      </c>
      <c r="G194" s="78">
        <f t="shared" si="4"/>
        <v>39007.905</v>
      </c>
      <c r="H194" s="176">
        <v>39007905</v>
      </c>
    </row>
    <row r="195" spans="1:8" ht="12.75">
      <c r="A195" s="92">
        <f t="shared" si="5"/>
        <v>184</v>
      </c>
      <c r="B195" s="88" t="s">
        <v>172</v>
      </c>
      <c r="C195" s="89" t="s">
        <v>57</v>
      </c>
      <c r="D195" s="89" t="s">
        <v>477</v>
      </c>
      <c r="E195" s="89" t="s">
        <v>107</v>
      </c>
      <c r="F195" s="176">
        <v>39007905</v>
      </c>
      <c r="G195" s="78">
        <f t="shared" si="4"/>
        <v>39007.905</v>
      </c>
      <c r="H195" s="176">
        <v>39007905</v>
      </c>
    </row>
    <row r="196" spans="1:8" ht="38.25">
      <c r="A196" s="92">
        <f t="shared" si="5"/>
        <v>185</v>
      </c>
      <c r="B196" s="88" t="s">
        <v>629</v>
      </c>
      <c r="C196" s="89" t="s">
        <v>57</v>
      </c>
      <c r="D196" s="89" t="s">
        <v>630</v>
      </c>
      <c r="E196" s="89" t="s">
        <v>19</v>
      </c>
      <c r="F196" s="176">
        <v>14384000</v>
      </c>
      <c r="G196" s="78">
        <f t="shared" si="4"/>
        <v>14384</v>
      </c>
      <c r="H196" s="176">
        <v>14384000</v>
      </c>
    </row>
    <row r="197" spans="1:8" ht="12.75">
      <c r="A197" s="92">
        <f t="shared" si="5"/>
        <v>186</v>
      </c>
      <c r="B197" s="88" t="s">
        <v>172</v>
      </c>
      <c r="C197" s="89" t="s">
        <v>57</v>
      </c>
      <c r="D197" s="89" t="s">
        <v>630</v>
      </c>
      <c r="E197" s="89" t="s">
        <v>107</v>
      </c>
      <c r="F197" s="176">
        <v>14384000</v>
      </c>
      <c r="G197" s="78">
        <f t="shared" si="4"/>
        <v>14384</v>
      </c>
      <c r="H197" s="176">
        <v>14384000</v>
      </c>
    </row>
    <row r="198" spans="1:8" ht="12.75">
      <c r="A198" s="92">
        <f t="shared" si="5"/>
        <v>187</v>
      </c>
      <c r="B198" s="88" t="s">
        <v>1015</v>
      </c>
      <c r="C198" s="89" t="s">
        <v>57</v>
      </c>
      <c r="D198" s="89" t="s">
        <v>1010</v>
      </c>
      <c r="E198" s="89" t="s">
        <v>19</v>
      </c>
      <c r="F198" s="176">
        <v>2000000</v>
      </c>
      <c r="G198" s="78">
        <f t="shared" si="4"/>
        <v>2000</v>
      </c>
      <c r="H198" s="176">
        <v>2000000</v>
      </c>
    </row>
    <row r="199" spans="1:8" ht="25.5">
      <c r="A199" s="92">
        <f t="shared" si="5"/>
        <v>188</v>
      </c>
      <c r="B199" s="88" t="s">
        <v>120</v>
      </c>
      <c r="C199" s="89" t="s">
        <v>57</v>
      </c>
      <c r="D199" s="89" t="s">
        <v>1010</v>
      </c>
      <c r="E199" s="89" t="s">
        <v>109</v>
      </c>
      <c r="F199" s="176">
        <v>2000000</v>
      </c>
      <c r="G199" s="78">
        <f t="shared" si="4"/>
        <v>2000</v>
      </c>
      <c r="H199" s="176">
        <v>2000000</v>
      </c>
    </row>
    <row r="200" spans="1:8" ht="12.75">
      <c r="A200" s="92">
        <f t="shared" si="5"/>
        <v>189</v>
      </c>
      <c r="B200" s="88" t="s">
        <v>73</v>
      </c>
      <c r="C200" s="89" t="s">
        <v>40</v>
      </c>
      <c r="D200" s="89" t="s">
        <v>415</v>
      </c>
      <c r="E200" s="89" t="s">
        <v>19</v>
      </c>
      <c r="F200" s="176">
        <v>8926040.41</v>
      </c>
      <c r="G200" s="78">
        <f t="shared" si="4"/>
        <v>8926.04041</v>
      </c>
      <c r="H200" s="176">
        <v>8926040.41</v>
      </c>
    </row>
    <row r="201" spans="1:8" ht="51">
      <c r="A201" s="92">
        <f t="shared" si="5"/>
        <v>190</v>
      </c>
      <c r="B201" s="88" t="s">
        <v>1122</v>
      </c>
      <c r="C201" s="89" t="s">
        <v>40</v>
      </c>
      <c r="D201" s="89" t="s">
        <v>1096</v>
      </c>
      <c r="E201" s="89" t="s">
        <v>19</v>
      </c>
      <c r="F201" s="176">
        <v>1874000</v>
      </c>
      <c r="G201" s="78">
        <f t="shared" si="4"/>
        <v>1874</v>
      </c>
      <c r="H201" s="176">
        <v>1874000</v>
      </c>
    </row>
    <row r="202" spans="1:8" ht="25.5">
      <c r="A202" s="92">
        <f t="shared" si="5"/>
        <v>191</v>
      </c>
      <c r="B202" s="88" t="s">
        <v>631</v>
      </c>
      <c r="C202" s="89" t="s">
        <v>40</v>
      </c>
      <c r="D202" s="89" t="s">
        <v>478</v>
      </c>
      <c r="E202" s="89" t="s">
        <v>19</v>
      </c>
      <c r="F202" s="176">
        <v>390000</v>
      </c>
      <c r="G202" s="78">
        <f t="shared" si="4"/>
        <v>390</v>
      </c>
      <c r="H202" s="176">
        <v>390000</v>
      </c>
    </row>
    <row r="203" spans="1:8" ht="38.25">
      <c r="A203" s="92">
        <f t="shared" si="5"/>
        <v>192</v>
      </c>
      <c r="B203" s="88" t="s">
        <v>152</v>
      </c>
      <c r="C203" s="89" t="s">
        <v>40</v>
      </c>
      <c r="D203" s="89" t="s">
        <v>479</v>
      </c>
      <c r="E203" s="89" t="s">
        <v>19</v>
      </c>
      <c r="F203" s="176">
        <v>390000</v>
      </c>
      <c r="G203" s="78">
        <f t="shared" si="4"/>
        <v>390</v>
      </c>
      <c r="H203" s="176">
        <v>390000</v>
      </c>
    </row>
    <row r="204" spans="1:8" ht="25.5">
      <c r="A204" s="92">
        <f t="shared" si="5"/>
        <v>193</v>
      </c>
      <c r="B204" s="88" t="s">
        <v>120</v>
      </c>
      <c r="C204" s="89" t="s">
        <v>40</v>
      </c>
      <c r="D204" s="89" t="s">
        <v>479</v>
      </c>
      <c r="E204" s="89" t="s">
        <v>109</v>
      </c>
      <c r="F204" s="176">
        <v>390000</v>
      </c>
      <c r="G204" s="78">
        <f aca="true" t="shared" si="6" ref="G204:G267">SUM(H204/1000)</f>
        <v>390</v>
      </c>
      <c r="H204" s="176">
        <v>390000</v>
      </c>
    </row>
    <row r="205" spans="1:8" ht="25.5">
      <c r="A205" s="92">
        <f t="shared" si="5"/>
        <v>194</v>
      </c>
      <c r="B205" s="88" t="s">
        <v>153</v>
      </c>
      <c r="C205" s="89" t="s">
        <v>40</v>
      </c>
      <c r="D205" s="89" t="s">
        <v>480</v>
      </c>
      <c r="E205" s="89" t="s">
        <v>19</v>
      </c>
      <c r="F205" s="176">
        <v>1484000</v>
      </c>
      <c r="G205" s="78">
        <f t="shared" si="6"/>
        <v>1484</v>
      </c>
      <c r="H205" s="176">
        <v>1484000</v>
      </c>
    </row>
    <row r="206" spans="1:8" ht="38.25">
      <c r="A206" s="92">
        <f aca="true" t="shared" si="7" ref="A206:A269">A205+1</f>
        <v>195</v>
      </c>
      <c r="B206" s="88" t="s">
        <v>154</v>
      </c>
      <c r="C206" s="89" t="s">
        <v>40</v>
      </c>
      <c r="D206" s="89" t="s">
        <v>481</v>
      </c>
      <c r="E206" s="89" t="s">
        <v>19</v>
      </c>
      <c r="F206" s="176">
        <v>500000</v>
      </c>
      <c r="G206" s="78">
        <f t="shared" si="6"/>
        <v>500</v>
      </c>
      <c r="H206" s="176">
        <v>500000</v>
      </c>
    </row>
    <row r="207" spans="1:8" ht="38.25">
      <c r="A207" s="92">
        <f t="shared" si="7"/>
        <v>196</v>
      </c>
      <c r="B207" s="88" t="s">
        <v>588</v>
      </c>
      <c r="C207" s="89" t="s">
        <v>40</v>
      </c>
      <c r="D207" s="89" t="s">
        <v>481</v>
      </c>
      <c r="E207" s="89" t="s">
        <v>105</v>
      </c>
      <c r="F207" s="176">
        <v>500000</v>
      </c>
      <c r="G207" s="78">
        <f t="shared" si="6"/>
        <v>500</v>
      </c>
      <c r="H207" s="176">
        <v>500000</v>
      </c>
    </row>
    <row r="208" spans="1:8" ht="51">
      <c r="A208" s="92">
        <f t="shared" si="7"/>
        <v>197</v>
      </c>
      <c r="B208" s="88" t="s">
        <v>155</v>
      </c>
      <c r="C208" s="89" t="s">
        <v>40</v>
      </c>
      <c r="D208" s="89" t="s">
        <v>482</v>
      </c>
      <c r="E208" s="89" t="s">
        <v>19</v>
      </c>
      <c r="F208" s="176">
        <v>10000</v>
      </c>
      <c r="G208" s="78">
        <f t="shared" si="6"/>
        <v>10</v>
      </c>
      <c r="H208" s="176">
        <v>10000</v>
      </c>
    </row>
    <row r="209" spans="1:8" ht="38.25">
      <c r="A209" s="92">
        <f t="shared" si="7"/>
        <v>198</v>
      </c>
      <c r="B209" s="88" t="s">
        <v>588</v>
      </c>
      <c r="C209" s="89" t="s">
        <v>40</v>
      </c>
      <c r="D209" s="89" t="s">
        <v>482</v>
      </c>
      <c r="E209" s="89" t="s">
        <v>105</v>
      </c>
      <c r="F209" s="176">
        <v>10000</v>
      </c>
      <c r="G209" s="78">
        <f t="shared" si="6"/>
        <v>10</v>
      </c>
      <c r="H209" s="176">
        <v>10000</v>
      </c>
    </row>
    <row r="210" spans="1:8" ht="25.5">
      <c r="A210" s="92">
        <f t="shared" si="7"/>
        <v>199</v>
      </c>
      <c r="B210" s="88" t="s">
        <v>157</v>
      </c>
      <c r="C210" s="89" t="s">
        <v>40</v>
      </c>
      <c r="D210" s="89" t="s">
        <v>483</v>
      </c>
      <c r="E210" s="89" t="s">
        <v>19</v>
      </c>
      <c r="F210" s="176">
        <v>47000</v>
      </c>
      <c r="G210" s="78">
        <f t="shared" si="6"/>
        <v>47</v>
      </c>
      <c r="H210" s="176">
        <v>47000</v>
      </c>
    </row>
    <row r="211" spans="1:8" ht="25.5">
      <c r="A211" s="92">
        <f t="shared" si="7"/>
        <v>200</v>
      </c>
      <c r="B211" s="88" t="s">
        <v>120</v>
      </c>
      <c r="C211" s="89" t="s">
        <v>40</v>
      </c>
      <c r="D211" s="89" t="s">
        <v>483</v>
      </c>
      <c r="E211" s="89" t="s">
        <v>109</v>
      </c>
      <c r="F211" s="176">
        <v>47000</v>
      </c>
      <c r="G211" s="78">
        <f t="shared" si="6"/>
        <v>47</v>
      </c>
      <c r="H211" s="176">
        <v>47000</v>
      </c>
    </row>
    <row r="212" spans="1:8" ht="63.75">
      <c r="A212" s="92">
        <f t="shared" si="7"/>
        <v>201</v>
      </c>
      <c r="B212" s="88" t="s">
        <v>313</v>
      </c>
      <c r="C212" s="89" t="s">
        <v>40</v>
      </c>
      <c r="D212" s="89" t="s">
        <v>484</v>
      </c>
      <c r="E212" s="89" t="s">
        <v>19</v>
      </c>
      <c r="F212" s="176">
        <v>22000</v>
      </c>
      <c r="G212" s="78">
        <f t="shared" si="6"/>
        <v>22</v>
      </c>
      <c r="H212" s="176">
        <v>22000</v>
      </c>
    </row>
    <row r="213" spans="1:8" ht="25.5">
      <c r="A213" s="92">
        <f t="shared" si="7"/>
        <v>202</v>
      </c>
      <c r="B213" s="88" t="s">
        <v>120</v>
      </c>
      <c r="C213" s="89" t="s">
        <v>40</v>
      </c>
      <c r="D213" s="89" t="s">
        <v>484</v>
      </c>
      <c r="E213" s="89" t="s">
        <v>109</v>
      </c>
      <c r="F213" s="176">
        <v>22000</v>
      </c>
      <c r="G213" s="78">
        <f t="shared" si="6"/>
        <v>22</v>
      </c>
      <c r="H213" s="176">
        <v>22000</v>
      </c>
    </row>
    <row r="214" spans="1:8" ht="51">
      <c r="A214" s="92">
        <f t="shared" si="7"/>
        <v>203</v>
      </c>
      <c r="B214" s="88" t="s">
        <v>596</v>
      </c>
      <c r="C214" s="89" t="s">
        <v>40</v>
      </c>
      <c r="D214" s="89" t="s">
        <v>486</v>
      </c>
      <c r="E214" s="89" t="s">
        <v>19</v>
      </c>
      <c r="F214" s="176">
        <v>850000</v>
      </c>
      <c r="G214" s="78">
        <f t="shared" si="6"/>
        <v>850</v>
      </c>
      <c r="H214" s="176">
        <v>850000</v>
      </c>
    </row>
    <row r="215" spans="1:8" ht="38.25">
      <c r="A215" s="92">
        <f t="shared" si="7"/>
        <v>204</v>
      </c>
      <c r="B215" s="88" t="s">
        <v>588</v>
      </c>
      <c r="C215" s="89" t="s">
        <v>40</v>
      </c>
      <c r="D215" s="89" t="s">
        <v>486</v>
      </c>
      <c r="E215" s="89" t="s">
        <v>105</v>
      </c>
      <c r="F215" s="176">
        <v>850000</v>
      </c>
      <c r="G215" s="78">
        <f t="shared" si="6"/>
        <v>850</v>
      </c>
      <c r="H215" s="176">
        <v>850000</v>
      </c>
    </row>
    <row r="216" spans="1:8" ht="25.5">
      <c r="A216" s="92">
        <f t="shared" si="7"/>
        <v>205</v>
      </c>
      <c r="B216" s="88" t="s">
        <v>156</v>
      </c>
      <c r="C216" s="89" t="s">
        <v>40</v>
      </c>
      <c r="D216" s="89" t="s">
        <v>487</v>
      </c>
      <c r="E216" s="89" t="s">
        <v>19</v>
      </c>
      <c r="F216" s="176">
        <v>35000</v>
      </c>
      <c r="G216" s="78">
        <f t="shared" si="6"/>
        <v>35</v>
      </c>
      <c r="H216" s="176">
        <v>35000</v>
      </c>
    </row>
    <row r="217" spans="1:8" ht="25.5">
      <c r="A217" s="92">
        <f t="shared" si="7"/>
        <v>206</v>
      </c>
      <c r="B217" s="88" t="s">
        <v>120</v>
      </c>
      <c r="C217" s="89" t="s">
        <v>40</v>
      </c>
      <c r="D217" s="89" t="s">
        <v>487</v>
      </c>
      <c r="E217" s="89" t="s">
        <v>109</v>
      </c>
      <c r="F217" s="176">
        <v>35000</v>
      </c>
      <c r="G217" s="78">
        <f t="shared" si="6"/>
        <v>35</v>
      </c>
      <c r="H217" s="176">
        <v>35000</v>
      </c>
    </row>
    <row r="218" spans="1:8" ht="25.5">
      <c r="A218" s="92">
        <f t="shared" si="7"/>
        <v>207</v>
      </c>
      <c r="B218" s="88" t="s">
        <v>597</v>
      </c>
      <c r="C218" s="89" t="s">
        <v>40</v>
      </c>
      <c r="D218" s="89" t="s">
        <v>489</v>
      </c>
      <c r="E218" s="89" t="s">
        <v>19</v>
      </c>
      <c r="F218" s="176">
        <v>20000</v>
      </c>
      <c r="G218" s="78">
        <f t="shared" si="6"/>
        <v>20</v>
      </c>
      <c r="H218" s="176">
        <v>20000</v>
      </c>
    </row>
    <row r="219" spans="1:8" ht="25.5">
      <c r="A219" s="92">
        <f t="shared" si="7"/>
        <v>208</v>
      </c>
      <c r="B219" s="88" t="s">
        <v>120</v>
      </c>
      <c r="C219" s="89" t="s">
        <v>40</v>
      </c>
      <c r="D219" s="89" t="s">
        <v>489</v>
      </c>
      <c r="E219" s="89" t="s">
        <v>109</v>
      </c>
      <c r="F219" s="176">
        <v>20000</v>
      </c>
      <c r="G219" s="78">
        <f t="shared" si="6"/>
        <v>20</v>
      </c>
      <c r="H219" s="176">
        <v>20000</v>
      </c>
    </row>
    <row r="220" spans="1:8" ht="38.25">
      <c r="A220" s="92">
        <f t="shared" si="7"/>
        <v>209</v>
      </c>
      <c r="B220" s="88" t="s">
        <v>1121</v>
      </c>
      <c r="C220" s="89" t="s">
        <v>40</v>
      </c>
      <c r="D220" s="89" t="s">
        <v>1093</v>
      </c>
      <c r="E220" s="89" t="s">
        <v>19</v>
      </c>
      <c r="F220" s="176">
        <v>100000</v>
      </c>
      <c r="G220" s="78">
        <f t="shared" si="6"/>
        <v>100</v>
      </c>
      <c r="H220" s="176">
        <v>100000</v>
      </c>
    </row>
    <row r="221" spans="1:8" ht="51">
      <c r="A221" s="92">
        <f t="shared" si="7"/>
        <v>210</v>
      </c>
      <c r="B221" s="88" t="s">
        <v>598</v>
      </c>
      <c r="C221" s="89" t="s">
        <v>40</v>
      </c>
      <c r="D221" s="89" t="s">
        <v>490</v>
      </c>
      <c r="E221" s="89" t="s">
        <v>19</v>
      </c>
      <c r="F221" s="176">
        <v>100000</v>
      </c>
      <c r="G221" s="78">
        <f t="shared" si="6"/>
        <v>100</v>
      </c>
      <c r="H221" s="176">
        <v>100000</v>
      </c>
    </row>
    <row r="222" spans="1:8" ht="12.75">
      <c r="A222" s="92">
        <f t="shared" si="7"/>
        <v>211</v>
      </c>
      <c r="B222" s="88" t="s">
        <v>158</v>
      </c>
      <c r="C222" s="89" t="s">
        <v>40</v>
      </c>
      <c r="D222" s="89" t="s">
        <v>491</v>
      </c>
      <c r="E222" s="89" t="s">
        <v>19</v>
      </c>
      <c r="F222" s="176">
        <v>50000</v>
      </c>
      <c r="G222" s="78">
        <f t="shared" si="6"/>
        <v>50</v>
      </c>
      <c r="H222" s="176">
        <v>50000</v>
      </c>
    </row>
    <row r="223" spans="1:8" ht="25.5">
      <c r="A223" s="92">
        <f t="shared" si="7"/>
        <v>212</v>
      </c>
      <c r="B223" s="88" t="s">
        <v>120</v>
      </c>
      <c r="C223" s="89" t="s">
        <v>40</v>
      </c>
      <c r="D223" s="89" t="s">
        <v>491</v>
      </c>
      <c r="E223" s="89" t="s">
        <v>109</v>
      </c>
      <c r="F223" s="176">
        <v>50000</v>
      </c>
      <c r="G223" s="78">
        <f t="shared" si="6"/>
        <v>50</v>
      </c>
      <c r="H223" s="176">
        <v>50000</v>
      </c>
    </row>
    <row r="224" spans="1:8" ht="25.5">
      <c r="A224" s="92">
        <f t="shared" si="7"/>
        <v>213</v>
      </c>
      <c r="B224" s="88" t="s">
        <v>632</v>
      </c>
      <c r="C224" s="89" t="s">
        <v>40</v>
      </c>
      <c r="D224" s="89" t="s">
        <v>633</v>
      </c>
      <c r="E224" s="89" t="s">
        <v>19</v>
      </c>
      <c r="F224" s="176">
        <v>50000</v>
      </c>
      <c r="G224" s="78">
        <f t="shared" si="6"/>
        <v>50</v>
      </c>
      <c r="H224" s="176">
        <v>50000</v>
      </c>
    </row>
    <row r="225" spans="1:8" ht="25.5">
      <c r="A225" s="92">
        <f t="shared" si="7"/>
        <v>214</v>
      </c>
      <c r="B225" s="88" t="s">
        <v>120</v>
      </c>
      <c r="C225" s="89" t="s">
        <v>40</v>
      </c>
      <c r="D225" s="89" t="s">
        <v>633</v>
      </c>
      <c r="E225" s="89" t="s">
        <v>109</v>
      </c>
      <c r="F225" s="176">
        <v>50000</v>
      </c>
      <c r="G225" s="78">
        <f t="shared" si="6"/>
        <v>50</v>
      </c>
      <c r="H225" s="176">
        <v>50000</v>
      </c>
    </row>
    <row r="226" spans="1:8" ht="51">
      <c r="A226" s="92">
        <f t="shared" si="7"/>
        <v>215</v>
      </c>
      <c r="B226" s="88" t="s">
        <v>337</v>
      </c>
      <c r="C226" s="89" t="s">
        <v>40</v>
      </c>
      <c r="D226" s="89" t="s">
        <v>434</v>
      </c>
      <c r="E226" s="89" t="s">
        <v>19</v>
      </c>
      <c r="F226" s="176">
        <v>6952040.41</v>
      </c>
      <c r="G226" s="78">
        <f t="shared" si="6"/>
        <v>6952.0404100000005</v>
      </c>
      <c r="H226" s="176">
        <v>6952040.41</v>
      </c>
    </row>
    <row r="227" spans="1:8" ht="51">
      <c r="A227" s="92">
        <f t="shared" si="7"/>
        <v>216</v>
      </c>
      <c r="B227" s="88" t="s">
        <v>710</v>
      </c>
      <c r="C227" s="89" t="s">
        <v>40</v>
      </c>
      <c r="D227" s="89" t="s">
        <v>700</v>
      </c>
      <c r="E227" s="89" t="s">
        <v>19</v>
      </c>
      <c r="F227" s="176">
        <v>1030336.84</v>
      </c>
      <c r="G227" s="78">
        <f t="shared" si="6"/>
        <v>1030.33684</v>
      </c>
      <c r="H227" s="176">
        <v>1030336.84</v>
      </c>
    </row>
    <row r="228" spans="1:8" ht="12.75">
      <c r="A228" s="92">
        <f t="shared" si="7"/>
        <v>217</v>
      </c>
      <c r="B228" s="88" t="s">
        <v>172</v>
      </c>
      <c r="C228" s="89" t="s">
        <v>40</v>
      </c>
      <c r="D228" s="89" t="s">
        <v>700</v>
      </c>
      <c r="E228" s="89" t="s">
        <v>107</v>
      </c>
      <c r="F228" s="176">
        <v>1030336.84</v>
      </c>
      <c r="G228" s="78">
        <f t="shared" si="6"/>
        <v>1030.33684</v>
      </c>
      <c r="H228" s="176">
        <v>1030336.84</v>
      </c>
    </row>
    <row r="229" spans="1:8" ht="51">
      <c r="A229" s="92">
        <f t="shared" si="7"/>
        <v>218</v>
      </c>
      <c r="B229" s="88" t="s">
        <v>871</v>
      </c>
      <c r="C229" s="89" t="s">
        <v>40</v>
      </c>
      <c r="D229" s="89" t="s">
        <v>872</v>
      </c>
      <c r="E229" s="89" t="s">
        <v>19</v>
      </c>
      <c r="F229" s="176">
        <v>300000</v>
      </c>
      <c r="G229" s="78">
        <f t="shared" si="6"/>
        <v>300</v>
      </c>
      <c r="H229" s="176">
        <v>300000</v>
      </c>
    </row>
    <row r="230" spans="1:8" ht="25.5">
      <c r="A230" s="92">
        <f t="shared" si="7"/>
        <v>219</v>
      </c>
      <c r="B230" s="88" t="s">
        <v>120</v>
      </c>
      <c r="C230" s="89" t="s">
        <v>40</v>
      </c>
      <c r="D230" s="89" t="s">
        <v>872</v>
      </c>
      <c r="E230" s="89" t="s">
        <v>109</v>
      </c>
      <c r="F230" s="176">
        <v>300000</v>
      </c>
      <c r="G230" s="78">
        <f t="shared" si="6"/>
        <v>300</v>
      </c>
      <c r="H230" s="176">
        <v>300000</v>
      </c>
    </row>
    <row r="231" spans="1:8" ht="51">
      <c r="A231" s="92">
        <f t="shared" si="7"/>
        <v>220</v>
      </c>
      <c r="B231" s="88" t="s">
        <v>994</v>
      </c>
      <c r="C231" s="89" t="s">
        <v>40</v>
      </c>
      <c r="D231" s="89" t="s">
        <v>634</v>
      </c>
      <c r="E231" s="89" t="s">
        <v>19</v>
      </c>
      <c r="F231" s="176">
        <v>533000</v>
      </c>
      <c r="G231" s="78">
        <f t="shared" si="6"/>
        <v>533</v>
      </c>
      <c r="H231" s="176">
        <v>533000</v>
      </c>
    </row>
    <row r="232" spans="1:8" ht="12.75">
      <c r="A232" s="92">
        <f t="shared" si="7"/>
        <v>221</v>
      </c>
      <c r="B232" s="88" t="s">
        <v>172</v>
      </c>
      <c r="C232" s="89" t="s">
        <v>40</v>
      </c>
      <c r="D232" s="89" t="s">
        <v>634</v>
      </c>
      <c r="E232" s="89" t="s">
        <v>107</v>
      </c>
      <c r="F232" s="176">
        <v>533000</v>
      </c>
      <c r="G232" s="78">
        <f t="shared" si="6"/>
        <v>533</v>
      </c>
      <c r="H232" s="176">
        <v>533000</v>
      </c>
    </row>
    <row r="233" spans="1:8" ht="51">
      <c r="A233" s="92">
        <f t="shared" si="7"/>
        <v>222</v>
      </c>
      <c r="B233" s="88" t="s">
        <v>995</v>
      </c>
      <c r="C233" s="89" t="s">
        <v>40</v>
      </c>
      <c r="D233" s="89" t="s">
        <v>949</v>
      </c>
      <c r="E233" s="89" t="s">
        <v>19</v>
      </c>
      <c r="F233" s="176">
        <v>528300</v>
      </c>
      <c r="G233" s="78">
        <f t="shared" si="6"/>
        <v>528.3</v>
      </c>
      <c r="H233" s="176">
        <v>528300</v>
      </c>
    </row>
    <row r="234" spans="1:8" ht="12.75">
      <c r="A234" s="92">
        <f t="shared" si="7"/>
        <v>223</v>
      </c>
      <c r="B234" s="88" t="s">
        <v>172</v>
      </c>
      <c r="C234" s="89" t="s">
        <v>40</v>
      </c>
      <c r="D234" s="89" t="s">
        <v>949</v>
      </c>
      <c r="E234" s="89" t="s">
        <v>107</v>
      </c>
      <c r="F234" s="176">
        <v>528300</v>
      </c>
      <c r="G234" s="78">
        <f t="shared" si="6"/>
        <v>528.3</v>
      </c>
      <c r="H234" s="176">
        <v>528300</v>
      </c>
    </row>
    <row r="235" spans="1:8" ht="51">
      <c r="A235" s="92">
        <f t="shared" si="7"/>
        <v>224</v>
      </c>
      <c r="B235" s="88" t="s">
        <v>996</v>
      </c>
      <c r="C235" s="89" t="s">
        <v>40</v>
      </c>
      <c r="D235" s="89">
        <v>601716017</v>
      </c>
      <c r="E235" s="89" t="s">
        <v>19</v>
      </c>
      <c r="F235" s="176">
        <v>868253</v>
      </c>
      <c r="G235" s="78">
        <f t="shared" si="6"/>
        <v>868.253</v>
      </c>
      <c r="H235" s="176">
        <v>868253</v>
      </c>
    </row>
    <row r="236" spans="1:8" ht="12.75">
      <c r="A236" s="92">
        <f t="shared" si="7"/>
        <v>225</v>
      </c>
      <c r="B236" s="88" t="s">
        <v>172</v>
      </c>
      <c r="C236" s="89" t="s">
        <v>40</v>
      </c>
      <c r="D236" s="89" t="s">
        <v>950</v>
      </c>
      <c r="E236" s="89" t="s">
        <v>107</v>
      </c>
      <c r="F236" s="176">
        <v>868253</v>
      </c>
      <c r="G236" s="78">
        <f t="shared" si="6"/>
        <v>868.253</v>
      </c>
      <c r="H236" s="176">
        <v>868253</v>
      </c>
    </row>
    <row r="237" spans="1:8" ht="51">
      <c r="A237" s="92">
        <f t="shared" si="7"/>
        <v>226</v>
      </c>
      <c r="B237" s="88" t="s">
        <v>997</v>
      </c>
      <c r="C237" s="89" t="s">
        <v>40</v>
      </c>
      <c r="D237" s="89" t="s">
        <v>951</v>
      </c>
      <c r="E237" s="89" t="s">
        <v>19</v>
      </c>
      <c r="F237" s="176">
        <v>350000</v>
      </c>
      <c r="G237" s="78">
        <f t="shared" si="6"/>
        <v>350</v>
      </c>
      <c r="H237" s="176">
        <v>350000</v>
      </c>
    </row>
    <row r="238" spans="1:8" ht="12.75">
      <c r="A238" s="92">
        <f t="shared" si="7"/>
        <v>227</v>
      </c>
      <c r="B238" s="88" t="s">
        <v>172</v>
      </c>
      <c r="C238" s="89" t="s">
        <v>40</v>
      </c>
      <c r="D238" s="89" t="s">
        <v>951</v>
      </c>
      <c r="E238" s="89" t="s">
        <v>107</v>
      </c>
      <c r="F238" s="176">
        <v>350000</v>
      </c>
      <c r="G238" s="78">
        <f t="shared" si="6"/>
        <v>350</v>
      </c>
      <c r="H238" s="176">
        <v>350000</v>
      </c>
    </row>
    <row r="239" spans="1:8" ht="51">
      <c r="A239" s="92">
        <f t="shared" si="7"/>
        <v>228</v>
      </c>
      <c r="B239" s="88" t="s">
        <v>998</v>
      </c>
      <c r="C239" s="89" t="s">
        <v>40</v>
      </c>
      <c r="D239" s="89" t="s">
        <v>879</v>
      </c>
      <c r="E239" s="89" t="s">
        <v>19</v>
      </c>
      <c r="F239" s="176">
        <v>383349</v>
      </c>
      <c r="G239" s="78">
        <f t="shared" si="6"/>
        <v>383.349</v>
      </c>
      <c r="H239" s="176">
        <v>383349</v>
      </c>
    </row>
    <row r="240" spans="1:8" ht="12.75">
      <c r="A240" s="92">
        <f t="shared" si="7"/>
        <v>229</v>
      </c>
      <c r="B240" s="88" t="s">
        <v>172</v>
      </c>
      <c r="C240" s="89" t="s">
        <v>40</v>
      </c>
      <c r="D240" s="89" t="s">
        <v>879</v>
      </c>
      <c r="E240" s="89" t="s">
        <v>107</v>
      </c>
      <c r="F240" s="176">
        <v>383349</v>
      </c>
      <c r="G240" s="78">
        <f t="shared" si="6"/>
        <v>383.349</v>
      </c>
      <c r="H240" s="176">
        <v>383349</v>
      </c>
    </row>
    <row r="241" spans="1:8" ht="51">
      <c r="A241" s="92">
        <f t="shared" si="7"/>
        <v>230</v>
      </c>
      <c r="B241" s="88" t="s">
        <v>999</v>
      </c>
      <c r="C241" s="89" t="s">
        <v>40</v>
      </c>
      <c r="D241" s="89" t="s">
        <v>901</v>
      </c>
      <c r="E241" s="89" t="s">
        <v>19</v>
      </c>
      <c r="F241" s="176">
        <v>894481</v>
      </c>
      <c r="G241" s="78">
        <f t="shared" si="6"/>
        <v>894.481</v>
      </c>
      <c r="H241" s="176">
        <v>894481</v>
      </c>
    </row>
    <row r="242" spans="1:8" ht="12.75">
      <c r="A242" s="92">
        <f t="shared" si="7"/>
        <v>231</v>
      </c>
      <c r="B242" s="88" t="s">
        <v>172</v>
      </c>
      <c r="C242" s="89" t="s">
        <v>40</v>
      </c>
      <c r="D242" s="89" t="s">
        <v>901</v>
      </c>
      <c r="E242" s="89" t="s">
        <v>107</v>
      </c>
      <c r="F242" s="176">
        <v>894481</v>
      </c>
      <c r="G242" s="78">
        <f t="shared" si="6"/>
        <v>894.481</v>
      </c>
      <c r="H242" s="176">
        <v>894481</v>
      </c>
    </row>
    <row r="243" spans="1:8" ht="51">
      <c r="A243" s="92">
        <f t="shared" si="7"/>
        <v>232</v>
      </c>
      <c r="B243" s="88" t="s">
        <v>1000</v>
      </c>
      <c r="C243" s="89" t="s">
        <v>40</v>
      </c>
      <c r="D243" s="89" t="s">
        <v>902</v>
      </c>
      <c r="E243" s="89" t="s">
        <v>19</v>
      </c>
      <c r="F243" s="176">
        <v>532220.57</v>
      </c>
      <c r="G243" s="78">
        <f t="shared" si="6"/>
        <v>532.22057</v>
      </c>
      <c r="H243" s="176">
        <v>532220.57</v>
      </c>
    </row>
    <row r="244" spans="1:8" ht="12.75">
      <c r="A244" s="92">
        <f t="shared" si="7"/>
        <v>233</v>
      </c>
      <c r="B244" s="88" t="s">
        <v>172</v>
      </c>
      <c r="C244" s="89" t="s">
        <v>40</v>
      </c>
      <c r="D244" s="89" t="s">
        <v>902</v>
      </c>
      <c r="E244" s="89" t="s">
        <v>107</v>
      </c>
      <c r="F244" s="176">
        <v>532220.57</v>
      </c>
      <c r="G244" s="78">
        <f t="shared" si="6"/>
        <v>532.22057</v>
      </c>
      <c r="H244" s="176">
        <v>532220.57</v>
      </c>
    </row>
    <row r="245" spans="1:8" ht="51">
      <c r="A245" s="92">
        <f t="shared" si="7"/>
        <v>234</v>
      </c>
      <c r="B245" s="88" t="s">
        <v>635</v>
      </c>
      <c r="C245" s="89" t="s">
        <v>40</v>
      </c>
      <c r="D245" s="89" t="s">
        <v>636</v>
      </c>
      <c r="E245" s="89" t="s">
        <v>19</v>
      </c>
      <c r="F245" s="176">
        <v>543200</v>
      </c>
      <c r="G245" s="78">
        <f t="shared" si="6"/>
        <v>543.2</v>
      </c>
      <c r="H245" s="176">
        <v>543200</v>
      </c>
    </row>
    <row r="246" spans="1:8" ht="12.75">
      <c r="A246" s="92">
        <f t="shared" si="7"/>
        <v>235</v>
      </c>
      <c r="B246" s="88" t="s">
        <v>172</v>
      </c>
      <c r="C246" s="89" t="s">
        <v>40</v>
      </c>
      <c r="D246" s="89" t="s">
        <v>636</v>
      </c>
      <c r="E246" s="89" t="s">
        <v>107</v>
      </c>
      <c r="F246" s="176">
        <v>543200</v>
      </c>
      <c r="G246" s="78">
        <f t="shared" si="6"/>
        <v>543.2</v>
      </c>
      <c r="H246" s="176">
        <v>543200</v>
      </c>
    </row>
    <row r="247" spans="1:8" ht="38.25">
      <c r="A247" s="92">
        <f t="shared" si="7"/>
        <v>236</v>
      </c>
      <c r="B247" s="88" t="s">
        <v>711</v>
      </c>
      <c r="C247" s="89" t="s">
        <v>40</v>
      </c>
      <c r="D247" s="89" t="s">
        <v>701</v>
      </c>
      <c r="E247" s="89" t="s">
        <v>19</v>
      </c>
      <c r="F247" s="176">
        <v>988900</v>
      </c>
      <c r="G247" s="78">
        <f t="shared" si="6"/>
        <v>988.9</v>
      </c>
      <c r="H247" s="176">
        <v>988900</v>
      </c>
    </row>
    <row r="248" spans="1:8" ht="12.75">
      <c r="A248" s="92">
        <f t="shared" si="7"/>
        <v>237</v>
      </c>
      <c r="B248" s="88" t="s">
        <v>172</v>
      </c>
      <c r="C248" s="89" t="s">
        <v>40</v>
      </c>
      <c r="D248" s="89" t="s">
        <v>701</v>
      </c>
      <c r="E248" s="89" t="s">
        <v>107</v>
      </c>
      <c r="F248" s="176">
        <v>988900</v>
      </c>
      <c r="G248" s="78">
        <f t="shared" si="6"/>
        <v>988.9</v>
      </c>
      <c r="H248" s="176">
        <v>988900</v>
      </c>
    </row>
    <row r="249" spans="1:8" ht="12.75">
      <c r="A249" s="92">
        <f t="shared" si="7"/>
        <v>238</v>
      </c>
      <c r="B249" s="88" t="s">
        <v>74</v>
      </c>
      <c r="C249" s="89" t="s">
        <v>41</v>
      </c>
      <c r="D249" s="89" t="s">
        <v>415</v>
      </c>
      <c r="E249" s="89" t="s">
        <v>19</v>
      </c>
      <c r="F249" s="176">
        <v>23745626</v>
      </c>
      <c r="G249" s="78">
        <f t="shared" si="6"/>
        <v>23745.626</v>
      </c>
      <c r="H249" s="176">
        <v>23745626</v>
      </c>
    </row>
    <row r="250" spans="1:8" ht="12.75">
      <c r="A250" s="92">
        <f t="shared" si="7"/>
        <v>239</v>
      </c>
      <c r="B250" s="88" t="s">
        <v>314</v>
      </c>
      <c r="C250" s="89" t="s">
        <v>315</v>
      </c>
      <c r="D250" s="89" t="s">
        <v>415</v>
      </c>
      <c r="E250" s="89" t="s">
        <v>19</v>
      </c>
      <c r="F250" s="176">
        <v>22134419</v>
      </c>
      <c r="G250" s="78">
        <f t="shared" si="6"/>
        <v>22134.419</v>
      </c>
      <c r="H250" s="176">
        <v>22134419</v>
      </c>
    </row>
    <row r="251" spans="1:8" ht="38.25">
      <c r="A251" s="92">
        <f t="shared" si="7"/>
        <v>240</v>
      </c>
      <c r="B251" s="88" t="s">
        <v>1121</v>
      </c>
      <c r="C251" s="89" t="s">
        <v>315</v>
      </c>
      <c r="D251" s="89" t="s">
        <v>1093</v>
      </c>
      <c r="E251" s="89" t="s">
        <v>19</v>
      </c>
      <c r="F251" s="176">
        <v>22134419</v>
      </c>
      <c r="G251" s="78">
        <f t="shared" si="6"/>
        <v>22134.419</v>
      </c>
      <c r="H251" s="176">
        <v>22134419</v>
      </c>
    </row>
    <row r="252" spans="1:8" ht="25.5">
      <c r="A252" s="92">
        <f t="shared" si="7"/>
        <v>241</v>
      </c>
      <c r="B252" s="88" t="s">
        <v>599</v>
      </c>
      <c r="C252" s="89" t="s">
        <v>315</v>
      </c>
      <c r="D252" s="89" t="s">
        <v>492</v>
      </c>
      <c r="E252" s="89" t="s">
        <v>19</v>
      </c>
      <c r="F252" s="176">
        <v>22134419</v>
      </c>
      <c r="G252" s="78">
        <f t="shared" si="6"/>
        <v>22134.419</v>
      </c>
      <c r="H252" s="176">
        <v>22134419</v>
      </c>
    </row>
    <row r="253" spans="1:8" ht="25.5">
      <c r="A253" s="92">
        <f t="shared" si="7"/>
        <v>242</v>
      </c>
      <c r="B253" s="88" t="s">
        <v>637</v>
      </c>
      <c r="C253" s="89" t="s">
        <v>315</v>
      </c>
      <c r="D253" s="89" t="s">
        <v>638</v>
      </c>
      <c r="E253" s="89" t="s">
        <v>19</v>
      </c>
      <c r="F253" s="176">
        <v>8814430</v>
      </c>
      <c r="G253" s="78">
        <f t="shared" si="6"/>
        <v>8814.43</v>
      </c>
      <c r="H253" s="176">
        <v>8814430</v>
      </c>
    </row>
    <row r="254" spans="1:8" ht="12.75">
      <c r="A254" s="92">
        <f t="shared" si="7"/>
        <v>243</v>
      </c>
      <c r="B254" s="88" t="s">
        <v>172</v>
      </c>
      <c r="C254" s="89" t="s">
        <v>315</v>
      </c>
      <c r="D254" s="89" t="s">
        <v>638</v>
      </c>
      <c r="E254" s="89" t="s">
        <v>107</v>
      </c>
      <c r="F254" s="176">
        <v>8814430</v>
      </c>
      <c r="G254" s="78">
        <f t="shared" si="6"/>
        <v>8814.43</v>
      </c>
      <c r="H254" s="176">
        <v>8814430</v>
      </c>
    </row>
    <row r="255" spans="1:8" ht="38.25">
      <c r="A255" s="92">
        <f t="shared" si="7"/>
        <v>244</v>
      </c>
      <c r="B255" s="88" t="s">
        <v>639</v>
      </c>
      <c r="C255" s="89" t="s">
        <v>315</v>
      </c>
      <c r="D255" s="89" t="s">
        <v>640</v>
      </c>
      <c r="E255" s="89" t="s">
        <v>19</v>
      </c>
      <c r="F255" s="176">
        <v>5461005</v>
      </c>
      <c r="G255" s="78">
        <f t="shared" si="6"/>
        <v>5461.005</v>
      </c>
      <c r="H255" s="176">
        <v>5461005</v>
      </c>
    </row>
    <row r="256" spans="1:8" ht="12.75">
      <c r="A256" s="92">
        <f t="shared" si="7"/>
        <v>245</v>
      </c>
      <c r="B256" s="88" t="s">
        <v>172</v>
      </c>
      <c r="C256" s="89" t="s">
        <v>315</v>
      </c>
      <c r="D256" s="89" t="s">
        <v>640</v>
      </c>
      <c r="E256" s="89" t="s">
        <v>107</v>
      </c>
      <c r="F256" s="176">
        <v>5461005</v>
      </c>
      <c r="G256" s="78">
        <f t="shared" si="6"/>
        <v>5461.005</v>
      </c>
      <c r="H256" s="176">
        <v>5461005</v>
      </c>
    </row>
    <row r="257" spans="1:8" ht="25.5">
      <c r="A257" s="92">
        <f t="shared" si="7"/>
        <v>246</v>
      </c>
      <c r="B257" s="88" t="s">
        <v>641</v>
      </c>
      <c r="C257" s="89" t="s">
        <v>315</v>
      </c>
      <c r="D257" s="89" t="s">
        <v>642</v>
      </c>
      <c r="E257" s="89" t="s">
        <v>19</v>
      </c>
      <c r="F257" s="176">
        <v>1273000</v>
      </c>
      <c r="G257" s="78">
        <f t="shared" si="6"/>
        <v>1273</v>
      </c>
      <c r="H257" s="176">
        <v>1273000</v>
      </c>
    </row>
    <row r="258" spans="1:8" ht="12.75">
      <c r="A258" s="92">
        <f t="shared" si="7"/>
        <v>247</v>
      </c>
      <c r="B258" s="88" t="s">
        <v>172</v>
      </c>
      <c r="C258" s="89" t="s">
        <v>315</v>
      </c>
      <c r="D258" s="89" t="s">
        <v>642</v>
      </c>
      <c r="E258" s="89" t="s">
        <v>107</v>
      </c>
      <c r="F258" s="176">
        <v>1273000</v>
      </c>
      <c r="G258" s="78">
        <f t="shared" si="6"/>
        <v>1273</v>
      </c>
      <c r="H258" s="176">
        <v>1273000</v>
      </c>
    </row>
    <row r="259" spans="1:8" ht="25.5">
      <c r="A259" s="92">
        <f t="shared" si="7"/>
        <v>248</v>
      </c>
      <c r="B259" s="88" t="s">
        <v>600</v>
      </c>
      <c r="C259" s="89" t="s">
        <v>315</v>
      </c>
      <c r="D259" s="89" t="s">
        <v>494</v>
      </c>
      <c r="E259" s="89" t="s">
        <v>19</v>
      </c>
      <c r="F259" s="176">
        <v>945384</v>
      </c>
      <c r="G259" s="78">
        <f t="shared" si="6"/>
        <v>945.384</v>
      </c>
      <c r="H259" s="176">
        <v>945384</v>
      </c>
    </row>
    <row r="260" spans="1:8" ht="12.75">
      <c r="A260" s="92">
        <f t="shared" si="7"/>
        <v>249</v>
      </c>
      <c r="B260" s="88" t="s">
        <v>129</v>
      </c>
      <c r="C260" s="89" t="s">
        <v>315</v>
      </c>
      <c r="D260" s="89" t="s">
        <v>494</v>
      </c>
      <c r="E260" s="89" t="s">
        <v>112</v>
      </c>
      <c r="F260" s="176">
        <v>945384</v>
      </c>
      <c r="G260" s="78">
        <f t="shared" si="6"/>
        <v>945.384</v>
      </c>
      <c r="H260" s="176">
        <v>945384</v>
      </c>
    </row>
    <row r="261" spans="1:8" ht="25.5">
      <c r="A261" s="92">
        <f t="shared" si="7"/>
        <v>250</v>
      </c>
      <c r="B261" s="88" t="s">
        <v>873</v>
      </c>
      <c r="C261" s="89" t="s">
        <v>315</v>
      </c>
      <c r="D261" s="89" t="s">
        <v>874</v>
      </c>
      <c r="E261" s="89" t="s">
        <v>19</v>
      </c>
      <c r="F261" s="176">
        <v>480000</v>
      </c>
      <c r="G261" s="78">
        <f t="shared" si="6"/>
        <v>480</v>
      </c>
      <c r="H261" s="176">
        <v>480000</v>
      </c>
    </row>
    <row r="262" spans="1:8" ht="25.5">
      <c r="A262" s="92">
        <f t="shared" si="7"/>
        <v>251</v>
      </c>
      <c r="B262" s="88" t="s">
        <v>120</v>
      </c>
      <c r="C262" s="89" t="s">
        <v>315</v>
      </c>
      <c r="D262" s="89" t="s">
        <v>874</v>
      </c>
      <c r="E262" s="89" t="s">
        <v>109</v>
      </c>
      <c r="F262" s="176">
        <v>480000</v>
      </c>
      <c r="G262" s="78">
        <f t="shared" si="6"/>
        <v>480</v>
      </c>
      <c r="H262" s="176">
        <v>480000</v>
      </c>
    </row>
    <row r="263" spans="1:8" ht="89.25">
      <c r="A263" s="92">
        <f t="shared" si="7"/>
        <v>252</v>
      </c>
      <c r="B263" s="88" t="s">
        <v>1088</v>
      </c>
      <c r="C263" s="89" t="s">
        <v>315</v>
      </c>
      <c r="D263" s="89" t="s">
        <v>1086</v>
      </c>
      <c r="E263" s="89" t="s">
        <v>19</v>
      </c>
      <c r="F263" s="176">
        <v>5160600</v>
      </c>
      <c r="G263" s="78">
        <f t="shared" si="6"/>
        <v>5160.6</v>
      </c>
      <c r="H263" s="176">
        <v>5160600</v>
      </c>
    </row>
    <row r="264" spans="1:8" ht="12.75">
      <c r="A264" s="92">
        <f t="shared" si="7"/>
        <v>253</v>
      </c>
      <c r="B264" s="88" t="s">
        <v>172</v>
      </c>
      <c r="C264" s="89" t="s">
        <v>315</v>
      </c>
      <c r="D264" s="89" t="s">
        <v>1086</v>
      </c>
      <c r="E264" s="89" t="s">
        <v>107</v>
      </c>
      <c r="F264" s="176">
        <v>5160600</v>
      </c>
      <c r="G264" s="78">
        <f t="shared" si="6"/>
        <v>5160.6</v>
      </c>
      <c r="H264" s="176">
        <v>5160600</v>
      </c>
    </row>
    <row r="265" spans="1:8" ht="12.75">
      <c r="A265" s="92">
        <f t="shared" si="7"/>
        <v>254</v>
      </c>
      <c r="B265" s="88" t="s">
        <v>316</v>
      </c>
      <c r="C265" s="89" t="s">
        <v>317</v>
      </c>
      <c r="D265" s="89" t="s">
        <v>415</v>
      </c>
      <c r="E265" s="89" t="s">
        <v>19</v>
      </c>
      <c r="F265" s="176">
        <v>1611207</v>
      </c>
      <c r="G265" s="78">
        <f t="shared" si="6"/>
        <v>1611.207</v>
      </c>
      <c r="H265" s="176">
        <v>1611207</v>
      </c>
    </row>
    <row r="266" spans="1:8" ht="38.25">
      <c r="A266" s="92">
        <f t="shared" si="7"/>
        <v>255</v>
      </c>
      <c r="B266" s="88" t="s">
        <v>1121</v>
      </c>
      <c r="C266" s="89" t="s">
        <v>317</v>
      </c>
      <c r="D266" s="89" t="s">
        <v>1093</v>
      </c>
      <c r="E266" s="89" t="s">
        <v>19</v>
      </c>
      <c r="F266" s="176">
        <v>1611207</v>
      </c>
      <c r="G266" s="78">
        <f t="shared" si="6"/>
        <v>1611.207</v>
      </c>
      <c r="H266" s="176">
        <v>1611207</v>
      </c>
    </row>
    <row r="267" spans="1:8" ht="25.5">
      <c r="A267" s="92">
        <f t="shared" si="7"/>
        <v>256</v>
      </c>
      <c r="B267" s="88" t="s">
        <v>601</v>
      </c>
      <c r="C267" s="89" t="s">
        <v>317</v>
      </c>
      <c r="D267" s="89" t="s">
        <v>495</v>
      </c>
      <c r="E267" s="89" t="s">
        <v>19</v>
      </c>
      <c r="F267" s="176">
        <v>1611207</v>
      </c>
      <c r="G267" s="78">
        <f t="shared" si="6"/>
        <v>1611.207</v>
      </c>
      <c r="H267" s="176">
        <v>1611207</v>
      </c>
    </row>
    <row r="268" spans="1:8" ht="38.25">
      <c r="A268" s="92">
        <f t="shared" si="7"/>
        <v>257</v>
      </c>
      <c r="B268" s="88" t="s">
        <v>318</v>
      </c>
      <c r="C268" s="89" t="s">
        <v>317</v>
      </c>
      <c r="D268" s="89" t="s">
        <v>496</v>
      </c>
      <c r="E268" s="89" t="s">
        <v>19</v>
      </c>
      <c r="F268" s="176">
        <v>600000</v>
      </c>
      <c r="G268" s="78">
        <f aca="true" t="shared" si="8" ref="G268:G280">SUM(H268/1000)</f>
        <v>600</v>
      </c>
      <c r="H268" s="176">
        <v>600000</v>
      </c>
    </row>
    <row r="269" spans="1:8" ht="12.75">
      <c r="A269" s="92">
        <f t="shared" si="7"/>
        <v>258</v>
      </c>
      <c r="B269" s="88" t="s">
        <v>172</v>
      </c>
      <c r="C269" s="89" t="s">
        <v>317</v>
      </c>
      <c r="D269" s="89" t="s">
        <v>496</v>
      </c>
      <c r="E269" s="89" t="s">
        <v>107</v>
      </c>
      <c r="F269" s="176">
        <v>600000</v>
      </c>
      <c r="G269" s="78">
        <f t="shared" si="8"/>
        <v>600</v>
      </c>
      <c r="H269" s="176">
        <v>600000</v>
      </c>
    </row>
    <row r="270" spans="1:8" ht="51">
      <c r="A270" s="92">
        <f aca="true" t="shared" si="9" ref="A270:A333">A269+1</f>
        <v>259</v>
      </c>
      <c r="B270" s="88" t="s">
        <v>1073</v>
      </c>
      <c r="C270" s="89" t="s">
        <v>317</v>
      </c>
      <c r="D270" s="89" t="s">
        <v>1057</v>
      </c>
      <c r="E270" s="89" t="s">
        <v>19</v>
      </c>
      <c r="F270" s="176">
        <v>76179</v>
      </c>
      <c r="G270" s="78">
        <f t="shared" si="8"/>
        <v>76.179</v>
      </c>
      <c r="H270" s="176">
        <v>76179</v>
      </c>
    </row>
    <row r="271" spans="1:8" ht="12.75">
      <c r="A271" s="92">
        <f t="shared" si="9"/>
        <v>260</v>
      </c>
      <c r="B271" s="88" t="s">
        <v>172</v>
      </c>
      <c r="C271" s="89" t="s">
        <v>317</v>
      </c>
      <c r="D271" s="89" t="s">
        <v>1057</v>
      </c>
      <c r="E271" s="89" t="s">
        <v>107</v>
      </c>
      <c r="F271" s="176">
        <v>76179</v>
      </c>
      <c r="G271" s="78">
        <f t="shared" si="8"/>
        <v>76.179</v>
      </c>
      <c r="H271" s="176">
        <v>76179</v>
      </c>
    </row>
    <row r="272" spans="1:8" ht="25.5">
      <c r="A272" s="92">
        <f t="shared" si="9"/>
        <v>261</v>
      </c>
      <c r="B272" s="88" t="s">
        <v>733</v>
      </c>
      <c r="C272" s="89" t="s">
        <v>317</v>
      </c>
      <c r="D272" s="89" t="s">
        <v>724</v>
      </c>
      <c r="E272" s="89" t="s">
        <v>19</v>
      </c>
      <c r="F272" s="176">
        <v>935028</v>
      </c>
      <c r="G272" s="78">
        <f t="shared" si="8"/>
        <v>935.028</v>
      </c>
      <c r="H272" s="176">
        <v>935028</v>
      </c>
    </row>
    <row r="273" spans="1:8" ht="12.75">
      <c r="A273" s="92">
        <f t="shared" si="9"/>
        <v>262</v>
      </c>
      <c r="B273" s="88" t="s">
        <v>172</v>
      </c>
      <c r="C273" s="89" t="s">
        <v>317</v>
      </c>
      <c r="D273" s="89" t="s">
        <v>724</v>
      </c>
      <c r="E273" s="89" t="s">
        <v>107</v>
      </c>
      <c r="F273" s="176">
        <v>935028</v>
      </c>
      <c r="G273" s="78">
        <f t="shared" si="8"/>
        <v>935.028</v>
      </c>
      <c r="H273" s="176">
        <v>935028</v>
      </c>
    </row>
    <row r="274" spans="1:8" ht="12.75">
      <c r="A274" s="92">
        <f t="shared" si="9"/>
        <v>263</v>
      </c>
      <c r="B274" s="88" t="s">
        <v>75</v>
      </c>
      <c r="C274" s="89" t="s">
        <v>42</v>
      </c>
      <c r="D274" s="89" t="s">
        <v>415</v>
      </c>
      <c r="E274" s="89" t="s">
        <v>19</v>
      </c>
      <c r="F274" s="176">
        <v>769050586.58</v>
      </c>
      <c r="G274" s="78">
        <f t="shared" si="8"/>
        <v>769050.58658</v>
      </c>
      <c r="H274" s="176">
        <v>769050586.58</v>
      </c>
    </row>
    <row r="275" spans="1:8" ht="12.75">
      <c r="A275" s="92">
        <f t="shared" si="9"/>
        <v>264</v>
      </c>
      <c r="B275" s="88" t="s">
        <v>76</v>
      </c>
      <c r="C275" s="89" t="s">
        <v>43</v>
      </c>
      <c r="D275" s="89" t="s">
        <v>415</v>
      </c>
      <c r="E275" s="89" t="s">
        <v>19</v>
      </c>
      <c r="F275" s="176">
        <v>322297806.16</v>
      </c>
      <c r="G275" s="78">
        <f t="shared" si="8"/>
        <v>322297.80616000004</v>
      </c>
      <c r="H275" s="176">
        <v>322297806.16</v>
      </c>
    </row>
    <row r="276" spans="1:8" ht="38.25">
      <c r="A276" s="92">
        <f t="shared" si="9"/>
        <v>265</v>
      </c>
      <c r="B276" s="88" t="s">
        <v>1123</v>
      </c>
      <c r="C276" s="89" t="s">
        <v>43</v>
      </c>
      <c r="D276" s="89" t="s">
        <v>1105</v>
      </c>
      <c r="E276" s="89" t="s">
        <v>19</v>
      </c>
      <c r="F276" s="176">
        <v>312792694.45</v>
      </c>
      <c r="G276" s="78">
        <f t="shared" si="8"/>
        <v>312792.69445</v>
      </c>
      <c r="H276" s="176">
        <v>312792694.45</v>
      </c>
    </row>
    <row r="277" spans="1:8" ht="38.25">
      <c r="A277" s="92">
        <f t="shared" si="9"/>
        <v>266</v>
      </c>
      <c r="B277" s="88" t="s">
        <v>319</v>
      </c>
      <c r="C277" s="89" t="s">
        <v>43</v>
      </c>
      <c r="D277" s="89" t="s">
        <v>518</v>
      </c>
      <c r="E277" s="89" t="s">
        <v>19</v>
      </c>
      <c r="F277" s="176">
        <v>312792694.45</v>
      </c>
      <c r="G277" s="78">
        <f t="shared" si="8"/>
        <v>312792.69445</v>
      </c>
      <c r="H277" s="176">
        <v>312792694.45</v>
      </c>
    </row>
    <row r="278" spans="1:8" ht="63.75">
      <c r="A278" s="92">
        <f t="shared" si="9"/>
        <v>267</v>
      </c>
      <c r="B278" s="88" t="s">
        <v>174</v>
      </c>
      <c r="C278" s="89" t="s">
        <v>43</v>
      </c>
      <c r="D278" s="89" t="s">
        <v>519</v>
      </c>
      <c r="E278" s="89" t="s">
        <v>19</v>
      </c>
      <c r="F278" s="176">
        <v>68548245.02</v>
      </c>
      <c r="G278" s="78">
        <f t="shared" si="8"/>
        <v>68548.24502</v>
      </c>
      <c r="H278" s="176">
        <v>68548245.02</v>
      </c>
    </row>
    <row r="279" spans="1:8" ht="12.75">
      <c r="A279" s="92">
        <f t="shared" si="9"/>
        <v>268</v>
      </c>
      <c r="B279" s="88" t="s">
        <v>126</v>
      </c>
      <c r="C279" s="89" t="s">
        <v>43</v>
      </c>
      <c r="D279" s="89" t="s">
        <v>519</v>
      </c>
      <c r="E279" s="89" t="s">
        <v>110</v>
      </c>
      <c r="F279" s="176">
        <v>68548245.02</v>
      </c>
      <c r="G279" s="78">
        <f t="shared" si="8"/>
        <v>68548.24502</v>
      </c>
      <c r="H279" s="176">
        <v>68548245.02</v>
      </c>
    </row>
    <row r="280" spans="1:8" ht="102">
      <c r="A280" s="92">
        <f t="shared" si="9"/>
        <v>269</v>
      </c>
      <c r="B280" s="88" t="s">
        <v>175</v>
      </c>
      <c r="C280" s="89" t="s">
        <v>43</v>
      </c>
      <c r="D280" s="89" t="s">
        <v>520</v>
      </c>
      <c r="E280" s="89" t="s">
        <v>19</v>
      </c>
      <c r="F280" s="176">
        <v>19003526.26</v>
      </c>
      <c r="G280" s="78">
        <f t="shared" si="8"/>
        <v>19003.526260000002</v>
      </c>
      <c r="H280" s="176">
        <v>19003526.26</v>
      </c>
    </row>
    <row r="281" spans="1:8" ht="25.5">
      <c r="A281" s="92">
        <f t="shared" si="9"/>
        <v>270</v>
      </c>
      <c r="B281" s="88" t="s">
        <v>120</v>
      </c>
      <c r="C281" s="89" t="s">
        <v>43</v>
      </c>
      <c r="D281" s="89" t="s">
        <v>520</v>
      </c>
      <c r="E281" s="89" t="s">
        <v>109</v>
      </c>
      <c r="F281" s="176">
        <v>19003526.26</v>
      </c>
      <c r="G281" s="78">
        <f aca="true" t="shared" si="10" ref="G281:G332">SUM(H281/1000)</f>
        <v>19003.526260000002</v>
      </c>
      <c r="H281" s="176">
        <v>19003526.26</v>
      </c>
    </row>
    <row r="282" spans="1:8" ht="38.25">
      <c r="A282" s="92">
        <f t="shared" si="9"/>
        <v>271</v>
      </c>
      <c r="B282" s="88" t="s">
        <v>176</v>
      </c>
      <c r="C282" s="89" t="s">
        <v>43</v>
      </c>
      <c r="D282" s="89" t="s">
        <v>521</v>
      </c>
      <c r="E282" s="89" t="s">
        <v>19</v>
      </c>
      <c r="F282" s="176">
        <v>45831380.04</v>
      </c>
      <c r="G282" s="78">
        <f t="shared" si="10"/>
        <v>45831.38004</v>
      </c>
      <c r="H282" s="176">
        <v>45831380.04</v>
      </c>
    </row>
    <row r="283" spans="1:8" ht="12.75">
      <c r="A283" s="92">
        <f t="shared" si="9"/>
        <v>272</v>
      </c>
      <c r="B283" s="88" t="s">
        <v>126</v>
      </c>
      <c r="C283" s="89" t="s">
        <v>43</v>
      </c>
      <c r="D283" s="89" t="s">
        <v>521</v>
      </c>
      <c r="E283" s="89" t="s">
        <v>110</v>
      </c>
      <c r="F283" s="176">
        <v>113193.32</v>
      </c>
      <c r="G283" s="78">
        <f t="shared" si="10"/>
        <v>113.19332</v>
      </c>
      <c r="H283" s="176">
        <v>113193.32</v>
      </c>
    </row>
    <row r="284" spans="1:8" ht="25.5">
      <c r="A284" s="92">
        <f t="shared" si="9"/>
        <v>273</v>
      </c>
      <c r="B284" s="88" t="s">
        <v>120</v>
      </c>
      <c r="C284" s="89" t="s">
        <v>43</v>
      </c>
      <c r="D284" s="89" t="s">
        <v>521</v>
      </c>
      <c r="E284" s="89" t="s">
        <v>109</v>
      </c>
      <c r="F284" s="176">
        <v>38685409.69</v>
      </c>
      <c r="G284" s="78">
        <f t="shared" si="10"/>
        <v>38685.40969</v>
      </c>
      <c r="H284" s="176">
        <v>38685409.69</v>
      </c>
    </row>
    <row r="285" spans="1:8" ht="12.75">
      <c r="A285" s="92">
        <f t="shared" si="9"/>
        <v>274</v>
      </c>
      <c r="B285" s="88" t="s">
        <v>127</v>
      </c>
      <c r="C285" s="89" t="s">
        <v>43</v>
      </c>
      <c r="D285" s="89" t="s">
        <v>521</v>
      </c>
      <c r="E285" s="89" t="s">
        <v>111</v>
      </c>
      <c r="F285" s="176">
        <v>7032777.03</v>
      </c>
      <c r="G285" s="78">
        <f t="shared" si="10"/>
        <v>7032.77703</v>
      </c>
      <c r="H285" s="176">
        <v>7032777.03</v>
      </c>
    </row>
    <row r="286" spans="1:8" ht="38.25">
      <c r="A286" s="92">
        <f t="shared" si="9"/>
        <v>275</v>
      </c>
      <c r="B286" s="88" t="s">
        <v>177</v>
      </c>
      <c r="C286" s="89" t="s">
        <v>43</v>
      </c>
      <c r="D286" s="89" t="s">
        <v>522</v>
      </c>
      <c r="E286" s="89" t="s">
        <v>19</v>
      </c>
      <c r="F286" s="176">
        <v>25659016.1</v>
      </c>
      <c r="G286" s="78">
        <f t="shared" si="10"/>
        <v>25659.0161</v>
      </c>
      <c r="H286" s="176">
        <v>25659016.1</v>
      </c>
    </row>
    <row r="287" spans="1:8" ht="25.5">
      <c r="A287" s="92">
        <f t="shared" si="9"/>
        <v>276</v>
      </c>
      <c r="B287" s="88" t="s">
        <v>120</v>
      </c>
      <c r="C287" s="89" t="s">
        <v>43</v>
      </c>
      <c r="D287" s="89" t="s">
        <v>522</v>
      </c>
      <c r="E287" s="89" t="s">
        <v>109</v>
      </c>
      <c r="F287" s="176">
        <v>25659016.1</v>
      </c>
      <c r="G287" s="78">
        <f t="shared" si="10"/>
        <v>25659.0161</v>
      </c>
      <c r="H287" s="176">
        <v>25659016.1</v>
      </c>
    </row>
    <row r="288" spans="1:8" ht="51">
      <c r="A288" s="92">
        <f t="shared" si="9"/>
        <v>277</v>
      </c>
      <c r="B288" s="88" t="s">
        <v>178</v>
      </c>
      <c r="C288" s="89" t="s">
        <v>43</v>
      </c>
      <c r="D288" s="89" t="s">
        <v>523</v>
      </c>
      <c r="E288" s="89" t="s">
        <v>19</v>
      </c>
      <c r="F288" s="176">
        <v>17168162.05</v>
      </c>
      <c r="G288" s="78">
        <f t="shared" si="10"/>
        <v>17168.16205</v>
      </c>
      <c r="H288" s="176">
        <v>17168162.05</v>
      </c>
    </row>
    <row r="289" spans="1:8" ht="25.5">
      <c r="A289" s="92">
        <f t="shared" si="9"/>
        <v>278</v>
      </c>
      <c r="B289" s="88" t="s">
        <v>120</v>
      </c>
      <c r="C289" s="89" t="s">
        <v>43</v>
      </c>
      <c r="D289" s="89" t="s">
        <v>523</v>
      </c>
      <c r="E289" s="89" t="s">
        <v>109</v>
      </c>
      <c r="F289" s="176">
        <v>17168162.05</v>
      </c>
      <c r="G289" s="78">
        <f t="shared" si="10"/>
        <v>17168.16205</v>
      </c>
      <c r="H289" s="176">
        <v>17168162.05</v>
      </c>
    </row>
    <row r="290" spans="1:8" ht="89.25">
      <c r="A290" s="92">
        <f t="shared" si="9"/>
        <v>279</v>
      </c>
      <c r="B290" s="88" t="s">
        <v>320</v>
      </c>
      <c r="C290" s="89" t="s">
        <v>43</v>
      </c>
      <c r="D290" s="89" t="s">
        <v>524</v>
      </c>
      <c r="E290" s="89" t="s">
        <v>19</v>
      </c>
      <c r="F290" s="176">
        <v>700848.64</v>
      </c>
      <c r="G290" s="78">
        <f t="shared" si="10"/>
        <v>700.84864</v>
      </c>
      <c r="H290" s="176">
        <v>700848.64</v>
      </c>
    </row>
    <row r="291" spans="1:8" ht="25.5">
      <c r="A291" s="92">
        <f t="shared" si="9"/>
        <v>280</v>
      </c>
      <c r="B291" s="88" t="s">
        <v>120</v>
      </c>
      <c r="C291" s="89" t="s">
        <v>43</v>
      </c>
      <c r="D291" s="89" t="s">
        <v>524</v>
      </c>
      <c r="E291" s="89" t="s">
        <v>109</v>
      </c>
      <c r="F291" s="176">
        <v>700848.64</v>
      </c>
      <c r="G291" s="78">
        <f t="shared" si="10"/>
        <v>700.84864</v>
      </c>
      <c r="H291" s="176">
        <v>700848.64</v>
      </c>
    </row>
    <row r="292" spans="1:8" ht="76.5">
      <c r="A292" s="92">
        <f t="shared" si="9"/>
        <v>281</v>
      </c>
      <c r="B292" s="88" t="s">
        <v>602</v>
      </c>
      <c r="C292" s="89" t="s">
        <v>43</v>
      </c>
      <c r="D292" s="89" t="s">
        <v>526</v>
      </c>
      <c r="E292" s="89" t="s">
        <v>19</v>
      </c>
      <c r="F292" s="176">
        <v>129692700</v>
      </c>
      <c r="G292" s="78">
        <f t="shared" si="10"/>
        <v>129692.7</v>
      </c>
      <c r="H292" s="176">
        <v>129692700</v>
      </c>
    </row>
    <row r="293" spans="1:8" ht="12.75">
      <c r="A293" s="92">
        <f t="shared" si="9"/>
        <v>282</v>
      </c>
      <c r="B293" s="88" t="s">
        <v>126</v>
      </c>
      <c r="C293" s="89" t="s">
        <v>43</v>
      </c>
      <c r="D293" s="89" t="s">
        <v>526</v>
      </c>
      <c r="E293" s="89" t="s">
        <v>110</v>
      </c>
      <c r="F293" s="176">
        <v>129692700</v>
      </c>
      <c r="G293" s="78">
        <f t="shared" si="10"/>
        <v>129692.7</v>
      </c>
      <c r="H293" s="176">
        <v>129692700</v>
      </c>
    </row>
    <row r="294" spans="1:8" ht="89.25">
      <c r="A294" s="92">
        <f t="shared" si="9"/>
        <v>283</v>
      </c>
      <c r="B294" s="88" t="s">
        <v>603</v>
      </c>
      <c r="C294" s="89" t="s">
        <v>43</v>
      </c>
      <c r="D294" s="89" t="s">
        <v>528</v>
      </c>
      <c r="E294" s="89" t="s">
        <v>19</v>
      </c>
      <c r="F294" s="176">
        <v>2030000</v>
      </c>
      <c r="G294" s="78">
        <f t="shared" si="10"/>
        <v>2030</v>
      </c>
      <c r="H294" s="176">
        <v>2030000</v>
      </c>
    </row>
    <row r="295" spans="1:8" ht="25.5">
      <c r="A295" s="92">
        <f t="shared" si="9"/>
        <v>284</v>
      </c>
      <c r="B295" s="88" t="s">
        <v>120</v>
      </c>
      <c r="C295" s="89" t="s">
        <v>43</v>
      </c>
      <c r="D295" s="89" t="s">
        <v>528</v>
      </c>
      <c r="E295" s="89" t="s">
        <v>109</v>
      </c>
      <c r="F295" s="176">
        <v>2030000</v>
      </c>
      <c r="G295" s="78">
        <f t="shared" si="10"/>
        <v>2030</v>
      </c>
      <c r="H295" s="176">
        <v>2030000</v>
      </c>
    </row>
    <row r="296" spans="1:8" ht="25.5">
      <c r="A296" s="92">
        <f t="shared" si="9"/>
        <v>285</v>
      </c>
      <c r="B296" s="88" t="s">
        <v>643</v>
      </c>
      <c r="C296" s="89" t="s">
        <v>43</v>
      </c>
      <c r="D296" s="89" t="s">
        <v>644</v>
      </c>
      <c r="E296" s="89" t="s">
        <v>19</v>
      </c>
      <c r="F296" s="176">
        <v>4158816.34</v>
      </c>
      <c r="G296" s="78">
        <f t="shared" si="10"/>
        <v>4158.816339999999</v>
      </c>
      <c r="H296" s="176">
        <v>4158816.34</v>
      </c>
    </row>
    <row r="297" spans="1:8" ht="12.75">
      <c r="A297" s="92">
        <f t="shared" si="9"/>
        <v>286</v>
      </c>
      <c r="B297" s="88" t="s">
        <v>129</v>
      </c>
      <c r="C297" s="89" t="s">
        <v>43</v>
      </c>
      <c r="D297" s="89" t="s">
        <v>644</v>
      </c>
      <c r="E297" s="89" t="s">
        <v>112</v>
      </c>
      <c r="F297" s="176">
        <v>4158816.34</v>
      </c>
      <c r="G297" s="78">
        <f t="shared" si="10"/>
        <v>4158.816339999999</v>
      </c>
      <c r="H297" s="176">
        <v>4158816.34</v>
      </c>
    </row>
    <row r="298" spans="1:8" ht="12.75">
      <c r="A298" s="92">
        <f t="shared" si="9"/>
        <v>287</v>
      </c>
      <c r="B298" s="88" t="s">
        <v>102</v>
      </c>
      <c r="C298" s="89" t="s">
        <v>43</v>
      </c>
      <c r="D298" s="89" t="s">
        <v>416</v>
      </c>
      <c r="E298" s="89" t="s">
        <v>19</v>
      </c>
      <c r="F298" s="176">
        <v>9505111.71</v>
      </c>
      <c r="G298" s="78">
        <f t="shared" si="10"/>
        <v>9505.111710000001</v>
      </c>
      <c r="H298" s="176">
        <v>9505111.71</v>
      </c>
    </row>
    <row r="299" spans="1:8" ht="38.25">
      <c r="A299" s="92">
        <f t="shared" si="9"/>
        <v>288</v>
      </c>
      <c r="B299" s="88" t="s">
        <v>916</v>
      </c>
      <c r="C299" s="89" t="s">
        <v>43</v>
      </c>
      <c r="D299" s="89" t="s">
        <v>898</v>
      </c>
      <c r="E299" s="89" t="s">
        <v>19</v>
      </c>
      <c r="F299" s="176">
        <v>9505111.71</v>
      </c>
      <c r="G299" s="78">
        <f t="shared" si="10"/>
        <v>9505.111710000001</v>
      </c>
      <c r="H299" s="176">
        <v>9505111.71</v>
      </c>
    </row>
    <row r="300" spans="1:8" ht="12.75">
      <c r="A300" s="92">
        <f t="shared" si="9"/>
        <v>289</v>
      </c>
      <c r="B300" s="88" t="s">
        <v>126</v>
      </c>
      <c r="C300" s="89" t="s">
        <v>43</v>
      </c>
      <c r="D300" s="89" t="s">
        <v>898</v>
      </c>
      <c r="E300" s="89" t="s">
        <v>110</v>
      </c>
      <c r="F300" s="176">
        <v>9505111.71</v>
      </c>
      <c r="G300" s="78">
        <f t="shared" si="10"/>
        <v>9505.111710000001</v>
      </c>
      <c r="H300" s="176">
        <v>9505111.71</v>
      </c>
    </row>
    <row r="301" spans="1:8" ht="12.75">
      <c r="A301" s="92">
        <f t="shared" si="9"/>
        <v>290</v>
      </c>
      <c r="B301" s="88" t="s">
        <v>77</v>
      </c>
      <c r="C301" s="89" t="s">
        <v>44</v>
      </c>
      <c r="D301" s="89" t="s">
        <v>415</v>
      </c>
      <c r="E301" s="89" t="s">
        <v>19</v>
      </c>
      <c r="F301" s="176">
        <v>368549966.44</v>
      </c>
      <c r="G301" s="78">
        <f t="shared" si="10"/>
        <v>368549.96644</v>
      </c>
      <c r="H301" s="176">
        <v>368549966.44</v>
      </c>
    </row>
    <row r="302" spans="1:8" ht="38.25">
      <c r="A302" s="92">
        <f t="shared" si="9"/>
        <v>291</v>
      </c>
      <c r="B302" s="88" t="s">
        <v>1123</v>
      </c>
      <c r="C302" s="89" t="s">
        <v>44</v>
      </c>
      <c r="D302" s="89" t="s">
        <v>1105</v>
      </c>
      <c r="E302" s="89" t="s">
        <v>19</v>
      </c>
      <c r="F302" s="176">
        <v>366602993.23</v>
      </c>
      <c r="G302" s="78">
        <f t="shared" si="10"/>
        <v>366602.99323</v>
      </c>
      <c r="H302" s="176">
        <v>366602993.23</v>
      </c>
    </row>
    <row r="303" spans="1:8" ht="38.25">
      <c r="A303" s="92">
        <f t="shared" si="9"/>
        <v>292</v>
      </c>
      <c r="B303" s="88" t="s">
        <v>179</v>
      </c>
      <c r="C303" s="89" t="s">
        <v>44</v>
      </c>
      <c r="D303" s="89" t="s">
        <v>529</v>
      </c>
      <c r="E303" s="89" t="s">
        <v>19</v>
      </c>
      <c r="F303" s="176">
        <v>366602993.23</v>
      </c>
      <c r="G303" s="78">
        <f t="shared" si="10"/>
        <v>366602.99323</v>
      </c>
      <c r="H303" s="176">
        <v>366602993.23</v>
      </c>
    </row>
    <row r="304" spans="1:8" ht="63.75">
      <c r="A304" s="92">
        <f t="shared" si="9"/>
        <v>293</v>
      </c>
      <c r="B304" s="88" t="s">
        <v>180</v>
      </c>
      <c r="C304" s="89" t="s">
        <v>44</v>
      </c>
      <c r="D304" s="89" t="s">
        <v>530</v>
      </c>
      <c r="E304" s="89" t="s">
        <v>19</v>
      </c>
      <c r="F304" s="176">
        <v>59099282.18</v>
      </c>
      <c r="G304" s="78">
        <f t="shared" si="10"/>
        <v>59099.28218</v>
      </c>
      <c r="H304" s="176">
        <v>59099282.18</v>
      </c>
    </row>
    <row r="305" spans="1:8" ht="12.75">
      <c r="A305" s="92">
        <f t="shared" si="9"/>
        <v>294</v>
      </c>
      <c r="B305" s="88" t="s">
        <v>126</v>
      </c>
      <c r="C305" s="89" t="s">
        <v>44</v>
      </c>
      <c r="D305" s="89" t="s">
        <v>530</v>
      </c>
      <c r="E305" s="89" t="s">
        <v>110</v>
      </c>
      <c r="F305" s="176">
        <v>59099282.18</v>
      </c>
      <c r="G305" s="78">
        <f t="shared" si="10"/>
        <v>59099.28218</v>
      </c>
      <c r="H305" s="176">
        <v>59099282.18</v>
      </c>
    </row>
    <row r="306" spans="1:8" ht="102">
      <c r="A306" s="92">
        <f t="shared" si="9"/>
        <v>295</v>
      </c>
      <c r="B306" s="88" t="s">
        <v>181</v>
      </c>
      <c r="C306" s="89" t="s">
        <v>44</v>
      </c>
      <c r="D306" s="89" t="s">
        <v>531</v>
      </c>
      <c r="E306" s="89" t="s">
        <v>19</v>
      </c>
      <c r="F306" s="176">
        <v>15485654.65</v>
      </c>
      <c r="G306" s="78">
        <f t="shared" si="10"/>
        <v>15485.65465</v>
      </c>
      <c r="H306" s="176">
        <v>15485654.65</v>
      </c>
    </row>
    <row r="307" spans="1:8" ht="25.5">
      <c r="A307" s="92">
        <f t="shared" si="9"/>
        <v>296</v>
      </c>
      <c r="B307" s="88" t="s">
        <v>120</v>
      </c>
      <c r="C307" s="89" t="s">
        <v>44</v>
      </c>
      <c r="D307" s="89" t="s">
        <v>531</v>
      </c>
      <c r="E307" s="89" t="s">
        <v>109</v>
      </c>
      <c r="F307" s="176">
        <v>15485654.65</v>
      </c>
      <c r="G307" s="78">
        <f t="shared" si="10"/>
        <v>15485.65465</v>
      </c>
      <c r="H307" s="176">
        <v>15485654.65</v>
      </c>
    </row>
    <row r="308" spans="1:8" ht="38.25">
      <c r="A308" s="92">
        <f t="shared" si="9"/>
        <v>297</v>
      </c>
      <c r="B308" s="88" t="s">
        <v>182</v>
      </c>
      <c r="C308" s="89" t="s">
        <v>44</v>
      </c>
      <c r="D308" s="89" t="s">
        <v>532</v>
      </c>
      <c r="E308" s="89" t="s">
        <v>19</v>
      </c>
      <c r="F308" s="176">
        <v>39490258.85</v>
      </c>
      <c r="G308" s="78">
        <f t="shared" si="10"/>
        <v>39490.25885</v>
      </c>
      <c r="H308" s="176">
        <v>39490258.85</v>
      </c>
    </row>
    <row r="309" spans="1:8" ht="12.75">
      <c r="A309" s="92">
        <f t="shared" si="9"/>
        <v>298</v>
      </c>
      <c r="B309" s="88" t="s">
        <v>126</v>
      </c>
      <c r="C309" s="89" t="s">
        <v>44</v>
      </c>
      <c r="D309" s="89" t="s">
        <v>532</v>
      </c>
      <c r="E309" s="89" t="s">
        <v>110</v>
      </c>
      <c r="F309" s="176">
        <v>35450</v>
      </c>
      <c r="G309" s="78">
        <f t="shared" si="10"/>
        <v>35.45</v>
      </c>
      <c r="H309" s="176">
        <v>35450</v>
      </c>
    </row>
    <row r="310" spans="1:8" ht="25.5">
      <c r="A310" s="92">
        <f t="shared" si="9"/>
        <v>299</v>
      </c>
      <c r="B310" s="88" t="s">
        <v>120</v>
      </c>
      <c r="C310" s="89" t="s">
        <v>44</v>
      </c>
      <c r="D310" s="89" t="s">
        <v>532</v>
      </c>
      <c r="E310" s="89" t="s">
        <v>109</v>
      </c>
      <c r="F310" s="176">
        <v>35946853.43</v>
      </c>
      <c r="G310" s="78">
        <f t="shared" si="10"/>
        <v>35946.85343</v>
      </c>
      <c r="H310" s="176">
        <v>35946853.43</v>
      </c>
    </row>
    <row r="311" spans="1:8" ht="12.75">
      <c r="A311" s="92">
        <f t="shared" si="9"/>
        <v>300</v>
      </c>
      <c r="B311" s="88" t="s">
        <v>127</v>
      </c>
      <c r="C311" s="89" t="s">
        <v>44</v>
      </c>
      <c r="D311" s="89" t="s">
        <v>532</v>
      </c>
      <c r="E311" s="89" t="s">
        <v>111</v>
      </c>
      <c r="F311" s="176">
        <v>3507955.42</v>
      </c>
      <c r="G311" s="78">
        <f t="shared" si="10"/>
        <v>3507.95542</v>
      </c>
      <c r="H311" s="176">
        <v>3507955.42</v>
      </c>
    </row>
    <row r="312" spans="1:8" ht="25.5">
      <c r="A312" s="92">
        <f t="shared" si="9"/>
        <v>301</v>
      </c>
      <c r="B312" s="88" t="s">
        <v>183</v>
      </c>
      <c r="C312" s="89" t="s">
        <v>44</v>
      </c>
      <c r="D312" s="89" t="s">
        <v>533</v>
      </c>
      <c r="E312" s="89" t="s">
        <v>19</v>
      </c>
      <c r="F312" s="176">
        <v>1860885.89</v>
      </c>
      <c r="G312" s="78">
        <f t="shared" si="10"/>
        <v>1860.8858899999998</v>
      </c>
      <c r="H312" s="176">
        <v>1860885.89</v>
      </c>
    </row>
    <row r="313" spans="1:8" ht="25.5">
      <c r="A313" s="92">
        <f t="shared" si="9"/>
        <v>302</v>
      </c>
      <c r="B313" s="88" t="s">
        <v>120</v>
      </c>
      <c r="C313" s="89" t="s">
        <v>44</v>
      </c>
      <c r="D313" s="89" t="s">
        <v>533</v>
      </c>
      <c r="E313" s="89" t="s">
        <v>109</v>
      </c>
      <c r="F313" s="176">
        <v>1860885.89</v>
      </c>
      <c r="G313" s="78">
        <f t="shared" si="10"/>
        <v>1860.8858899999998</v>
      </c>
      <c r="H313" s="176">
        <v>1860885.89</v>
      </c>
    </row>
    <row r="314" spans="1:8" ht="51">
      <c r="A314" s="92">
        <f t="shared" si="9"/>
        <v>303</v>
      </c>
      <c r="B314" s="88" t="s">
        <v>184</v>
      </c>
      <c r="C314" s="89" t="s">
        <v>44</v>
      </c>
      <c r="D314" s="89" t="s">
        <v>534</v>
      </c>
      <c r="E314" s="89" t="s">
        <v>19</v>
      </c>
      <c r="F314" s="176">
        <v>5395978.5</v>
      </c>
      <c r="G314" s="78">
        <f t="shared" si="10"/>
        <v>5395.9785</v>
      </c>
      <c r="H314" s="176">
        <v>5395978.5</v>
      </c>
    </row>
    <row r="315" spans="1:8" ht="25.5">
      <c r="A315" s="92">
        <f t="shared" si="9"/>
        <v>304</v>
      </c>
      <c r="B315" s="88" t="s">
        <v>120</v>
      </c>
      <c r="C315" s="89" t="s">
        <v>44</v>
      </c>
      <c r="D315" s="89" t="s">
        <v>534</v>
      </c>
      <c r="E315" s="89" t="s">
        <v>109</v>
      </c>
      <c r="F315" s="176">
        <v>5395978.5</v>
      </c>
      <c r="G315" s="78">
        <f t="shared" si="10"/>
        <v>5395.9785</v>
      </c>
      <c r="H315" s="176">
        <v>5395978.5</v>
      </c>
    </row>
    <row r="316" spans="1:8" ht="51">
      <c r="A316" s="92">
        <f t="shared" si="9"/>
        <v>305</v>
      </c>
      <c r="B316" s="88" t="s">
        <v>321</v>
      </c>
      <c r="C316" s="89" t="s">
        <v>44</v>
      </c>
      <c r="D316" s="89" t="s">
        <v>535</v>
      </c>
      <c r="E316" s="89" t="s">
        <v>19</v>
      </c>
      <c r="F316" s="176">
        <v>41365128.85</v>
      </c>
      <c r="G316" s="78">
        <f t="shared" si="10"/>
        <v>41365.12885</v>
      </c>
      <c r="H316" s="176">
        <v>41365128.85</v>
      </c>
    </row>
    <row r="317" spans="1:8" ht="25.5">
      <c r="A317" s="92">
        <f t="shared" si="9"/>
        <v>306</v>
      </c>
      <c r="B317" s="88" t="s">
        <v>120</v>
      </c>
      <c r="C317" s="89" t="s">
        <v>44</v>
      </c>
      <c r="D317" s="89" t="s">
        <v>535</v>
      </c>
      <c r="E317" s="89" t="s">
        <v>109</v>
      </c>
      <c r="F317" s="176">
        <v>41345318.09</v>
      </c>
      <c r="G317" s="78">
        <f t="shared" si="10"/>
        <v>41345.31809</v>
      </c>
      <c r="H317" s="176">
        <v>41345318.09</v>
      </c>
    </row>
    <row r="318" spans="1:8" ht="12.75">
      <c r="A318" s="92">
        <f t="shared" si="9"/>
        <v>307</v>
      </c>
      <c r="B318" s="88" t="s">
        <v>127</v>
      </c>
      <c r="C318" s="89" t="s">
        <v>44</v>
      </c>
      <c r="D318" s="89" t="s">
        <v>535</v>
      </c>
      <c r="E318" s="89" t="s">
        <v>111</v>
      </c>
      <c r="F318" s="176">
        <v>19810.76</v>
      </c>
      <c r="G318" s="78">
        <f t="shared" si="10"/>
        <v>19.81076</v>
      </c>
      <c r="H318" s="176">
        <v>19810.76</v>
      </c>
    </row>
    <row r="319" spans="1:8" ht="102">
      <c r="A319" s="92">
        <f t="shared" si="9"/>
        <v>308</v>
      </c>
      <c r="B319" s="88" t="s">
        <v>322</v>
      </c>
      <c r="C319" s="89" t="s">
        <v>44</v>
      </c>
      <c r="D319" s="89" t="s">
        <v>536</v>
      </c>
      <c r="E319" s="89" t="s">
        <v>19</v>
      </c>
      <c r="F319" s="176">
        <v>693440</v>
      </c>
      <c r="G319" s="78">
        <f t="shared" si="10"/>
        <v>693.44</v>
      </c>
      <c r="H319" s="176">
        <v>693440</v>
      </c>
    </row>
    <row r="320" spans="1:8" ht="25.5">
      <c r="A320" s="92">
        <f t="shared" si="9"/>
        <v>309</v>
      </c>
      <c r="B320" s="88" t="s">
        <v>120</v>
      </c>
      <c r="C320" s="89" t="s">
        <v>44</v>
      </c>
      <c r="D320" s="89" t="s">
        <v>536</v>
      </c>
      <c r="E320" s="89" t="s">
        <v>109</v>
      </c>
      <c r="F320" s="176">
        <v>693440</v>
      </c>
      <c r="G320" s="78">
        <f t="shared" si="10"/>
        <v>693.44</v>
      </c>
      <c r="H320" s="176">
        <v>693440</v>
      </c>
    </row>
    <row r="321" spans="1:8" ht="114.75">
      <c r="A321" s="92">
        <f t="shared" si="9"/>
        <v>310</v>
      </c>
      <c r="B321" s="88" t="s">
        <v>604</v>
      </c>
      <c r="C321" s="89" t="s">
        <v>44</v>
      </c>
      <c r="D321" s="89" t="s">
        <v>538</v>
      </c>
      <c r="E321" s="89" t="s">
        <v>19</v>
      </c>
      <c r="F321" s="176">
        <v>155553100</v>
      </c>
      <c r="G321" s="78">
        <f t="shared" si="10"/>
        <v>155553.1</v>
      </c>
      <c r="H321" s="176">
        <v>155553100</v>
      </c>
    </row>
    <row r="322" spans="1:8" ht="12.75">
      <c r="A322" s="92">
        <f t="shared" si="9"/>
        <v>311</v>
      </c>
      <c r="B322" s="88" t="s">
        <v>126</v>
      </c>
      <c r="C322" s="89" t="s">
        <v>44</v>
      </c>
      <c r="D322" s="89" t="s">
        <v>538</v>
      </c>
      <c r="E322" s="89" t="s">
        <v>110</v>
      </c>
      <c r="F322" s="176">
        <v>155553100</v>
      </c>
      <c r="G322" s="78">
        <f t="shared" si="10"/>
        <v>155553.1</v>
      </c>
      <c r="H322" s="176">
        <v>155553100</v>
      </c>
    </row>
    <row r="323" spans="1:8" ht="114.75">
      <c r="A323" s="92">
        <f t="shared" si="9"/>
        <v>312</v>
      </c>
      <c r="B323" s="88" t="s">
        <v>605</v>
      </c>
      <c r="C323" s="89" t="s">
        <v>44</v>
      </c>
      <c r="D323" s="89" t="s">
        <v>540</v>
      </c>
      <c r="E323" s="89" t="s">
        <v>19</v>
      </c>
      <c r="F323" s="176">
        <v>5472000</v>
      </c>
      <c r="G323" s="78">
        <f t="shared" si="10"/>
        <v>5472</v>
      </c>
      <c r="H323" s="176">
        <v>5472000</v>
      </c>
    </row>
    <row r="324" spans="1:8" ht="25.5">
      <c r="A324" s="92">
        <f t="shared" si="9"/>
        <v>313</v>
      </c>
      <c r="B324" s="88" t="s">
        <v>120</v>
      </c>
      <c r="C324" s="89" t="s">
        <v>44</v>
      </c>
      <c r="D324" s="89" t="s">
        <v>540</v>
      </c>
      <c r="E324" s="89" t="s">
        <v>109</v>
      </c>
      <c r="F324" s="176">
        <v>5472000</v>
      </c>
      <c r="G324" s="78">
        <f t="shared" si="10"/>
        <v>5472</v>
      </c>
      <c r="H324" s="176">
        <v>5472000</v>
      </c>
    </row>
    <row r="325" spans="1:8" ht="38.25">
      <c r="A325" s="92">
        <f t="shared" si="9"/>
        <v>314</v>
      </c>
      <c r="B325" s="88" t="s">
        <v>712</v>
      </c>
      <c r="C325" s="89" t="s">
        <v>44</v>
      </c>
      <c r="D325" s="89" t="s">
        <v>702</v>
      </c>
      <c r="E325" s="89" t="s">
        <v>19</v>
      </c>
      <c r="F325" s="176">
        <v>19372000</v>
      </c>
      <c r="G325" s="78">
        <f t="shared" si="10"/>
        <v>19372</v>
      </c>
      <c r="H325" s="176">
        <v>19372000</v>
      </c>
    </row>
    <row r="326" spans="1:8" ht="25.5">
      <c r="A326" s="92">
        <f t="shared" si="9"/>
        <v>315</v>
      </c>
      <c r="B326" s="88" t="s">
        <v>120</v>
      </c>
      <c r="C326" s="89" t="s">
        <v>44</v>
      </c>
      <c r="D326" s="89" t="s">
        <v>702</v>
      </c>
      <c r="E326" s="89" t="s">
        <v>109</v>
      </c>
      <c r="F326" s="176">
        <v>19372000</v>
      </c>
      <c r="G326" s="78">
        <f t="shared" si="10"/>
        <v>19372</v>
      </c>
      <c r="H326" s="176">
        <v>19372000</v>
      </c>
    </row>
    <row r="327" spans="1:8" ht="25.5">
      <c r="A327" s="92">
        <f t="shared" si="9"/>
        <v>316</v>
      </c>
      <c r="B327" s="88" t="s">
        <v>713</v>
      </c>
      <c r="C327" s="89" t="s">
        <v>44</v>
      </c>
      <c r="D327" s="89" t="s">
        <v>703</v>
      </c>
      <c r="E327" s="89" t="s">
        <v>19</v>
      </c>
      <c r="F327" s="176">
        <v>16389515</v>
      </c>
      <c r="G327" s="78">
        <f t="shared" si="10"/>
        <v>16389.515</v>
      </c>
      <c r="H327" s="176">
        <v>16389515</v>
      </c>
    </row>
    <row r="328" spans="1:8" ht="25.5">
      <c r="A328" s="92">
        <f t="shared" si="9"/>
        <v>317</v>
      </c>
      <c r="B328" s="88" t="s">
        <v>120</v>
      </c>
      <c r="C328" s="89" t="s">
        <v>44</v>
      </c>
      <c r="D328" s="89" t="s">
        <v>703</v>
      </c>
      <c r="E328" s="89" t="s">
        <v>109</v>
      </c>
      <c r="F328" s="176">
        <v>16389515</v>
      </c>
      <c r="G328" s="78">
        <f t="shared" si="10"/>
        <v>16389.515</v>
      </c>
      <c r="H328" s="176">
        <v>16389515</v>
      </c>
    </row>
    <row r="329" spans="1:8" ht="38.25">
      <c r="A329" s="92">
        <f t="shared" si="9"/>
        <v>318</v>
      </c>
      <c r="B329" s="88" t="s">
        <v>885</v>
      </c>
      <c r="C329" s="89" t="s">
        <v>44</v>
      </c>
      <c r="D329" s="89" t="s">
        <v>911</v>
      </c>
      <c r="E329" s="89" t="s">
        <v>19</v>
      </c>
      <c r="F329" s="176">
        <v>350000</v>
      </c>
      <c r="G329" s="78">
        <f t="shared" si="10"/>
        <v>350</v>
      </c>
      <c r="H329" s="176">
        <v>350000</v>
      </c>
    </row>
    <row r="330" spans="1:8" ht="25.5">
      <c r="A330" s="92">
        <f t="shared" si="9"/>
        <v>319</v>
      </c>
      <c r="B330" s="88" t="s">
        <v>120</v>
      </c>
      <c r="C330" s="89" t="s">
        <v>44</v>
      </c>
      <c r="D330" s="89" t="s">
        <v>911</v>
      </c>
      <c r="E330" s="89" t="s">
        <v>109</v>
      </c>
      <c r="F330" s="176">
        <v>350000</v>
      </c>
      <c r="G330" s="78">
        <f t="shared" si="10"/>
        <v>350</v>
      </c>
      <c r="H330" s="176">
        <v>350000</v>
      </c>
    </row>
    <row r="331" spans="1:8" ht="51">
      <c r="A331" s="92">
        <f t="shared" si="9"/>
        <v>320</v>
      </c>
      <c r="B331" s="88" t="s">
        <v>918</v>
      </c>
      <c r="C331" s="89" t="s">
        <v>44</v>
      </c>
      <c r="D331" s="89" t="s">
        <v>907</v>
      </c>
      <c r="E331" s="89" t="s">
        <v>19</v>
      </c>
      <c r="F331" s="176">
        <v>865440</v>
      </c>
      <c r="G331" s="78">
        <f t="shared" si="10"/>
        <v>865.44</v>
      </c>
      <c r="H331" s="176">
        <v>865440</v>
      </c>
    </row>
    <row r="332" spans="1:8" ht="25.5">
      <c r="A332" s="92">
        <f t="shared" si="9"/>
        <v>321</v>
      </c>
      <c r="B332" s="88" t="s">
        <v>120</v>
      </c>
      <c r="C332" s="89" t="s">
        <v>44</v>
      </c>
      <c r="D332" s="89" t="s">
        <v>907</v>
      </c>
      <c r="E332" s="89" t="s">
        <v>109</v>
      </c>
      <c r="F332" s="176">
        <v>865440</v>
      </c>
      <c r="G332" s="78">
        <f t="shared" si="10"/>
        <v>865.44</v>
      </c>
      <c r="H332" s="176">
        <v>865440</v>
      </c>
    </row>
    <row r="333" spans="1:8" ht="38.25">
      <c r="A333" s="92">
        <f t="shared" si="9"/>
        <v>322</v>
      </c>
      <c r="B333" s="88" t="s">
        <v>734</v>
      </c>
      <c r="C333" s="89" t="s">
        <v>44</v>
      </c>
      <c r="D333" s="89" t="s">
        <v>908</v>
      </c>
      <c r="E333" s="89" t="s">
        <v>19</v>
      </c>
      <c r="F333" s="176">
        <v>2273612.14</v>
      </c>
      <c r="G333" s="78">
        <f aca="true" t="shared" si="11" ref="G333:G396">SUM(H333/1000)</f>
        <v>2273.61214</v>
      </c>
      <c r="H333" s="176">
        <v>2273612.14</v>
      </c>
    </row>
    <row r="334" spans="1:8" ht="25.5">
      <c r="A334" s="92">
        <f aca="true" t="shared" si="12" ref="A334:A397">A333+1</f>
        <v>323</v>
      </c>
      <c r="B334" s="88" t="s">
        <v>120</v>
      </c>
      <c r="C334" s="89" t="s">
        <v>44</v>
      </c>
      <c r="D334" s="89" t="s">
        <v>908</v>
      </c>
      <c r="E334" s="89" t="s">
        <v>109</v>
      </c>
      <c r="F334" s="176">
        <v>2273612.14</v>
      </c>
      <c r="G334" s="78">
        <f t="shared" si="11"/>
        <v>2273.61214</v>
      </c>
      <c r="H334" s="176">
        <v>2273612.14</v>
      </c>
    </row>
    <row r="335" spans="1:8" ht="25.5">
      <c r="A335" s="92">
        <f t="shared" si="12"/>
        <v>324</v>
      </c>
      <c r="B335" s="88" t="s">
        <v>643</v>
      </c>
      <c r="C335" s="89" t="s">
        <v>44</v>
      </c>
      <c r="D335" s="89" t="s">
        <v>645</v>
      </c>
      <c r="E335" s="89" t="s">
        <v>19</v>
      </c>
      <c r="F335" s="176">
        <v>2027453.09</v>
      </c>
      <c r="G335" s="78">
        <f t="shared" si="11"/>
        <v>2027.45309</v>
      </c>
      <c r="H335" s="176">
        <v>2027453.09</v>
      </c>
    </row>
    <row r="336" spans="1:8" ht="12.75">
      <c r="A336" s="92">
        <f t="shared" si="12"/>
        <v>325</v>
      </c>
      <c r="B336" s="88" t="s">
        <v>129</v>
      </c>
      <c r="C336" s="89" t="s">
        <v>44</v>
      </c>
      <c r="D336" s="89" t="s">
        <v>645</v>
      </c>
      <c r="E336" s="89" t="s">
        <v>112</v>
      </c>
      <c r="F336" s="176">
        <v>2027453.09</v>
      </c>
      <c r="G336" s="78">
        <f t="shared" si="11"/>
        <v>2027.45309</v>
      </c>
      <c r="H336" s="176">
        <v>2027453.09</v>
      </c>
    </row>
    <row r="337" spans="1:8" ht="76.5">
      <c r="A337" s="92">
        <f t="shared" si="12"/>
        <v>326</v>
      </c>
      <c r="B337" s="88" t="s">
        <v>1001</v>
      </c>
      <c r="C337" s="89" t="s">
        <v>44</v>
      </c>
      <c r="D337" s="89" t="s">
        <v>983</v>
      </c>
      <c r="E337" s="89" t="s">
        <v>19</v>
      </c>
      <c r="F337" s="176">
        <v>909244.08</v>
      </c>
      <c r="G337" s="78">
        <f t="shared" si="11"/>
        <v>909.2440799999999</v>
      </c>
      <c r="H337" s="176">
        <v>909244.08</v>
      </c>
    </row>
    <row r="338" spans="1:8" ht="12.75">
      <c r="A338" s="92">
        <f t="shared" si="12"/>
        <v>327</v>
      </c>
      <c r="B338" s="88" t="s">
        <v>129</v>
      </c>
      <c r="C338" s="89" t="s">
        <v>44</v>
      </c>
      <c r="D338" s="89" t="s">
        <v>983</v>
      </c>
      <c r="E338" s="89" t="s">
        <v>112</v>
      </c>
      <c r="F338" s="176">
        <v>909244.08</v>
      </c>
      <c r="G338" s="78">
        <f t="shared" si="11"/>
        <v>909.2440799999999</v>
      </c>
      <c r="H338" s="176">
        <v>909244.08</v>
      </c>
    </row>
    <row r="339" spans="1:8" ht="12.75">
      <c r="A339" s="92">
        <f t="shared" si="12"/>
        <v>328</v>
      </c>
      <c r="B339" s="88" t="s">
        <v>102</v>
      </c>
      <c r="C339" s="89" t="s">
        <v>44</v>
      </c>
      <c r="D339" s="89" t="s">
        <v>416</v>
      </c>
      <c r="E339" s="89" t="s">
        <v>19</v>
      </c>
      <c r="F339" s="176">
        <v>1946973.21</v>
      </c>
      <c r="G339" s="78">
        <f t="shared" si="11"/>
        <v>1946.9732099999999</v>
      </c>
      <c r="H339" s="176">
        <v>1946973.21</v>
      </c>
    </row>
    <row r="340" spans="1:8" ht="38.25">
      <c r="A340" s="92">
        <f t="shared" si="12"/>
        <v>329</v>
      </c>
      <c r="B340" s="88" t="s">
        <v>916</v>
      </c>
      <c r="C340" s="89" t="s">
        <v>44</v>
      </c>
      <c r="D340" s="89" t="s">
        <v>898</v>
      </c>
      <c r="E340" s="89" t="s">
        <v>19</v>
      </c>
      <c r="F340" s="176">
        <v>1946973.21</v>
      </c>
      <c r="G340" s="78">
        <f t="shared" si="11"/>
        <v>1946.9732099999999</v>
      </c>
      <c r="H340" s="176">
        <v>1946973.21</v>
      </c>
    </row>
    <row r="341" spans="1:8" ht="12.75">
      <c r="A341" s="92">
        <f t="shared" si="12"/>
        <v>330</v>
      </c>
      <c r="B341" s="88" t="s">
        <v>126</v>
      </c>
      <c r="C341" s="89" t="s">
        <v>44</v>
      </c>
      <c r="D341" s="89" t="s">
        <v>898</v>
      </c>
      <c r="E341" s="89" t="s">
        <v>110</v>
      </c>
      <c r="F341" s="176">
        <v>1946973.21</v>
      </c>
      <c r="G341" s="78">
        <f t="shared" si="11"/>
        <v>1946.9732099999999</v>
      </c>
      <c r="H341" s="176">
        <v>1946973.21</v>
      </c>
    </row>
    <row r="342" spans="1:8" ht="12.75">
      <c r="A342" s="92">
        <f t="shared" si="12"/>
        <v>331</v>
      </c>
      <c r="B342" s="88" t="s">
        <v>606</v>
      </c>
      <c r="C342" s="89" t="s">
        <v>556</v>
      </c>
      <c r="D342" s="89" t="s">
        <v>415</v>
      </c>
      <c r="E342" s="89" t="s">
        <v>19</v>
      </c>
      <c r="F342" s="176">
        <v>46564981.7</v>
      </c>
      <c r="G342" s="78">
        <f t="shared" si="11"/>
        <v>46564.981700000004</v>
      </c>
      <c r="H342" s="176">
        <v>46564981.7</v>
      </c>
    </row>
    <row r="343" spans="1:8" ht="38.25">
      <c r="A343" s="92">
        <f t="shared" si="12"/>
        <v>332</v>
      </c>
      <c r="B343" s="88" t="s">
        <v>1124</v>
      </c>
      <c r="C343" s="89" t="s">
        <v>556</v>
      </c>
      <c r="D343" s="89" t="s">
        <v>1110</v>
      </c>
      <c r="E343" s="89" t="s">
        <v>19</v>
      </c>
      <c r="F343" s="176">
        <v>45250281.7</v>
      </c>
      <c r="G343" s="78">
        <f t="shared" si="11"/>
        <v>45250.2817</v>
      </c>
      <c r="H343" s="176">
        <v>45250281.7</v>
      </c>
    </row>
    <row r="344" spans="1:8" ht="12.75">
      <c r="A344" s="92">
        <f t="shared" si="12"/>
        <v>333</v>
      </c>
      <c r="B344" s="88" t="s">
        <v>194</v>
      </c>
      <c r="C344" s="89" t="s">
        <v>556</v>
      </c>
      <c r="D344" s="89" t="s">
        <v>557</v>
      </c>
      <c r="E344" s="89" t="s">
        <v>19</v>
      </c>
      <c r="F344" s="176">
        <v>45250281.7</v>
      </c>
      <c r="G344" s="78">
        <f t="shared" si="11"/>
        <v>45250.2817</v>
      </c>
      <c r="H344" s="176">
        <v>45250281.7</v>
      </c>
    </row>
    <row r="345" spans="1:8" ht="25.5">
      <c r="A345" s="92">
        <f t="shared" si="12"/>
        <v>334</v>
      </c>
      <c r="B345" s="88" t="s">
        <v>196</v>
      </c>
      <c r="C345" s="89" t="s">
        <v>556</v>
      </c>
      <c r="D345" s="89" t="s">
        <v>558</v>
      </c>
      <c r="E345" s="89" t="s">
        <v>19</v>
      </c>
      <c r="F345" s="176">
        <v>39183670.56</v>
      </c>
      <c r="G345" s="78">
        <f t="shared" si="11"/>
        <v>39183.670560000006</v>
      </c>
      <c r="H345" s="176">
        <v>39183670.56</v>
      </c>
    </row>
    <row r="346" spans="1:8" ht="12.75">
      <c r="A346" s="92">
        <f t="shared" si="12"/>
        <v>335</v>
      </c>
      <c r="B346" s="88" t="s">
        <v>126</v>
      </c>
      <c r="C346" s="89" t="s">
        <v>556</v>
      </c>
      <c r="D346" s="89" t="s">
        <v>558</v>
      </c>
      <c r="E346" s="89" t="s">
        <v>110</v>
      </c>
      <c r="F346" s="176">
        <v>33911154</v>
      </c>
      <c r="G346" s="78">
        <f t="shared" si="11"/>
        <v>33911.154</v>
      </c>
      <c r="H346" s="176">
        <v>33911154</v>
      </c>
    </row>
    <row r="347" spans="1:8" ht="25.5">
      <c r="A347" s="92">
        <f t="shared" si="12"/>
        <v>336</v>
      </c>
      <c r="B347" s="88" t="s">
        <v>120</v>
      </c>
      <c r="C347" s="89" t="s">
        <v>556</v>
      </c>
      <c r="D347" s="89" t="s">
        <v>558</v>
      </c>
      <c r="E347" s="89" t="s">
        <v>109</v>
      </c>
      <c r="F347" s="176">
        <v>4858425.56</v>
      </c>
      <c r="G347" s="78">
        <f t="shared" si="11"/>
        <v>4858.42556</v>
      </c>
      <c r="H347" s="176">
        <v>4858425.56</v>
      </c>
    </row>
    <row r="348" spans="1:8" ht="12.75">
      <c r="A348" s="92">
        <f t="shared" si="12"/>
        <v>337</v>
      </c>
      <c r="B348" s="88" t="s">
        <v>127</v>
      </c>
      <c r="C348" s="89" t="s">
        <v>556</v>
      </c>
      <c r="D348" s="89" t="s">
        <v>558</v>
      </c>
      <c r="E348" s="89" t="s">
        <v>111</v>
      </c>
      <c r="F348" s="176">
        <v>414091</v>
      </c>
      <c r="G348" s="78">
        <f t="shared" si="11"/>
        <v>414.091</v>
      </c>
      <c r="H348" s="176">
        <v>414091</v>
      </c>
    </row>
    <row r="349" spans="1:8" ht="25.5">
      <c r="A349" s="92">
        <f t="shared" si="12"/>
        <v>338</v>
      </c>
      <c r="B349" s="88" t="s">
        <v>197</v>
      </c>
      <c r="C349" s="89" t="s">
        <v>556</v>
      </c>
      <c r="D349" s="89" t="s">
        <v>559</v>
      </c>
      <c r="E349" s="89" t="s">
        <v>19</v>
      </c>
      <c r="F349" s="176">
        <v>2581915.24</v>
      </c>
      <c r="G349" s="78">
        <f t="shared" si="11"/>
        <v>2581.9152400000003</v>
      </c>
      <c r="H349" s="176">
        <v>2581915.24</v>
      </c>
    </row>
    <row r="350" spans="1:8" ht="25.5">
      <c r="A350" s="92">
        <f t="shared" si="12"/>
        <v>339</v>
      </c>
      <c r="B350" s="88" t="s">
        <v>120</v>
      </c>
      <c r="C350" s="89" t="s">
        <v>556</v>
      </c>
      <c r="D350" s="89" t="s">
        <v>559</v>
      </c>
      <c r="E350" s="89" t="s">
        <v>109</v>
      </c>
      <c r="F350" s="176">
        <v>2581915.24</v>
      </c>
      <c r="G350" s="78">
        <f t="shared" si="11"/>
        <v>2581.9152400000003</v>
      </c>
      <c r="H350" s="176">
        <v>2581915.24</v>
      </c>
    </row>
    <row r="351" spans="1:8" ht="38.25">
      <c r="A351" s="92">
        <f t="shared" si="12"/>
        <v>340</v>
      </c>
      <c r="B351" s="88" t="s">
        <v>195</v>
      </c>
      <c r="C351" s="89" t="s">
        <v>556</v>
      </c>
      <c r="D351" s="89" t="s">
        <v>560</v>
      </c>
      <c r="E351" s="89" t="s">
        <v>19</v>
      </c>
      <c r="F351" s="176">
        <v>2408095.9</v>
      </c>
      <c r="G351" s="78">
        <f t="shared" si="11"/>
        <v>2408.0959</v>
      </c>
      <c r="H351" s="176">
        <v>2408095.9</v>
      </c>
    </row>
    <row r="352" spans="1:8" ht="25.5">
      <c r="A352" s="92">
        <f t="shared" si="12"/>
        <v>341</v>
      </c>
      <c r="B352" s="88" t="s">
        <v>120</v>
      </c>
      <c r="C352" s="89" t="s">
        <v>556</v>
      </c>
      <c r="D352" s="89" t="s">
        <v>560</v>
      </c>
      <c r="E352" s="89" t="s">
        <v>109</v>
      </c>
      <c r="F352" s="176">
        <v>2408095.9</v>
      </c>
      <c r="G352" s="78">
        <f t="shared" si="11"/>
        <v>2408.0959</v>
      </c>
      <c r="H352" s="176">
        <v>2408095.9</v>
      </c>
    </row>
    <row r="353" spans="1:8" ht="25.5">
      <c r="A353" s="92">
        <f t="shared" si="12"/>
        <v>342</v>
      </c>
      <c r="B353" s="88" t="s">
        <v>643</v>
      </c>
      <c r="C353" s="89" t="s">
        <v>556</v>
      </c>
      <c r="D353" s="89" t="s">
        <v>646</v>
      </c>
      <c r="E353" s="89" t="s">
        <v>19</v>
      </c>
      <c r="F353" s="176">
        <v>1026600</v>
      </c>
      <c r="G353" s="78">
        <f t="shared" si="11"/>
        <v>1026.6</v>
      </c>
      <c r="H353" s="176">
        <v>1026600</v>
      </c>
    </row>
    <row r="354" spans="1:8" ht="12.75">
      <c r="A354" s="92">
        <f t="shared" si="12"/>
        <v>343</v>
      </c>
      <c r="B354" s="88" t="s">
        <v>129</v>
      </c>
      <c r="C354" s="89" t="s">
        <v>556</v>
      </c>
      <c r="D354" s="89" t="s">
        <v>646</v>
      </c>
      <c r="E354" s="89" t="s">
        <v>112</v>
      </c>
      <c r="F354" s="176">
        <v>1026600</v>
      </c>
      <c r="G354" s="78">
        <f t="shared" si="11"/>
        <v>1026.6</v>
      </c>
      <c r="H354" s="176">
        <v>1026600</v>
      </c>
    </row>
    <row r="355" spans="1:8" ht="25.5">
      <c r="A355" s="92">
        <f t="shared" si="12"/>
        <v>344</v>
      </c>
      <c r="B355" s="88" t="s">
        <v>697</v>
      </c>
      <c r="C355" s="89" t="s">
        <v>556</v>
      </c>
      <c r="D355" s="89" t="s">
        <v>647</v>
      </c>
      <c r="E355" s="89" t="s">
        <v>19</v>
      </c>
      <c r="F355" s="176">
        <v>50000</v>
      </c>
      <c r="G355" s="78">
        <f t="shared" si="11"/>
        <v>50</v>
      </c>
      <c r="H355" s="176">
        <v>50000</v>
      </c>
    </row>
    <row r="356" spans="1:8" ht="25.5">
      <c r="A356" s="92">
        <f t="shared" si="12"/>
        <v>345</v>
      </c>
      <c r="B356" s="88" t="s">
        <v>120</v>
      </c>
      <c r="C356" s="89" t="s">
        <v>556</v>
      </c>
      <c r="D356" s="89" t="s">
        <v>647</v>
      </c>
      <c r="E356" s="89" t="s">
        <v>109</v>
      </c>
      <c r="F356" s="176">
        <v>50000</v>
      </c>
      <c r="G356" s="78">
        <f t="shared" si="11"/>
        <v>50</v>
      </c>
      <c r="H356" s="176">
        <v>50000</v>
      </c>
    </row>
    <row r="357" spans="1:8" ht="12.75">
      <c r="A357" s="92">
        <f t="shared" si="12"/>
        <v>346</v>
      </c>
      <c r="B357" s="88" t="s">
        <v>102</v>
      </c>
      <c r="C357" s="89" t="s">
        <v>556</v>
      </c>
      <c r="D357" s="89" t="s">
        <v>416</v>
      </c>
      <c r="E357" s="89" t="s">
        <v>19</v>
      </c>
      <c r="F357" s="176">
        <v>1314700</v>
      </c>
      <c r="G357" s="78">
        <f t="shared" si="11"/>
        <v>1314.7</v>
      </c>
      <c r="H357" s="176">
        <v>1314700</v>
      </c>
    </row>
    <row r="358" spans="1:8" ht="38.25">
      <c r="A358" s="92">
        <f t="shared" si="12"/>
        <v>347</v>
      </c>
      <c r="B358" s="88" t="s">
        <v>916</v>
      </c>
      <c r="C358" s="89" t="s">
        <v>556</v>
      </c>
      <c r="D358" s="89" t="s">
        <v>898</v>
      </c>
      <c r="E358" s="89" t="s">
        <v>19</v>
      </c>
      <c r="F358" s="176">
        <v>1314700</v>
      </c>
      <c r="G358" s="78">
        <f t="shared" si="11"/>
        <v>1314.7</v>
      </c>
      <c r="H358" s="176">
        <v>1314700</v>
      </c>
    </row>
    <row r="359" spans="1:8" ht="12.75">
      <c r="A359" s="92">
        <f t="shared" si="12"/>
        <v>348</v>
      </c>
      <c r="B359" s="88" t="s">
        <v>126</v>
      </c>
      <c r="C359" s="89" t="s">
        <v>556</v>
      </c>
      <c r="D359" s="89" t="s">
        <v>898</v>
      </c>
      <c r="E359" s="89" t="s">
        <v>110</v>
      </c>
      <c r="F359" s="176">
        <v>1314700</v>
      </c>
      <c r="G359" s="78">
        <f t="shared" si="11"/>
        <v>1314.7</v>
      </c>
      <c r="H359" s="176">
        <v>1314700</v>
      </c>
    </row>
    <row r="360" spans="1:8" ht="12.75">
      <c r="A360" s="92">
        <f t="shared" si="12"/>
        <v>349</v>
      </c>
      <c r="B360" s="88" t="s">
        <v>607</v>
      </c>
      <c r="C360" s="89" t="s">
        <v>45</v>
      </c>
      <c r="D360" s="89" t="s">
        <v>415</v>
      </c>
      <c r="E360" s="89" t="s">
        <v>19</v>
      </c>
      <c r="F360" s="176">
        <v>19488486.83</v>
      </c>
      <c r="G360" s="78">
        <f t="shared" si="11"/>
        <v>19488.486829999998</v>
      </c>
      <c r="H360" s="176">
        <v>19488486.83</v>
      </c>
    </row>
    <row r="361" spans="1:8" ht="38.25">
      <c r="A361" s="92">
        <f t="shared" si="12"/>
        <v>350</v>
      </c>
      <c r="B361" s="88" t="s">
        <v>1123</v>
      </c>
      <c r="C361" s="89" t="s">
        <v>45</v>
      </c>
      <c r="D361" s="89" t="s">
        <v>1105</v>
      </c>
      <c r="E361" s="89" t="s">
        <v>19</v>
      </c>
      <c r="F361" s="176">
        <v>17661000.53</v>
      </c>
      <c r="G361" s="78">
        <f t="shared" si="11"/>
        <v>17661.00053</v>
      </c>
      <c r="H361" s="176">
        <v>17661000.53</v>
      </c>
    </row>
    <row r="362" spans="1:8" ht="38.25">
      <c r="A362" s="92">
        <f t="shared" si="12"/>
        <v>351</v>
      </c>
      <c r="B362" s="88" t="s">
        <v>185</v>
      </c>
      <c r="C362" s="89" t="s">
        <v>45</v>
      </c>
      <c r="D362" s="89" t="s">
        <v>542</v>
      </c>
      <c r="E362" s="89" t="s">
        <v>19</v>
      </c>
      <c r="F362" s="176">
        <v>16423807.29</v>
      </c>
      <c r="G362" s="78">
        <f t="shared" si="11"/>
        <v>16423.80729</v>
      </c>
      <c r="H362" s="176">
        <v>16423807.29</v>
      </c>
    </row>
    <row r="363" spans="1:8" ht="25.5">
      <c r="A363" s="92">
        <f t="shared" si="12"/>
        <v>352</v>
      </c>
      <c r="B363" s="88" t="s">
        <v>186</v>
      </c>
      <c r="C363" s="89" t="s">
        <v>45</v>
      </c>
      <c r="D363" s="89" t="s">
        <v>543</v>
      </c>
      <c r="E363" s="89" t="s">
        <v>19</v>
      </c>
      <c r="F363" s="176">
        <v>8896707.29</v>
      </c>
      <c r="G363" s="78">
        <f t="shared" si="11"/>
        <v>8896.707289999998</v>
      </c>
      <c r="H363" s="176">
        <v>8896707.29</v>
      </c>
    </row>
    <row r="364" spans="1:8" ht="25.5">
      <c r="A364" s="92">
        <f t="shared" si="12"/>
        <v>353</v>
      </c>
      <c r="B364" s="88" t="s">
        <v>120</v>
      </c>
      <c r="C364" s="89" t="s">
        <v>45</v>
      </c>
      <c r="D364" s="89" t="s">
        <v>543</v>
      </c>
      <c r="E364" s="89" t="s">
        <v>109</v>
      </c>
      <c r="F364" s="176">
        <v>8896707.29</v>
      </c>
      <c r="G364" s="78">
        <f t="shared" si="11"/>
        <v>8896.707289999998</v>
      </c>
      <c r="H364" s="176">
        <v>8896707.29</v>
      </c>
    </row>
    <row r="365" spans="1:8" ht="25.5">
      <c r="A365" s="92">
        <f t="shared" si="12"/>
        <v>354</v>
      </c>
      <c r="B365" s="88" t="s">
        <v>187</v>
      </c>
      <c r="C365" s="89" t="s">
        <v>45</v>
      </c>
      <c r="D365" s="89" t="s">
        <v>544</v>
      </c>
      <c r="E365" s="89" t="s">
        <v>19</v>
      </c>
      <c r="F365" s="176">
        <v>1500000</v>
      </c>
      <c r="G365" s="78">
        <f t="shared" si="11"/>
        <v>1500</v>
      </c>
      <c r="H365" s="176">
        <v>1500000</v>
      </c>
    </row>
    <row r="366" spans="1:8" ht="25.5">
      <c r="A366" s="92">
        <f t="shared" si="12"/>
        <v>355</v>
      </c>
      <c r="B366" s="88" t="s">
        <v>120</v>
      </c>
      <c r="C366" s="89" t="s">
        <v>45</v>
      </c>
      <c r="D366" s="89" t="s">
        <v>544</v>
      </c>
      <c r="E366" s="89" t="s">
        <v>109</v>
      </c>
      <c r="F366" s="176">
        <v>1500000</v>
      </c>
      <c r="G366" s="78">
        <f t="shared" si="11"/>
        <v>1500</v>
      </c>
      <c r="H366" s="176">
        <v>1500000</v>
      </c>
    </row>
    <row r="367" spans="1:8" ht="38.25">
      <c r="A367" s="92">
        <f t="shared" si="12"/>
        <v>356</v>
      </c>
      <c r="B367" s="88" t="s">
        <v>188</v>
      </c>
      <c r="C367" s="89" t="s">
        <v>45</v>
      </c>
      <c r="D367" s="89" t="s">
        <v>545</v>
      </c>
      <c r="E367" s="89" t="s">
        <v>19</v>
      </c>
      <c r="F367" s="176">
        <v>150000</v>
      </c>
      <c r="G367" s="78">
        <f t="shared" si="11"/>
        <v>150</v>
      </c>
      <c r="H367" s="176">
        <v>150000</v>
      </c>
    </row>
    <row r="368" spans="1:8" ht="25.5">
      <c r="A368" s="92">
        <f t="shared" si="12"/>
        <v>357</v>
      </c>
      <c r="B368" s="88" t="s">
        <v>120</v>
      </c>
      <c r="C368" s="89" t="s">
        <v>45</v>
      </c>
      <c r="D368" s="89" t="s">
        <v>545</v>
      </c>
      <c r="E368" s="89" t="s">
        <v>109</v>
      </c>
      <c r="F368" s="176">
        <v>150000</v>
      </c>
      <c r="G368" s="78">
        <f t="shared" si="11"/>
        <v>150</v>
      </c>
      <c r="H368" s="176">
        <v>150000</v>
      </c>
    </row>
    <row r="369" spans="1:8" ht="25.5">
      <c r="A369" s="92">
        <f t="shared" si="12"/>
        <v>358</v>
      </c>
      <c r="B369" s="88" t="s">
        <v>323</v>
      </c>
      <c r="C369" s="89" t="s">
        <v>45</v>
      </c>
      <c r="D369" s="89" t="s">
        <v>546</v>
      </c>
      <c r="E369" s="89" t="s">
        <v>19</v>
      </c>
      <c r="F369" s="176">
        <v>5877100</v>
      </c>
      <c r="G369" s="78">
        <f t="shared" si="11"/>
        <v>5877.1</v>
      </c>
      <c r="H369" s="176">
        <v>5877100</v>
      </c>
    </row>
    <row r="370" spans="1:8" ht="25.5">
      <c r="A370" s="92">
        <f t="shared" si="12"/>
        <v>359</v>
      </c>
      <c r="B370" s="88" t="s">
        <v>120</v>
      </c>
      <c r="C370" s="89" t="s">
        <v>45</v>
      </c>
      <c r="D370" s="89" t="s">
        <v>546</v>
      </c>
      <c r="E370" s="89" t="s">
        <v>109</v>
      </c>
      <c r="F370" s="176">
        <v>5877100</v>
      </c>
      <c r="G370" s="78">
        <f t="shared" si="11"/>
        <v>5877.1</v>
      </c>
      <c r="H370" s="176">
        <v>5877100</v>
      </c>
    </row>
    <row r="371" spans="1:8" ht="38.25">
      <c r="A371" s="92">
        <f t="shared" si="12"/>
        <v>360</v>
      </c>
      <c r="B371" s="88" t="s">
        <v>189</v>
      </c>
      <c r="C371" s="89" t="s">
        <v>45</v>
      </c>
      <c r="D371" s="89" t="s">
        <v>547</v>
      </c>
      <c r="E371" s="89" t="s">
        <v>19</v>
      </c>
      <c r="F371" s="176">
        <v>1237193.24</v>
      </c>
      <c r="G371" s="78">
        <f t="shared" si="11"/>
        <v>1237.19324</v>
      </c>
      <c r="H371" s="176">
        <v>1237193.24</v>
      </c>
    </row>
    <row r="372" spans="1:8" ht="38.25">
      <c r="A372" s="92">
        <f t="shared" si="12"/>
        <v>361</v>
      </c>
      <c r="B372" s="88" t="s">
        <v>190</v>
      </c>
      <c r="C372" s="89" t="s">
        <v>45</v>
      </c>
      <c r="D372" s="89" t="s">
        <v>548</v>
      </c>
      <c r="E372" s="89" t="s">
        <v>19</v>
      </c>
      <c r="F372" s="176">
        <v>150000</v>
      </c>
      <c r="G372" s="78">
        <f t="shared" si="11"/>
        <v>150</v>
      </c>
      <c r="H372" s="176">
        <v>150000</v>
      </c>
    </row>
    <row r="373" spans="1:8" ht="25.5">
      <c r="A373" s="92">
        <f t="shared" si="12"/>
        <v>362</v>
      </c>
      <c r="B373" s="88" t="s">
        <v>120</v>
      </c>
      <c r="C373" s="89" t="s">
        <v>45</v>
      </c>
      <c r="D373" s="89" t="s">
        <v>548</v>
      </c>
      <c r="E373" s="89" t="s">
        <v>109</v>
      </c>
      <c r="F373" s="176">
        <v>150000</v>
      </c>
      <c r="G373" s="78">
        <f t="shared" si="11"/>
        <v>150</v>
      </c>
      <c r="H373" s="176">
        <v>150000</v>
      </c>
    </row>
    <row r="374" spans="1:8" ht="38.25">
      <c r="A374" s="92">
        <f t="shared" si="12"/>
        <v>363</v>
      </c>
      <c r="B374" s="88" t="s">
        <v>608</v>
      </c>
      <c r="C374" s="89" t="s">
        <v>45</v>
      </c>
      <c r="D374" s="89" t="s">
        <v>550</v>
      </c>
      <c r="E374" s="89" t="s">
        <v>19</v>
      </c>
      <c r="F374" s="176">
        <v>755000</v>
      </c>
      <c r="G374" s="78">
        <f t="shared" si="11"/>
        <v>755</v>
      </c>
      <c r="H374" s="176">
        <v>755000</v>
      </c>
    </row>
    <row r="375" spans="1:8" ht="25.5">
      <c r="A375" s="92">
        <f t="shared" si="12"/>
        <v>364</v>
      </c>
      <c r="B375" s="88" t="s">
        <v>120</v>
      </c>
      <c r="C375" s="89" t="s">
        <v>45</v>
      </c>
      <c r="D375" s="89" t="s">
        <v>550</v>
      </c>
      <c r="E375" s="89" t="s">
        <v>109</v>
      </c>
      <c r="F375" s="176">
        <v>755000</v>
      </c>
      <c r="G375" s="78">
        <f t="shared" si="11"/>
        <v>755</v>
      </c>
      <c r="H375" s="176">
        <v>755000</v>
      </c>
    </row>
    <row r="376" spans="1:8" ht="25.5">
      <c r="A376" s="92">
        <f t="shared" si="12"/>
        <v>365</v>
      </c>
      <c r="B376" s="88" t="s">
        <v>191</v>
      </c>
      <c r="C376" s="89" t="s">
        <v>45</v>
      </c>
      <c r="D376" s="89" t="s">
        <v>551</v>
      </c>
      <c r="E376" s="89" t="s">
        <v>19</v>
      </c>
      <c r="F376" s="176">
        <v>332193.24</v>
      </c>
      <c r="G376" s="78">
        <f t="shared" si="11"/>
        <v>332.19324</v>
      </c>
      <c r="H376" s="176">
        <v>332193.24</v>
      </c>
    </row>
    <row r="377" spans="1:8" ht="25.5">
      <c r="A377" s="92">
        <f t="shared" si="12"/>
        <v>366</v>
      </c>
      <c r="B377" s="88" t="s">
        <v>120</v>
      </c>
      <c r="C377" s="89" t="s">
        <v>45</v>
      </c>
      <c r="D377" s="89" t="s">
        <v>551</v>
      </c>
      <c r="E377" s="89" t="s">
        <v>109</v>
      </c>
      <c r="F377" s="176">
        <v>332193.24</v>
      </c>
      <c r="G377" s="78">
        <f t="shared" si="11"/>
        <v>332.19324</v>
      </c>
      <c r="H377" s="176">
        <v>332193.24</v>
      </c>
    </row>
    <row r="378" spans="1:8" ht="38.25">
      <c r="A378" s="92">
        <f t="shared" si="12"/>
        <v>367</v>
      </c>
      <c r="B378" s="88" t="s">
        <v>1124</v>
      </c>
      <c r="C378" s="89" t="s">
        <v>45</v>
      </c>
      <c r="D378" s="89" t="s">
        <v>1110</v>
      </c>
      <c r="E378" s="89" t="s">
        <v>19</v>
      </c>
      <c r="F378" s="176">
        <v>1827486.3</v>
      </c>
      <c r="G378" s="78">
        <f t="shared" si="11"/>
        <v>1827.4863</v>
      </c>
      <c r="H378" s="176">
        <v>1827486.3</v>
      </c>
    </row>
    <row r="379" spans="1:8" ht="25.5">
      <c r="A379" s="92">
        <f t="shared" si="12"/>
        <v>368</v>
      </c>
      <c r="B379" s="88" t="s">
        <v>198</v>
      </c>
      <c r="C379" s="89" t="s">
        <v>45</v>
      </c>
      <c r="D379" s="89" t="s">
        <v>561</v>
      </c>
      <c r="E379" s="89" t="s">
        <v>19</v>
      </c>
      <c r="F379" s="176">
        <v>973366.3</v>
      </c>
      <c r="G379" s="78">
        <f t="shared" si="11"/>
        <v>973.3663</v>
      </c>
      <c r="H379" s="176">
        <v>973366.3</v>
      </c>
    </row>
    <row r="380" spans="1:8" ht="25.5">
      <c r="A380" s="92">
        <f t="shared" si="12"/>
        <v>369</v>
      </c>
      <c r="B380" s="88" t="s">
        <v>648</v>
      </c>
      <c r="C380" s="89" t="s">
        <v>45</v>
      </c>
      <c r="D380" s="89" t="s">
        <v>649</v>
      </c>
      <c r="E380" s="89" t="s">
        <v>19</v>
      </c>
      <c r="F380" s="176">
        <v>958666.3</v>
      </c>
      <c r="G380" s="78">
        <f t="shared" si="11"/>
        <v>958.6663000000001</v>
      </c>
      <c r="H380" s="176">
        <v>958666.3</v>
      </c>
    </row>
    <row r="381" spans="1:8" ht="25.5">
      <c r="A381" s="92">
        <f t="shared" si="12"/>
        <v>370</v>
      </c>
      <c r="B381" s="88" t="s">
        <v>120</v>
      </c>
      <c r="C381" s="89" t="s">
        <v>45</v>
      </c>
      <c r="D381" s="89" t="s">
        <v>649</v>
      </c>
      <c r="E381" s="89" t="s">
        <v>109</v>
      </c>
      <c r="F381" s="176">
        <v>847666.3</v>
      </c>
      <c r="G381" s="78">
        <f t="shared" si="11"/>
        <v>847.6663000000001</v>
      </c>
      <c r="H381" s="176">
        <v>847666.3</v>
      </c>
    </row>
    <row r="382" spans="1:8" ht="12.75">
      <c r="A382" s="92">
        <f t="shared" si="12"/>
        <v>371</v>
      </c>
      <c r="B382" s="88" t="s">
        <v>172</v>
      </c>
      <c r="C382" s="89" t="s">
        <v>45</v>
      </c>
      <c r="D382" s="89" t="s">
        <v>649</v>
      </c>
      <c r="E382" s="89" t="s">
        <v>107</v>
      </c>
      <c r="F382" s="176">
        <v>111000</v>
      </c>
      <c r="G382" s="78">
        <f t="shared" si="11"/>
        <v>111</v>
      </c>
      <c r="H382" s="176">
        <v>111000</v>
      </c>
    </row>
    <row r="383" spans="1:8" ht="25.5">
      <c r="A383" s="92">
        <f t="shared" si="12"/>
        <v>372</v>
      </c>
      <c r="B383" s="88" t="s">
        <v>919</v>
      </c>
      <c r="C383" s="89" t="s">
        <v>45</v>
      </c>
      <c r="D383" s="89" t="s">
        <v>913</v>
      </c>
      <c r="E383" s="89" t="s">
        <v>19</v>
      </c>
      <c r="F383" s="176">
        <v>14700</v>
      </c>
      <c r="G383" s="78">
        <f t="shared" si="11"/>
        <v>14.7</v>
      </c>
      <c r="H383" s="176">
        <v>14700</v>
      </c>
    </row>
    <row r="384" spans="1:8" ht="25.5">
      <c r="A384" s="92">
        <f t="shared" si="12"/>
        <v>373</v>
      </c>
      <c r="B384" s="88" t="s">
        <v>120</v>
      </c>
      <c r="C384" s="89" t="s">
        <v>45</v>
      </c>
      <c r="D384" s="89" t="s">
        <v>913</v>
      </c>
      <c r="E384" s="89" t="s">
        <v>109</v>
      </c>
      <c r="F384" s="176">
        <v>14700</v>
      </c>
      <c r="G384" s="78">
        <f t="shared" si="11"/>
        <v>14.7</v>
      </c>
      <c r="H384" s="176">
        <v>14700</v>
      </c>
    </row>
    <row r="385" spans="1:8" ht="12.75">
      <c r="A385" s="92">
        <f t="shared" si="12"/>
        <v>374</v>
      </c>
      <c r="B385" s="88" t="s">
        <v>199</v>
      </c>
      <c r="C385" s="89" t="s">
        <v>45</v>
      </c>
      <c r="D385" s="89" t="s">
        <v>562</v>
      </c>
      <c r="E385" s="89" t="s">
        <v>19</v>
      </c>
      <c r="F385" s="176">
        <v>854120</v>
      </c>
      <c r="G385" s="78">
        <f t="shared" si="11"/>
        <v>854.12</v>
      </c>
      <c r="H385" s="176">
        <v>854120</v>
      </c>
    </row>
    <row r="386" spans="1:8" ht="38.25">
      <c r="A386" s="92">
        <f t="shared" si="12"/>
        <v>375</v>
      </c>
      <c r="B386" s="88" t="s">
        <v>1074</v>
      </c>
      <c r="C386" s="89" t="s">
        <v>45</v>
      </c>
      <c r="D386" s="89" t="s">
        <v>1060</v>
      </c>
      <c r="E386" s="89" t="s">
        <v>19</v>
      </c>
      <c r="F386" s="176">
        <v>60300</v>
      </c>
      <c r="G386" s="78">
        <f t="shared" si="11"/>
        <v>60.3</v>
      </c>
      <c r="H386" s="176">
        <v>60300</v>
      </c>
    </row>
    <row r="387" spans="1:8" ht="25.5">
      <c r="A387" s="92">
        <f t="shared" si="12"/>
        <v>376</v>
      </c>
      <c r="B387" s="88" t="s">
        <v>120</v>
      </c>
      <c r="C387" s="89" t="s">
        <v>45</v>
      </c>
      <c r="D387" s="89" t="s">
        <v>1060</v>
      </c>
      <c r="E387" s="89" t="s">
        <v>109</v>
      </c>
      <c r="F387" s="176">
        <v>60300</v>
      </c>
      <c r="G387" s="78">
        <f t="shared" si="11"/>
        <v>60.3</v>
      </c>
      <c r="H387" s="176">
        <v>60300</v>
      </c>
    </row>
    <row r="388" spans="1:8" ht="51">
      <c r="A388" s="92">
        <f t="shared" si="12"/>
        <v>377</v>
      </c>
      <c r="B388" s="88" t="s">
        <v>609</v>
      </c>
      <c r="C388" s="89" t="s">
        <v>45</v>
      </c>
      <c r="D388" s="89" t="s">
        <v>1061</v>
      </c>
      <c r="E388" s="89" t="s">
        <v>19</v>
      </c>
      <c r="F388" s="176">
        <v>111000</v>
      </c>
      <c r="G388" s="78">
        <f t="shared" si="11"/>
        <v>111</v>
      </c>
      <c r="H388" s="176">
        <v>111000</v>
      </c>
    </row>
    <row r="389" spans="1:8" ht="25.5">
      <c r="A389" s="92">
        <f t="shared" si="12"/>
        <v>378</v>
      </c>
      <c r="B389" s="88" t="s">
        <v>120</v>
      </c>
      <c r="C389" s="89" t="s">
        <v>45</v>
      </c>
      <c r="D389" s="89" t="s">
        <v>1061</v>
      </c>
      <c r="E389" s="89" t="s">
        <v>109</v>
      </c>
      <c r="F389" s="176">
        <v>111000</v>
      </c>
      <c r="G389" s="78">
        <f t="shared" si="11"/>
        <v>111</v>
      </c>
      <c r="H389" s="176">
        <v>111000</v>
      </c>
    </row>
    <row r="390" spans="1:8" ht="25.5">
      <c r="A390" s="92">
        <f t="shared" si="12"/>
        <v>379</v>
      </c>
      <c r="B390" s="88" t="s">
        <v>1002</v>
      </c>
      <c r="C390" s="89" t="s">
        <v>45</v>
      </c>
      <c r="D390" s="89" t="s">
        <v>985</v>
      </c>
      <c r="E390" s="89" t="s">
        <v>19</v>
      </c>
      <c r="F390" s="176">
        <v>30000</v>
      </c>
      <c r="G390" s="78">
        <f t="shared" si="11"/>
        <v>30</v>
      </c>
      <c r="H390" s="176">
        <v>30000</v>
      </c>
    </row>
    <row r="391" spans="1:8" ht="25.5">
      <c r="A391" s="92">
        <f t="shared" si="12"/>
        <v>380</v>
      </c>
      <c r="B391" s="88" t="s">
        <v>120</v>
      </c>
      <c r="C391" s="89" t="s">
        <v>45</v>
      </c>
      <c r="D391" s="89" t="s">
        <v>985</v>
      </c>
      <c r="E391" s="89" t="s">
        <v>109</v>
      </c>
      <c r="F391" s="176">
        <v>30000</v>
      </c>
      <c r="G391" s="78">
        <f t="shared" si="11"/>
        <v>30</v>
      </c>
      <c r="H391" s="176">
        <v>30000</v>
      </c>
    </row>
    <row r="392" spans="1:8" ht="38.25">
      <c r="A392" s="92">
        <f t="shared" si="12"/>
        <v>381</v>
      </c>
      <c r="B392" s="88" t="s">
        <v>200</v>
      </c>
      <c r="C392" s="89" t="s">
        <v>45</v>
      </c>
      <c r="D392" s="89" t="s">
        <v>564</v>
      </c>
      <c r="E392" s="89" t="s">
        <v>19</v>
      </c>
      <c r="F392" s="176">
        <v>223982</v>
      </c>
      <c r="G392" s="78">
        <f t="shared" si="11"/>
        <v>223.982</v>
      </c>
      <c r="H392" s="176">
        <v>223982</v>
      </c>
    </row>
    <row r="393" spans="1:8" ht="25.5">
      <c r="A393" s="92">
        <f t="shared" si="12"/>
        <v>382</v>
      </c>
      <c r="B393" s="88" t="s">
        <v>120</v>
      </c>
      <c r="C393" s="89" t="s">
        <v>45</v>
      </c>
      <c r="D393" s="89" t="s">
        <v>564</v>
      </c>
      <c r="E393" s="89" t="s">
        <v>109</v>
      </c>
      <c r="F393" s="176">
        <v>223982</v>
      </c>
      <c r="G393" s="78">
        <f t="shared" si="11"/>
        <v>223.982</v>
      </c>
      <c r="H393" s="176">
        <v>223982</v>
      </c>
    </row>
    <row r="394" spans="1:8" ht="25.5">
      <c r="A394" s="92">
        <f t="shared" si="12"/>
        <v>383</v>
      </c>
      <c r="B394" s="88" t="s">
        <v>324</v>
      </c>
      <c r="C394" s="89" t="s">
        <v>45</v>
      </c>
      <c r="D394" s="89" t="s">
        <v>565</v>
      </c>
      <c r="E394" s="89" t="s">
        <v>19</v>
      </c>
      <c r="F394" s="176">
        <v>29600</v>
      </c>
      <c r="G394" s="78">
        <f t="shared" si="11"/>
        <v>29.6</v>
      </c>
      <c r="H394" s="176">
        <v>29600</v>
      </c>
    </row>
    <row r="395" spans="1:8" ht="25.5">
      <c r="A395" s="92">
        <f t="shared" si="12"/>
        <v>384</v>
      </c>
      <c r="B395" s="88" t="s">
        <v>120</v>
      </c>
      <c r="C395" s="89" t="s">
        <v>45</v>
      </c>
      <c r="D395" s="89" t="s">
        <v>565</v>
      </c>
      <c r="E395" s="89" t="s">
        <v>109</v>
      </c>
      <c r="F395" s="176">
        <v>29600</v>
      </c>
      <c r="G395" s="78">
        <f t="shared" si="11"/>
        <v>29.6</v>
      </c>
      <c r="H395" s="176">
        <v>29600</v>
      </c>
    </row>
    <row r="396" spans="1:8" ht="25.5">
      <c r="A396" s="92">
        <f t="shared" si="12"/>
        <v>385</v>
      </c>
      <c r="B396" s="88" t="s">
        <v>1075</v>
      </c>
      <c r="C396" s="89" t="s">
        <v>45</v>
      </c>
      <c r="D396" s="89" t="s">
        <v>1063</v>
      </c>
      <c r="E396" s="89" t="s">
        <v>19</v>
      </c>
      <c r="F396" s="176">
        <v>80000</v>
      </c>
      <c r="G396" s="78">
        <f t="shared" si="11"/>
        <v>80</v>
      </c>
      <c r="H396" s="176">
        <v>80000</v>
      </c>
    </row>
    <row r="397" spans="1:8" ht="25.5">
      <c r="A397" s="92">
        <f t="shared" si="12"/>
        <v>386</v>
      </c>
      <c r="B397" s="88" t="s">
        <v>120</v>
      </c>
      <c r="C397" s="89" t="s">
        <v>45</v>
      </c>
      <c r="D397" s="89" t="s">
        <v>1063</v>
      </c>
      <c r="E397" s="89" t="s">
        <v>109</v>
      </c>
      <c r="F397" s="176">
        <v>80000</v>
      </c>
      <c r="G397" s="78">
        <f aca="true" t="shared" si="13" ref="G397:G460">SUM(H397/1000)</f>
        <v>80</v>
      </c>
      <c r="H397" s="176">
        <v>80000</v>
      </c>
    </row>
    <row r="398" spans="1:8" ht="51">
      <c r="A398" s="92">
        <f aca="true" t="shared" si="14" ref="A398:A461">A397+1</f>
        <v>387</v>
      </c>
      <c r="B398" s="88" t="s">
        <v>201</v>
      </c>
      <c r="C398" s="89" t="s">
        <v>45</v>
      </c>
      <c r="D398" s="89" t="s">
        <v>1064</v>
      </c>
      <c r="E398" s="89" t="s">
        <v>19</v>
      </c>
      <c r="F398" s="176">
        <v>80000</v>
      </c>
      <c r="G398" s="78">
        <f t="shared" si="13"/>
        <v>80</v>
      </c>
      <c r="H398" s="176">
        <v>80000</v>
      </c>
    </row>
    <row r="399" spans="1:8" ht="25.5">
      <c r="A399" s="92">
        <f t="shared" si="14"/>
        <v>388</v>
      </c>
      <c r="B399" s="88" t="s">
        <v>120</v>
      </c>
      <c r="C399" s="89" t="s">
        <v>45</v>
      </c>
      <c r="D399" s="89" t="s">
        <v>1064</v>
      </c>
      <c r="E399" s="89" t="s">
        <v>109</v>
      </c>
      <c r="F399" s="176">
        <v>80000</v>
      </c>
      <c r="G399" s="78">
        <f t="shared" si="13"/>
        <v>80</v>
      </c>
      <c r="H399" s="176">
        <v>80000</v>
      </c>
    </row>
    <row r="400" spans="1:8" ht="51">
      <c r="A400" s="92">
        <f t="shared" si="14"/>
        <v>389</v>
      </c>
      <c r="B400" s="88" t="s">
        <v>698</v>
      </c>
      <c r="C400" s="89" t="s">
        <v>45</v>
      </c>
      <c r="D400" s="89" t="s">
        <v>650</v>
      </c>
      <c r="E400" s="89" t="s">
        <v>19</v>
      </c>
      <c r="F400" s="176">
        <v>239238</v>
      </c>
      <c r="G400" s="78">
        <f t="shared" si="13"/>
        <v>239.238</v>
      </c>
      <c r="H400" s="176">
        <v>239238</v>
      </c>
    </row>
    <row r="401" spans="1:8" ht="25.5">
      <c r="A401" s="92">
        <f t="shared" si="14"/>
        <v>390</v>
      </c>
      <c r="B401" s="88" t="s">
        <v>120</v>
      </c>
      <c r="C401" s="89" t="s">
        <v>45</v>
      </c>
      <c r="D401" s="89" t="s">
        <v>650</v>
      </c>
      <c r="E401" s="89" t="s">
        <v>109</v>
      </c>
      <c r="F401" s="176">
        <v>239238</v>
      </c>
      <c r="G401" s="78">
        <f t="shared" si="13"/>
        <v>239.238</v>
      </c>
      <c r="H401" s="176">
        <v>239238</v>
      </c>
    </row>
    <row r="402" spans="1:8" ht="12.75">
      <c r="A402" s="92">
        <f t="shared" si="14"/>
        <v>391</v>
      </c>
      <c r="B402" s="88" t="s">
        <v>79</v>
      </c>
      <c r="C402" s="89" t="s">
        <v>46</v>
      </c>
      <c r="D402" s="89" t="s">
        <v>415</v>
      </c>
      <c r="E402" s="89" t="s">
        <v>19</v>
      </c>
      <c r="F402" s="176">
        <v>12149345.45</v>
      </c>
      <c r="G402" s="78">
        <f t="shared" si="13"/>
        <v>12149.345449999999</v>
      </c>
      <c r="H402" s="176">
        <v>12149345.45</v>
      </c>
    </row>
    <row r="403" spans="1:8" ht="38.25">
      <c r="A403" s="92">
        <f t="shared" si="14"/>
        <v>392</v>
      </c>
      <c r="B403" s="88" t="s">
        <v>1123</v>
      </c>
      <c r="C403" s="89" t="s">
        <v>46</v>
      </c>
      <c r="D403" s="89" t="s">
        <v>1105</v>
      </c>
      <c r="E403" s="89" t="s">
        <v>19</v>
      </c>
      <c r="F403" s="176">
        <v>12149345.45</v>
      </c>
      <c r="G403" s="78">
        <f t="shared" si="13"/>
        <v>12149.345449999999</v>
      </c>
      <c r="H403" s="176">
        <v>12149345.45</v>
      </c>
    </row>
    <row r="404" spans="1:8" ht="38.25">
      <c r="A404" s="92">
        <f t="shared" si="14"/>
        <v>393</v>
      </c>
      <c r="B404" s="88" t="s">
        <v>179</v>
      </c>
      <c r="C404" s="89" t="s">
        <v>46</v>
      </c>
      <c r="D404" s="89" t="s">
        <v>529</v>
      </c>
      <c r="E404" s="89" t="s">
        <v>19</v>
      </c>
      <c r="F404" s="176">
        <v>5250000</v>
      </c>
      <c r="G404" s="78">
        <f t="shared" si="13"/>
        <v>5250</v>
      </c>
      <c r="H404" s="176">
        <v>5250000</v>
      </c>
    </row>
    <row r="405" spans="1:8" ht="63.75">
      <c r="A405" s="92">
        <f t="shared" si="14"/>
        <v>394</v>
      </c>
      <c r="B405" s="88" t="s">
        <v>920</v>
      </c>
      <c r="C405" s="89" t="s">
        <v>46</v>
      </c>
      <c r="D405" s="89" t="s">
        <v>910</v>
      </c>
      <c r="E405" s="89" t="s">
        <v>19</v>
      </c>
      <c r="F405" s="176">
        <v>2600000</v>
      </c>
      <c r="G405" s="78">
        <f t="shared" si="13"/>
        <v>2600</v>
      </c>
      <c r="H405" s="176">
        <v>2600000</v>
      </c>
    </row>
    <row r="406" spans="1:8" ht="25.5">
      <c r="A406" s="92">
        <f t="shared" si="14"/>
        <v>395</v>
      </c>
      <c r="B406" s="88" t="s">
        <v>120</v>
      </c>
      <c r="C406" s="89" t="s">
        <v>46</v>
      </c>
      <c r="D406" s="89" t="s">
        <v>910</v>
      </c>
      <c r="E406" s="89" t="s">
        <v>109</v>
      </c>
      <c r="F406" s="176">
        <v>2600000</v>
      </c>
      <c r="G406" s="78">
        <f t="shared" si="13"/>
        <v>2600</v>
      </c>
      <c r="H406" s="176">
        <v>2600000</v>
      </c>
    </row>
    <row r="407" spans="1:8" ht="38.25">
      <c r="A407" s="92">
        <f t="shared" si="14"/>
        <v>396</v>
      </c>
      <c r="B407" s="88" t="s">
        <v>885</v>
      </c>
      <c r="C407" s="89" t="s">
        <v>46</v>
      </c>
      <c r="D407" s="89" t="s">
        <v>911</v>
      </c>
      <c r="E407" s="89" t="s">
        <v>19</v>
      </c>
      <c r="F407" s="176">
        <v>2650000</v>
      </c>
      <c r="G407" s="78">
        <f t="shared" si="13"/>
        <v>2650</v>
      </c>
      <c r="H407" s="176">
        <v>2650000</v>
      </c>
    </row>
    <row r="408" spans="1:8" ht="25.5">
      <c r="A408" s="92">
        <f t="shared" si="14"/>
        <v>397</v>
      </c>
      <c r="B408" s="88" t="s">
        <v>120</v>
      </c>
      <c r="C408" s="89" t="s">
        <v>46</v>
      </c>
      <c r="D408" s="89" t="s">
        <v>911</v>
      </c>
      <c r="E408" s="89" t="s">
        <v>109</v>
      </c>
      <c r="F408" s="176">
        <v>2650000</v>
      </c>
      <c r="G408" s="78">
        <f t="shared" si="13"/>
        <v>2650</v>
      </c>
      <c r="H408" s="176">
        <v>2650000</v>
      </c>
    </row>
    <row r="409" spans="1:8" ht="51">
      <c r="A409" s="92">
        <f t="shared" si="14"/>
        <v>398</v>
      </c>
      <c r="B409" s="88" t="s">
        <v>335</v>
      </c>
      <c r="C409" s="89" t="s">
        <v>46</v>
      </c>
      <c r="D409" s="89" t="s">
        <v>552</v>
      </c>
      <c r="E409" s="89" t="s">
        <v>19</v>
      </c>
      <c r="F409" s="176">
        <v>6899345.45</v>
      </c>
      <c r="G409" s="78">
        <f t="shared" si="13"/>
        <v>6899.34545</v>
      </c>
      <c r="H409" s="176">
        <v>6899345.45</v>
      </c>
    </row>
    <row r="410" spans="1:8" ht="51">
      <c r="A410" s="92">
        <f t="shared" si="14"/>
        <v>399</v>
      </c>
      <c r="B410" s="88" t="s">
        <v>192</v>
      </c>
      <c r="C410" s="89" t="s">
        <v>46</v>
      </c>
      <c r="D410" s="89" t="s">
        <v>553</v>
      </c>
      <c r="E410" s="89" t="s">
        <v>19</v>
      </c>
      <c r="F410" s="176">
        <v>6286935.45</v>
      </c>
      <c r="G410" s="78">
        <f t="shared" si="13"/>
        <v>6286.93545</v>
      </c>
      <c r="H410" s="176">
        <v>6286935.45</v>
      </c>
    </row>
    <row r="411" spans="1:8" ht="12.75">
      <c r="A411" s="92">
        <f t="shared" si="14"/>
        <v>400</v>
      </c>
      <c r="B411" s="88" t="s">
        <v>126</v>
      </c>
      <c r="C411" s="89" t="s">
        <v>46</v>
      </c>
      <c r="D411" s="89" t="s">
        <v>553</v>
      </c>
      <c r="E411" s="89" t="s">
        <v>110</v>
      </c>
      <c r="F411" s="176">
        <v>4946421.92</v>
      </c>
      <c r="G411" s="78">
        <f t="shared" si="13"/>
        <v>4946.42192</v>
      </c>
      <c r="H411" s="176">
        <v>4946421.92</v>
      </c>
    </row>
    <row r="412" spans="1:8" ht="25.5">
      <c r="A412" s="92">
        <f t="shared" si="14"/>
        <v>401</v>
      </c>
      <c r="B412" s="88" t="s">
        <v>120</v>
      </c>
      <c r="C412" s="89" t="s">
        <v>46</v>
      </c>
      <c r="D412" s="89" t="s">
        <v>553</v>
      </c>
      <c r="E412" s="89" t="s">
        <v>109</v>
      </c>
      <c r="F412" s="176">
        <v>1303613.53</v>
      </c>
      <c r="G412" s="78">
        <f t="shared" si="13"/>
        <v>1303.61353</v>
      </c>
      <c r="H412" s="176">
        <v>1303613.53</v>
      </c>
    </row>
    <row r="413" spans="1:8" ht="12.75">
      <c r="A413" s="92">
        <f t="shared" si="14"/>
        <v>402</v>
      </c>
      <c r="B413" s="88" t="s">
        <v>127</v>
      </c>
      <c r="C413" s="89" t="s">
        <v>46</v>
      </c>
      <c r="D413" s="89" t="s">
        <v>553</v>
      </c>
      <c r="E413" s="89" t="s">
        <v>111</v>
      </c>
      <c r="F413" s="176">
        <v>36900</v>
      </c>
      <c r="G413" s="78">
        <f t="shared" si="13"/>
        <v>36.9</v>
      </c>
      <c r="H413" s="176">
        <v>36900</v>
      </c>
    </row>
    <row r="414" spans="1:8" ht="51">
      <c r="A414" s="92">
        <f t="shared" si="14"/>
        <v>403</v>
      </c>
      <c r="B414" s="88" t="s">
        <v>193</v>
      </c>
      <c r="C414" s="89" t="s">
        <v>46</v>
      </c>
      <c r="D414" s="89" t="s">
        <v>554</v>
      </c>
      <c r="E414" s="89" t="s">
        <v>19</v>
      </c>
      <c r="F414" s="176">
        <v>612410</v>
      </c>
      <c r="G414" s="78">
        <f t="shared" si="13"/>
        <v>612.41</v>
      </c>
      <c r="H414" s="176">
        <v>612410</v>
      </c>
    </row>
    <row r="415" spans="1:8" ht="25.5">
      <c r="A415" s="92">
        <f t="shared" si="14"/>
        <v>404</v>
      </c>
      <c r="B415" s="88" t="s">
        <v>120</v>
      </c>
      <c r="C415" s="89" t="s">
        <v>46</v>
      </c>
      <c r="D415" s="89" t="s">
        <v>554</v>
      </c>
      <c r="E415" s="89" t="s">
        <v>109</v>
      </c>
      <c r="F415" s="176">
        <v>554068</v>
      </c>
      <c r="G415" s="78">
        <f t="shared" si="13"/>
        <v>554.068</v>
      </c>
      <c r="H415" s="176">
        <v>554068</v>
      </c>
    </row>
    <row r="416" spans="1:8" ht="12.75">
      <c r="A416" s="92">
        <f t="shared" si="14"/>
        <v>405</v>
      </c>
      <c r="B416" s="88" t="s">
        <v>587</v>
      </c>
      <c r="C416" s="89" t="s">
        <v>46</v>
      </c>
      <c r="D416" s="89" t="s">
        <v>554</v>
      </c>
      <c r="E416" s="89" t="s">
        <v>426</v>
      </c>
      <c r="F416" s="176">
        <v>58342</v>
      </c>
      <c r="G416" s="78">
        <f t="shared" si="13"/>
        <v>58.342</v>
      </c>
      <c r="H416" s="176">
        <v>58342</v>
      </c>
    </row>
    <row r="417" spans="1:8" ht="12.75">
      <c r="A417" s="92">
        <f t="shared" si="14"/>
        <v>406</v>
      </c>
      <c r="B417" s="88" t="s">
        <v>80</v>
      </c>
      <c r="C417" s="89" t="s">
        <v>47</v>
      </c>
      <c r="D417" s="89" t="s">
        <v>415</v>
      </c>
      <c r="E417" s="89" t="s">
        <v>19</v>
      </c>
      <c r="F417" s="176">
        <v>38021842.4</v>
      </c>
      <c r="G417" s="78">
        <f t="shared" si="13"/>
        <v>38021.8424</v>
      </c>
      <c r="H417" s="176">
        <v>38021842.4</v>
      </c>
    </row>
    <row r="418" spans="1:8" ht="12.75">
      <c r="A418" s="92">
        <f t="shared" si="14"/>
        <v>407</v>
      </c>
      <c r="B418" s="88" t="s">
        <v>81</v>
      </c>
      <c r="C418" s="89" t="s">
        <v>48</v>
      </c>
      <c r="D418" s="89" t="s">
        <v>415</v>
      </c>
      <c r="E418" s="89" t="s">
        <v>19</v>
      </c>
      <c r="F418" s="176">
        <v>35607865.01</v>
      </c>
      <c r="G418" s="78">
        <f t="shared" si="13"/>
        <v>35607.86501</v>
      </c>
      <c r="H418" s="176">
        <v>35607865.01</v>
      </c>
    </row>
    <row r="419" spans="1:8" ht="38.25">
      <c r="A419" s="92">
        <f t="shared" si="14"/>
        <v>408</v>
      </c>
      <c r="B419" s="88" t="s">
        <v>1124</v>
      </c>
      <c r="C419" s="89" t="s">
        <v>48</v>
      </c>
      <c r="D419" s="89" t="s">
        <v>1110</v>
      </c>
      <c r="E419" s="89" t="s">
        <v>19</v>
      </c>
      <c r="F419" s="176">
        <v>35360220.67</v>
      </c>
      <c r="G419" s="78">
        <f t="shared" si="13"/>
        <v>35360.22067</v>
      </c>
      <c r="H419" s="176">
        <v>35360220.67</v>
      </c>
    </row>
    <row r="420" spans="1:8" ht="12.75">
      <c r="A420" s="92">
        <f t="shared" si="14"/>
        <v>409</v>
      </c>
      <c r="B420" s="88" t="s">
        <v>202</v>
      </c>
      <c r="C420" s="89" t="s">
        <v>48</v>
      </c>
      <c r="D420" s="89" t="s">
        <v>566</v>
      </c>
      <c r="E420" s="89" t="s">
        <v>19</v>
      </c>
      <c r="F420" s="176">
        <v>35360220.67</v>
      </c>
      <c r="G420" s="78">
        <f t="shared" si="13"/>
        <v>35360.22067</v>
      </c>
      <c r="H420" s="176">
        <v>35360220.67</v>
      </c>
    </row>
    <row r="421" spans="1:8" ht="63.75">
      <c r="A421" s="92">
        <f t="shared" si="14"/>
        <v>410</v>
      </c>
      <c r="B421" s="88" t="s">
        <v>651</v>
      </c>
      <c r="C421" s="89" t="s">
        <v>48</v>
      </c>
      <c r="D421" s="89" t="s">
        <v>652</v>
      </c>
      <c r="E421" s="89" t="s">
        <v>19</v>
      </c>
      <c r="F421" s="176">
        <v>12527178.64</v>
      </c>
      <c r="G421" s="78">
        <f t="shared" si="13"/>
        <v>12527.17864</v>
      </c>
      <c r="H421" s="176">
        <v>12527178.64</v>
      </c>
    </row>
    <row r="422" spans="1:8" ht="12.75">
      <c r="A422" s="92">
        <f t="shared" si="14"/>
        <v>411</v>
      </c>
      <c r="B422" s="88" t="s">
        <v>172</v>
      </c>
      <c r="C422" s="89" t="s">
        <v>48</v>
      </c>
      <c r="D422" s="89" t="s">
        <v>652</v>
      </c>
      <c r="E422" s="89" t="s">
        <v>107</v>
      </c>
      <c r="F422" s="176">
        <v>12527178.64</v>
      </c>
      <c r="G422" s="78">
        <f t="shared" si="13"/>
        <v>12527.17864</v>
      </c>
      <c r="H422" s="176">
        <v>12527178.64</v>
      </c>
    </row>
    <row r="423" spans="1:8" ht="12.75">
      <c r="A423" s="92">
        <f t="shared" si="14"/>
        <v>412</v>
      </c>
      <c r="B423" s="88" t="s">
        <v>203</v>
      </c>
      <c r="C423" s="89" t="s">
        <v>48</v>
      </c>
      <c r="D423" s="89" t="s">
        <v>567</v>
      </c>
      <c r="E423" s="89" t="s">
        <v>19</v>
      </c>
      <c r="F423" s="176">
        <v>5438206.48</v>
      </c>
      <c r="G423" s="78">
        <f t="shared" si="13"/>
        <v>5438.206480000001</v>
      </c>
      <c r="H423" s="176">
        <v>5438206.48</v>
      </c>
    </row>
    <row r="424" spans="1:8" ht="12.75">
      <c r="A424" s="92">
        <f t="shared" si="14"/>
        <v>413</v>
      </c>
      <c r="B424" s="88" t="s">
        <v>126</v>
      </c>
      <c r="C424" s="89" t="s">
        <v>48</v>
      </c>
      <c r="D424" s="89" t="s">
        <v>567</v>
      </c>
      <c r="E424" s="89" t="s">
        <v>110</v>
      </c>
      <c r="F424" s="176">
        <v>2923322.27</v>
      </c>
      <c r="G424" s="78">
        <f t="shared" si="13"/>
        <v>2923.32227</v>
      </c>
      <c r="H424" s="176">
        <v>2923322.27</v>
      </c>
    </row>
    <row r="425" spans="1:8" ht="25.5">
      <c r="A425" s="92">
        <f t="shared" si="14"/>
        <v>414</v>
      </c>
      <c r="B425" s="88" t="s">
        <v>120</v>
      </c>
      <c r="C425" s="89" t="s">
        <v>48</v>
      </c>
      <c r="D425" s="89" t="s">
        <v>567</v>
      </c>
      <c r="E425" s="89" t="s">
        <v>109</v>
      </c>
      <c r="F425" s="176">
        <v>2098442.21</v>
      </c>
      <c r="G425" s="78">
        <f t="shared" si="13"/>
        <v>2098.44221</v>
      </c>
      <c r="H425" s="176">
        <v>2098442.21</v>
      </c>
    </row>
    <row r="426" spans="1:8" ht="12.75">
      <c r="A426" s="92">
        <f t="shared" si="14"/>
        <v>415</v>
      </c>
      <c r="B426" s="88" t="s">
        <v>127</v>
      </c>
      <c r="C426" s="89" t="s">
        <v>48</v>
      </c>
      <c r="D426" s="89" t="s">
        <v>567</v>
      </c>
      <c r="E426" s="89" t="s">
        <v>111</v>
      </c>
      <c r="F426" s="176">
        <v>416442</v>
      </c>
      <c r="G426" s="78">
        <f t="shared" si="13"/>
        <v>416.442</v>
      </c>
      <c r="H426" s="176">
        <v>416442</v>
      </c>
    </row>
    <row r="427" spans="1:8" ht="38.25">
      <c r="A427" s="92">
        <f t="shared" si="14"/>
        <v>416</v>
      </c>
      <c r="B427" s="88" t="s">
        <v>325</v>
      </c>
      <c r="C427" s="89" t="s">
        <v>48</v>
      </c>
      <c r="D427" s="89" t="s">
        <v>568</v>
      </c>
      <c r="E427" s="89" t="s">
        <v>19</v>
      </c>
      <c r="F427" s="176">
        <v>1550882.39</v>
      </c>
      <c r="G427" s="78">
        <f t="shared" si="13"/>
        <v>1550.88239</v>
      </c>
      <c r="H427" s="176">
        <v>1550882.39</v>
      </c>
    </row>
    <row r="428" spans="1:8" ht="12.75">
      <c r="A428" s="92">
        <f t="shared" si="14"/>
        <v>417</v>
      </c>
      <c r="B428" s="88" t="s">
        <v>126</v>
      </c>
      <c r="C428" s="89" t="s">
        <v>48</v>
      </c>
      <c r="D428" s="89" t="s">
        <v>568</v>
      </c>
      <c r="E428" s="89" t="s">
        <v>110</v>
      </c>
      <c r="F428" s="176">
        <v>1461047</v>
      </c>
      <c r="G428" s="78">
        <f t="shared" si="13"/>
        <v>1461.047</v>
      </c>
      <c r="H428" s="176">
        <v>1461047</v>
      </c>
    </row>
    <row r="429" spans="1:8" ht="25.5">
      <c r="A429" s="92">
        <f t="shared" si="14"/>
        <v>418</v>
      </c>
      <c r="B429" s="88" t="s">
        <v>120</v>
      </c>
      <c r="C429" s="89" t="s">
        <v>48</v>
      </c>
      <c r="D429" s="89" t="s">
        <v>568</v>
      </c>
      <c r="E429" s="89" t="s">
        <v>109</v>
      </c>
      <c r="F429" s="176">
        <v>89835.39</v>
      </c>
      <c r="G429" s="78">
        <f t="shared" si="13"/>
        <v>89.83539</v>
      </c>
      <c r="H429" s="176">
        <v>89835.39</v>
      </c>
    </row>
    <row r="430" spans="1:8" ht="25.5">
      <c r="A430" s="92">
        <f t="shared" si="14"/>
        <v>419</v>
      </c>
      <c r="B430" s="88" t="s">
        <v>204</v>
      </c>
      <c r="C430" s="89" t="s">
        <v>48</v>
      </c>
      <c r="D430" s="89" t="s">
        <v>569</v>
      </c>
      <c r="E430" s="89" t="s">
        <v>19</v>
      </c>
      <c r="F430" s="176">
        <v>7334997.5</v>
      </c>
      <c r="G430" s="78">
        <f t="shared" si="13"/>
        <v>7334.9975</v>
      </c>
      <c r="H430" s="176">
        <v>7334997.5</v>
      </c>
    </row>
    <row r="431" spans="1:8" ht="25.5">
      <c r="A431" s="92">
        <f t="shared" si="14"/>
        <v>420</v>
      </c>
      <c r="B431" s="88" t="s">
        <v>120</v>
      </c>
      <c r="C431" s="89" t="s">
        <v>48</v>
      </c>
      <c r="D431" s="89" t="s">
        <v>569</v>
      </c>
      <c r="E431" s="89" t="s">
        <v>109</v>
      </c>
      <c r="F431" s="176">
        <v>7334997.5</v>
      </c>
      <c r="G431" s="78">
        <f t="shared" si="13"/>
        <v>7334.9975</v>
      </c>
      <c r="H431" s="176">
        <v>7334997.5</v>
      </c>
    </row>
    <row r="432" spans="1:8" ht="25.5">
      <c r="A432" s="92">
        <f t="shared" si="14"/>
        <v>421</v>
      </c>
      <c r="B432" s="88" t="s">
        <v>205</v>
      </c>
      <c r="C432" s="89" t="s">
        <v>48</v>
      </c>
      <c r="D432" s="89" t="s">
        <v>570</v>
      </c>
      <c r="E432" s="89" t="s">
        <v>19</v>
      </c>
      <c r="F432" s="176">
        <v>30000</v>
      </c>
      <c r="G432" s="78">
        <f t="shared" si="13"/>
        <v>30</v>
      </c>
      <c r="H432" s="176">
        <v>30000</v>
      </c>
    </row>
    <row r="433" spans="1:8" ht="25.5">
      <c r="A433" s="92">
        <f t="shared" si="14"/>
        <v>422</v>
      </c>
      <c r="B433" s="88" t="s">
        <v>120</v>
      </c>
      <c r="C433" s="89" t="s">
        <v>48</v>
      </c>
      <c r="D433" s="89" t="s">
        <v>570</v>
      </c>
      <c r="E433" s="89" t="s">
        <v>109</v>
      </c>
      <c r="F433" s="176">
        <v>30000</v>
      </c>
      <c r="G433" s="78">
        <f t="shared" si="13"/>
        <v>30</v>
      </c>
      <c r="H433" s="176">
        <v>30000</v>
      </c>
    </row>
    <row r="434" spans="1:8" ht="12.75">
      <c r="A434" s="92">
        <f t="shared" si="14"/>
        <v>423</v>
      </c>
      <c r="B434" s="88" t="s">
        <v>206</v>
      </c>
      <c r="C434" s="89" t="s">
        <v>48</v>
      </c>
      <c r="D434" s="89" t="s">
        <v>571</v>
      </c>
      <c r="E434" s="89" t="s">
        <v>19</v>
      </c>
      <c r="F434" s="176">
        <v>395300</v>
      </c>
      <c r="G434" s="78">
        <f t="shared" si="13"/>
        <v>395.3</v>
      </c>
      <c r="H434" s="176">
        <v>395300</v>
      </c>
    </row>
    <row r="435" spans="1:8" ht="25.5">
      <c r="A435" s="92">
        <f t="shared" si="14"/>
        <v>424</v>
      </c>
      <c r="B435" s="88" t="s">
        <v>120</v>
      </c>
      <c r="C435" s="89" t="s">
        <v>48</v>
      </c>
      <c r="D435" s="89" t="s">
        <v>571</v>
      </c>
      <c r="E435" s="89" t="s">
        <v>109</v>
      </c>
      <c r="F435" s="176">
        <v>395300</v>
      </c>
      <c r="G435" s="78">
        <f t="shared" si="13"/>
        <v>395.3</v>
      </c>
      <c r="H435" s="176">
        <v>395300</v>
      </c>
    </row>
    <row r="436" spans="1:8" ht="76.5">
      <c r="A436" s="92">
        <f t="shared" si="14"/>
        <v>425</v>
      </c>
      <c r="B436" s="88" t="s">
        <v>207</v>
      </c>
      <c r="C436" s="89" t="s">
        <v>48</v>
      </c>
      <c r="D436" s="89" t="s">
        <v>572</v>
      </c>
      <c r="E436" s="89" t="s">
        <v>19</v>
      </c>
      <c r="F436" s="176">
        <v>50000</v>
      </c>
      <c r="G436" s="78">
        <f t="shared" si="13"/>
        <v>50</v>
      </c>
      <c r="H436" s="176">
        <v>50000</v>
      </c>
    </row>
    <row r="437" spans="1:8" ht="25.5">
      <c r="A437" s="92">
        <f t="shared" si="14"/>
        <v>426</v>
      </c>
      <c r="B437" s="88" t="s">
        <v>120</v>
      </c>
      <c r="C437" s="89" t="s">
        <v>48</v>
      </c>
      <c r="D437" s="89" t="s">
        <v>572</v>
      </c>
      <c r="E437" s="89" t="s">
        <v>109</v>
      </c>
      <c r="F437" s="176">
        <v>50000</v>
      </c>
      <c r="G437" s="78">
        <f t="shared" si="13"/>
        <v>50</v>
      </c>
      <c r="H437" s="176">
        <v>50000</v>
      </c>
    </row>
    <row r="438" spans="1:8" ht="114.75">
      <c r="A438" s="92">
        <f t="shared" si="14"/>
        <v>427</v>
      </c>
      <c r="B438" s="88" t="s">
        <v>1076</v>
      </c>
      <c r="C438" s="89" t="s">
        <v>48</v>
      </c>
      <c r="D438" s="89" t="s">
        <v>1066</v>
      </c>
      <c r="E438" s="89" t="s">
        <v>19</v>
      </c>
      <c r="F438" s="176">
        <v>26000</v>
      </c>
      <c r="G438" s="78">
        <f t="shared" si="13"/>
        <v>26</v>
      </c>
      <c r="H438" s="176">
        <v>26000</v>
      </c>
    </row>
    <row r="439" spans="1:8" ht="12.75">
      <c r="A439" s="92">
        <f t="shared" si="14"/>
        <v>428</v>
      </c>
      <c r="B439" s="88" t="s">
        <v>172</v>
      </c>
      <c r="C439" s="89" t="s">
        <v>48</v>
      </c>
      <c r="D439" s="89" t="s">
        <v>1066</v>
      </c>
      <c r="E439" s="89" t="s">
        <v>107</v>
      </c>
      <c r="F439" s="176">
        <v>26000</v>
      </c>
      <c r="G439" s="78">
        <f t="shared" si="13"/>
        <v>26</v>
      </c>
      <c r="H439" s="176">
        <v>26000</v>
      </c>
    </row>
    <row r="440" spans="1:8" ht="63.75">
      <c r="A440" s="92">
        <f t="shared" si="14"/>
        <v>429</v>
      </c>
      <c r="B440" s="88" t="s">
        <v>1003</v>
      </c>
      <c r="C440" s="89" t="s">
        <v>48</v>
      </c>
      <c r="D440" s="89" t="s">
        <v>1011</v>
      </c>
      <c r="E440" s="89" t="s">
        <v>19</v>
      </c>
      <c r="F440" s="176">
        <v>400200</v>
      </c>
      <c r="G440" s="78">
        <f t="shared" si="13"/>
        <v>400.2</v>
      </c>
      <c r="H440" s="176">
        <v>400200</v>
      </c>
    </row>
    <row r="441" spans="1:8" ht="12.75">
      <c r="A441" s="92">
        <f t="shared" si="14"/>
        <v>430</v>
      </c>
      <c r="B441" s="88" t="s">
        <v>172</v>
      </c>
      <c r="C441" s="89" t="s">
        <v>48</v>
      </c>
      <c r="D441" s="89" t="s">
        <v>1011</v>
      </c>
      <c r="E441" s="89" t="s">
        <v>107</v>
      </c>
      <c r="F441" s="176">
        <v>400200</v>
      </c>
      <c r="G441" s="78">
        <f t="shared" si="13"/>
        <v>400.2</v>
      </c>
      <c r="H441" s="176">
        <v>400200</v>
      </c>
    </row>
    <row r="442" spans="1:8" ht="25.5">
      <c r="A442" s="92">
        <f t="shared" si="14"/>
        <v>431</v>
      </c>
      <c r="B442" s="88" t="s">
        <v>1077</v>
      </c>
      <c r="C442" s="89" t="s">
        <v>48</v>
      </c>
      <c r="D442" s="89" t="s">
        <v>1068</v>
      </c>
      <c r="E442" s="89" t="s">
        <v>19</v>
      </c>
      <c r="F442" s="176">
        <v>321355.66</v>
      </c>
      <c r="G442" s="78">
        <f t="shared" si="13"/>
        <v>321.35566</v>
      </c>
      <c r="H442" s="176">
        <v>321355.66</v>
      </c>
    </row>
    <row r="443" spans="1:8" ht="25.5">
      <c r="A443" s="92">
        <f t="shared" si="14"/>
        <v>432</v>
      </c>
      <c r="B443" s="88" t="s">
        <v>120</v>
      </c>
      <c r="C443" s="89" t="s">
        <v>48</v>
      </c>
      <c r="D443" s="89" t="s">
        <v>1068</v>
      </c>
      <c r="E443" s="89" t="s">
        <v>109</v>
      </c>
      <c r="F443" s="176">
        <v>321355.66</v>
      </c>
      <c r="G443" s="78">
        <f t="shared" si="13"/>
        <v>321.35566</v>
      </c>
      <c r="H443" s="176">
        <v>321355.66</v>
      </c>
    </row>
    <row r="444" spans="1:8" ht="25.5">
      <c r="A444" s="92">
        <f t="shared" si="14"/>
        <v>433</v>
      </c>
      <c r="B444" s="88" t="s">
        <v>699</v>
      </c>
      <c r="C444" s="89" t="s">
        <v>48</v>
      </c>
      <c r="D444" s="89" t="s">
        <v>653</v>
      </c>
      <c r="E444" s="89" t="s">
        <v>19</v>
      </c>
      <c r="F444" s="176">
        <v>1000000</v>
      </c>
      <c r="G444" s="78">
        <f t="shared" si="13"/>
        <v>1000</v>
      </c>
      <c r="H444" s="176">
        <v>1000000</v>
      </c>
    </row>
    <row r="445" spans="1:8" ht="12.75">
      <c r="A445" s="92">
        <f t="shared" si="14"/>
        <v>434</v>
      </c>
      <c r="B445" s="88" t="s">
        <v>129</v>
      </c>
      <c r="C445" s="89" t="s">
        <v>48</v>
      </c>
      <c r="D445" s="89" t="s">
        <v>653</v>
      </c>
      <c r="E445" s="89" t="s">
        <v>112</v>
      </c>
      <c r="F445" s="176">
        <v>1000000</v>
      </c>
      <c r="G445" s="78">
        <f t="shared" si="13"/>
        <v>1000</v>
      </c>
      <c r="H445" s="176">
        <v>1000000</v>
      </c>
    </row>
    <row r="446" spans="1:8" ht="25.5">
      <c r="A446" s="92">
        <f t="shared" si="14"/>
        <v>435</v>
      </c>
      <c r="B446" s="88" t="s">
        <v>714</v>
      </c>
      <c r="C446" s="89" t="s">
        <v>48</v>
      </c>
      <c r="D446" s="89" t="s">
        <v>704</v>
      </c>
      <c r="E446" s="89" t="s">
        <v>19</v>
      </c>
      <c r="F446" s="176">
        <v>1782000</v>
      </c>
      <c r="G446" s="78">
        <f t="shared" si="13"/>
        <v>1782</v>
      </c>
      <c r="H446" s="176">
        <v>1782000</v>
      </c>
    </row>
    <row r="447" spans="1:8" ht="12.75">
      <c r="A447" s="92">
        <f t="shared" si="14"/>
        <v>436</v>
      </c>
      <c r="B447" s="88" t="s">
        <v>172</v>
      </c>
      <c r="C447" s="89" t="s">
        <v>48</v>
      </c>
      <c r="D447" s="89" t="s">
        <v>704</v>
      </c>
      <c r="E447" s="89" t="s">
        <v>107</v>
      </c>
      <c r="F447" s="176">
        <v>1782000</v>
      </c>
      <c r="G447" s="78">
        <f t="shared" si="13"/>
        <v>1782</v>
      </c>
      <c r="H447" s="176">
        <v>1782000</v>
      </c>
    </row>
    <row r="448" spans="1:8" ht="51">
      <c r="A448" s="92">
        <f t="shared" si="14"/>
        <v>437</v>
      </c>
      <c r="B448" s="88" t="s">
        <v>1078</v>
      </c>
      <c r="C448" s="89" t="s">
        <v>48</v>
      </c>
      <c r="D448" s="89" t="s">
        <v>1070</v>
      </c>
      <c r="E448" s="89" t="s">
        <v>19</v>
      </c>
      <c r="F448" s="176">
        <v>4504100</v>
      </c>
      <c r="G448" s="78">
        <f t="shared" si="13"/>
        <v>4504.1</v>
      </c>
      <c r="H448" s="176">
        <v>4504100</v>
      </c>
    </row>
    <row r="449" spans="1:8" ht="12.75">
      <c r="A449" s="92">
        <f t="shared" si="14"/>
        <v>438</v>
      </c>
      <c r="B449" s="88" t="s">
        <v>126</v>
      </c>
      <c r="C449" s="89" t="s">
        <v>48</v>
      </c>
      <c r="D449" s="89" t="s">
        <v>1070</v>
      </c>
      <c r="E449" s="89" t="s">
        <v>110</v>
      </c>
      <c r="F449" s="176">
        <v>149600</v>
      </c>
      <c r="G449" s="78">
        <f t="shared" si="13"/>
        <v>149.6</v>
      </c>
      <c r="H449" s="176">
        <v>149600</v>
      </c>
    </row>
    <row r="450" spans="1:8" ht="12.75">
      <c r="A450" s="92">
        <f t="shared" si="14"/>
        <v>439</v>
      </c>
      <c r="B450" s="88" t="s">
        <v>172</v>
      </c>
      <c r="C450" s="89" t="s">
        <v>48</v>
      </c>
      <c r="D450" s="89" t="s">
        <v>1070</v>
      </c>
      <c r="E450" s="89" t="s">
        <v>107</v>
      </c>
      <c r="F450" s="176">
        <v>4354500</v>
      </c>
      <c r="G450" s="78">
        <f t="shared" si="13"/>
        <v>4354.5</v>
      </c>
      <c r="H450" s="176">
        <v>4354500</v>
      </c>
    </row>
    <row r="451" spans="1:8" ht="12.75">
      <c r="A451" s="92">
        <f t="shared" si="14"/>
        <v>440</v>
      </c>
      <c r="B451" s="88" t="s">
        <v>102</v>
      </c>
      <c r="C451" s="89" t="s">
        <v>48</v>
      </c>
      <c r="D451" s="89" t="s">
        <v>416</v>
      </c>
      <c r="E451" s="89" t="s">
        <v>19</v>
      </c>
      <c r="F451" s="176">
        <v>247644.34</v>
      </c>
      <c r="G451" s="78">
        <f t="shared" si="13"/>
        <v>247.64434</v>
      </c>
      <c r="H451" s="176">
        <v>247644.34</v>
      </c>
    </row>
    <row r="452" spans="1:8" ht="12.75">
      <c r="A452" s="92">
        <f t="shared" si="14"/>
        <v>441</v>
      </c>
      <c r="B452" s="88" t="s">
        <v>1079</v>
      </c>
      <c r="C452" s="89" t="s">
        <v>48</v>
      </c>
      <c r="D452" s="89" t="s">
        <v>1072</v>
      </c>
      <c r="E452" s="89" t="s">
        <v>19</v>
      </c>
      <c r="F452" s="176">
        <v>247644.34</v>
      </c>
      <c r="G452" s="78">
        <f t="shared" si="13"/>
        <v>247.64434</v>
      </c>
      <c r="H452" s="176">
        <v>247644.34</v>
      </c>
    </row>
    <row r="453" spans="1:8" ht="25.5">
      <c r="A453" s="92">
        <f t="shared" si="14"/>
        <v>442</v>
      </c>
      <c r="B453" s="88" t="s">
        <v>120</v>
      </c>
      <c r="C453" s="89" t="s">
        <v>48</v>
      </c>
      <c r="D453" s="89" t="s">
        <v>1072</v>
      </c>
      <c r="E453" s="89" t="s">
        <v>109</v>
      </c>
      <c r="F453" s="176">
        <v>247644.34</v>
      </c>
      <c r="G453" s="78">
        <f t="shared" si="13"/>
        <v>247.64434</v>
      </c>
      <c r="H453" s="176">
        <v>247644.34</v>
      </c>
    </row>
    <row r="454" spans="1:8" ht="12.75">
      <c r="A454" s="92">
        <f t="shared" si="14"/>
        <v>443</v>
      </c>
      <c r="B454" s="88" t="s">
        <v>82</v>
      </c>
      <c r="C454" s="89" t="s">
        <v>0</v>
      </c>
      <c r="D454" s="89" t="s">
        <v>415</v>
      </c>
      <c r="E454" s="89" t="s">
        <v>19</v>
      </c>
      <c r="F454" s="176">
        <v>2413977.39</v>
      </c>
      <c r="G454" s="78">
        <f t="shared" si="13"/>
        <v>2413.97739</v>
      </c>
      <c r="H454" s="176">
        <v>2413977.39</v>
      </c>
    </row>
    <row r="455" spans="1:8" ht="38.25">
      <c r="A455" s="92">
        <f t="shared" si="14"/>
        <v>444</v>
      </c>
      <c r="B455" s="88" t="s">
        <v>1124</v>
      </c>
      <c r="C455" s="89" t="s">
        <v>0</v>
      </c>
      <c r="D455" s="89" t="s">
        <v>1110</v>
      </c>
      <c r="E455" s="89" t="s">
        <v>19</v>
      </c>
      <c r="F455" s="176">
        <v>2413977.39</v>
      </c>
      <c r="G455" s="78">
        <f t="shared" si="13"/>
        <v>2413.97739</v>
      </c>
      <c r="H455" s="176">
        <v>2413977.39</v>
      </c>
    </row>
    <row r="456" spans="1:8" ht="12.75">
      <c r="A456" s="92">
        <f t="shared" si="14"/>
        <v>445</v>
      </c>
      <c r="B456" s="88" t="s">
        <v>208</v>
      </c>
      <c r="C456" s="89" t="s">
        <v>0</v>
      </c>
      <c r="D456" s="89" t="s">
        <v>573</v>
      </c>
      <c r="E456" s="89" t="s">
        <v>19</v>
      </c>
      <c r="F456" s="176">
        <v>2413977.39</v>
      </c>
      <c r="G456" s="78">
        <f t="shared" si="13"/>
        <v>2413.97739</v>
      </c>
      <c r="H456" s="176">
        <v>2413977.39</v>
      </c>
    </row>
    <row r="457" spans="1:8" ht="38.25">
      <c r="A457" s="92">
        <f t="shared" si="14"/>
        <v>446</v>
      </c>
      <c r="B457" s="88" t="s">
        <v>326</v>
      </c>
      <c r="C457" s="89" t="s">
        <v>0</v>
      </c>
      <c r="D457" s="89" t="s">
        <v>574</v>
      </c>
      <c r="E457" s="89" t="s">
        <v>19</v>
      </c>
      <c r="F457" s="176">
        <v>2246600.39</v>
      </c>
      <c r="G457" s="78">
        <f t="shared" si="13"/>
        <v>2246.60039</v>
      </c>
      <c r="H457" s="176">
        <v>2246600.39</v>
      </c>
    </row>
    <row r="458" spans="1:8" ht="12.75">
      <c r="A458" s="92">
        <f t="shared" si="14"/>
        <v>447</v>
      </c>
      <c r="B458" s="88" t="s">
        <v>126</v>
      </c>
      <c r="C458" s="89" t="s">
        <v>0</v>
      </c>
      <c r="D458" s="89" t="s">
        <v>574</v>
      </c>
      <c r="E458" s="89" t="s">
        <v>110</v>
      </c>
      <c r="F458" s="176">
        <v>1871378.93</v>
      </c>
      <c r="G458" s="78">
        <f t="shared" si="13"/>
        <v>1871.3789299999999</v>
      </c>
      <c r="H458" s="176">
        <v>1871378.93</v>
      </c>
    </row>
    <row r="459" spans="1:8" ht="25.5">
      <c r="A459" s="92">
        <f t="shared" si="14"/>
        <v>448</v>
      </c>
      <c r="B459" s="88" t="s">
        <v>120</v>
      </c>
      <c r="C459" s="89" t="s">
        <v>0</v>
      </c>
      <c r="D459" s="89" t="s">
        <v>574</v>
      </c>
      <c r="E459" s="89" t="s">
        <v>109</v>
      </c>
      <c r="F459" s="176">
        <v>375221.46</v>
      </c>
      <c r="G459" s="78">
        <f t="shared" si="13"/>
        <v>375.22146000000004</v>
      </c>
      <c r="H459" s="176">
        <v>375221.46</v>
      </c>
    </row>
    <row r="460" spans="1:8" ht="38.25">
      <c r="A460" s="92">
        <f t="shared" si="14"/>
        <v>449</v>
      </c>
      <c r="B460" s="88" t="s">
        <v>654</v>
      </c>
      <c r="C460" s="89" t="s">
        <v>0</v>
      </c>
      <c r="D460" s="89" t="s">
        <v>655</v>
      </c>
      <c r="E460" s="89" t="s">
        <v>19</v>
      </c>
      <c r="F460" s="176">
        <v>167377</v>
      </c>
      <c r="G460" s="78">
        <f t="shared" si="13"/>
        <v>167.377</v>
      </c>
      <c r="H460" s="176">
        <v>167377</v>
      </c>
    </row>
    <row r="461" spans="1:8" ht="25.5">
      <c r="A461" s="92">
        <f t="shared" si="14"/>
        <v>450</v>
      </c>
      <c r="B461" s="88" t="s">
        <v>120</v>
      </c>
      <c r="C461" s="89" t="s">
        <v>0</v>
      </c>
      <c r="D461" s="89" t="s">
        <v>655</v>
      </c>
      <c r="E461" s="89" t="s">
        <v>109</v>
      </c>
      <c r="F461" s="176">
        <v>167377</v>
      </c>
      <c r="G461" s="78">
        <f aca="true" t="shared" si="15" ref="G461:G524">SUM(H461/1000)</f>
        <v>167.377</v>
      </c>
      <c r="H461" s="176">
        <v>167377</v>
      </c>
    </row>
    <row r="462" spans="1:8" ht="12.75">
      <c r="A462" s="92">
        <f aca="true" t="shared" si="16" ref="A462:A525">A461+1</f>
        <v>451</v>
      </c>
      <c r="B462" s="88" t="s">
        <v>83</v>
      </c>
      <c r="C462" s="89" t="s">
        <v>49</v>
      </c>
      <c r="D462" s="89" t="s">
        <v>415</v>
      </c>
      <c r="E462" s="89" t="s">
        <v>19</v>
      </c>
      <c r="F462" s="176">
        <v>96936767</v>
      </c>
      <c r="G462" s="78">
        <f t="shared" si="15"/>
        <v>96936.767</v>
      </c>
      <c r="H462" s="176">
        <v>96936767</v>
      </c>
    </row>
    <row r="463" spans="1:8" ht="12.75">
      <c r="A463" s="92">
        <f t="shared" si="16"/>
        <v>452</v>
      </c>
      <c r="B463" s="88" t="s">
        <v>84</v>
      </c>
      <c r="C463" s="89" t="s">
        <v>50</v>
      </c>
      <c r="D463" s="89" t="s">
        <v>415</v>
      </c>
      <c r="E463" s="89" t="s">
        <v>19</v>
      </c>
      <c r="F463" s="176">
        <v>4501450</v>
      </c>
      <c r="G463" s="78">
        <f t="shared" si="15"/>
        <v>4501.45</v>
      </c>
      <c r="H463" s="176">
        <v>4501450</v>
      </c>
    </row>
    <row r="464" spans="1:8" ht="12.75">
      <c r="A464" s="92">
        <f t="shared" si="16"/>
        <v>453</v>
      </c>
      <c r="B464" s="88" t="s">
        <v>102</v>
      </c>
      <c r="C464" s="89" t="s">
        <v>50</v>
      </c>
      <c r="D464" s="89" t="s">
        <v>416</v>
      </c>
      <c r="E464" s="89" t="s">
        <v>19</v>
      </c>
      <c r="F464" s="176">
        <v>4501450</v>
      </c>
      <c r="G464" s="78">
        <f t="shared" si="15"/>
        <v>4501.45</v>
      </c>
      <c r="H464" s="176">
        <v>4501450</v>
      </c>
    </row>
    <row r="465" spans="1:8" ht="12.75">
      <c r="A465" s="92">
        <f t="shared" si="16"/>
        <v>454</v>
      </c>
      <c r="B465" s="88" t="s">
        <v>160</v>
      </c>
      <c r="C465" s="89" t="s">
        <v>50</v>
      </c>
      <c r="D465" s="89" t="s">
        <v>498</v>
      </c>
      <c r="E465" s="89" t="s">
        <v>19</v>
      </c>
      <c r="F465" s="176">
        <v>4501450</v>
      </c>
      <c r="G465" s="78">
        <f t="shared" si="15"/>
        <v>4501.45</v>
      </c>
      <c r="H465" s="176">
        <v>4501450</v>
      </c>
    </row>
    <row r="466" spans="1:8" ht="12.75">
      <c r="A466" s="92">
        <f t="shared" si="16"/>
        <v>455</v>
      </c>
      <c r="B466" s="88" t="s">
        <v>161</v>
      </c>
      <c r="C466" s="89" t="s">
        <v>50</v>
      </c>
      <c r="D466" s="89" t="s">
        <v>498</v>
      </c>
      <c r="E466" s="89" t="s">
        <v>113</v>
      </c>
      <c r="F466" s="176">
        <v>4501450</v>
      </c>
      <c r="G466" s="78">
        <f t="shared" si="15"/>
        <v>4501.45</v>
      </c>
      <c r="H466" s="176">
        <v>4501450</v>
      </c>
    </row>
    <row r="467" spans="1:8" ht="12.75">
      <c r="A467" s="92">
        <f t="shared" si="16"/>
        <v>456</v>
      </c>
      <c r="B467" s="88" t="s">
        <v>85</v>
      </c>
      <c r="C467" s="89" t="s">
        <v>51</v>
      </c>
      <c r="D467" s="89" t="s">
        <v>415</v>
      </c>
      <c r="E467" s="89" t="s">
        <v>19</v>
      </c>
      <c r="F467" s="176">
        <v>85893642</v>
      </c>
      <c r="G467" s="78">
        <f t="shared" si="15"/>
        <v>85893.642</v>
      </c>
      <c r="H467" s="176">
        <v>85893642</v>
      </c>
    </row>
    <row r="468" spans="1:8" ht="38.25">
      <c r="A468" s="92">
        <f t="shared" si="16"/>
        <v>457</v>
      </c>
      <c r="B468" s="88" t="s">
        <v>1121</v>
      </c>
      <c r="C468" s="89" t="s">
        <v>51</v>
      </c>
      <c r="D468" s="89" t="s">
        <v>1093</v>
      </c>
      <c r="E468" s="89" t="s">
        <v>19</v>
      </c>
      <c r="F468" s="176">
        <v>3709300</v>
      </c>
      <c r="G468" s="78">
        <f t="shared" si="15"/>
        <v>3709.3</v>
      </c>
      <c r="H468" s="176">
        <v>3709300</v>
      </c>
    </row>
    <row r="469" spans="1:8" ht="63.75">
      <c r="A469" s="92">
        <f t="shared" si="16"/>
        <v>458</v>
      </c>
      <c r="B469" s="88" t="s">
        <v>159</v>
      </c>
      <c r="C469" s="89" t="s">
        <v>51</v>
      </c>
      <c r="D469" s="89" t="s">
        <v>497</v>
      </c>
      <c r="E469" s="89" t="s">
        <v>19</v>
      </c>
      <c r="F469" s="176">
        <v>3709300</v>
      </c>
      <c r="G469" s="78">
        <f t="shared" si="15"/>
        <v>3709.3</v>
      </c>
      <c r="H469" s="176">
        <v>3709300</v>
      </c>
    </row>
    <row r="470" spans="1:8" ht="38.25">
      <c r="A470" s="92">
        <f t="shared" si="16"/>
        <v>459</v>
      </c>
      <c r="B470" s="88" t="s">
        <v>921</v>
      </c>
      <c r="C470" s="89" t="s">
        <v>51</v>
      </c>
      <c r="D470" s="89" t="s">
        <v>1128</v>
      </c>
      <c r="E470" s="89" t="s">
        <v>19</v>
      </c>
      <c r="F470" s="176">
        <v>1798600</v>
      </c>
      <c r="G470" s="78">
        <f t="shared" si="15"/>
        <v>1798.6</v>
      </c>
      <c r="H470" s="176">
        <v>1798600</v>
      </c>
    </row>
    <row r="471" spans="1:8" ht="25.5">
      <c r="A471" s="92">
        <f t="shared" si="16"/>
        <v>460</v>
      </c>
      <c r="B471" s="88" t="s">
        <v>162</v>
      </c>
      <c r="C471" s="89" t="s">
        <v>51</v>
      </c>
      <c r="D471" s="89" t="s">
        <v>1128</v>
      </c>
      <c r="E471" s="89" t="s">
        <v>114</v>
      </c>
      <c r="F471" s="176">
        <v>1798600</v>
      </c>
      <c r="G471" s="78">
        <f t="shared" si="15"/>
        <v>1798.6</v>
      </c>
      <c r="H471" s="176">
        <v>1798600</v>
      </c>
    </row>
    <row r="472" spans="1:8" ht="51">
      <c r="A472" s="92">
        <f t="shared" si="16"/>
        <v>461</v>
      </c>
      <c r="B472" s="88" t="s">
        <v>922</v>
      </c>
      <c r="C472" s="89" t="s">
        <v>51</v>
      </c>
      <c r="D472" s="89" t="s">
        <v>904</v>
      </c>
      <c r="E472" s="89" t="s">
        <v>19</v>
      </c>
      <c r="F472" s="176">
        <v>1111800</v>
      </c>
      <c r="G472" s="78">
        <f t="shared" si="15"/>
        <v>1111.8</v>
      </c>
      <c r="H472" s="176">
        <v>1111800</v>
      </c>
    </row>
    <row r="473" spans="1:8" ht="25.5">
      <c r="A473" s="92">
        <f t="shared" si="16"/>
        <v>462</v>
      </c>
      <c r="B473" s="88" t="s">
        <v>162</v>
      </c>
      <c r="C473" s="89" t="s">
        <v>51</v>
      </c>
      <c r="D473" s="89" t="s">
        <v>904</v>
      </c>
      <c r="E473" s="89" t="s">
        <v>114</v>
      </c>
      <c r="F473" s="176">
        <v>1111800</v>
      </c>
      <c r="G473" s="78">
        <f t="shared" si="15"/>
        <v>1111.8</v>
      </c>
      <c r="H473" s="176">
        <v>1111800</v>
      </c>
    </row>
    <row r="474" spans="1:8" ht="38.25">
      <c r="A474" s="92">
        <f t="shared" si="16"/>
        <v>463</v>
      </c>
      <c r="B474" s="88" t="s">
        <v>921</v>
      </c>
      <c r="C474" s="89" t="s">
        <v>51</v>
      </c>
      <c r="D474" s="89" t="s">
        <v>1129</v>
      </c>
      <c r="E474" s="89" t="s">
        <v>19</v>
      </c>
      <c r="F474" s="176">
        <v>798900</v>
      </c>
      <c r="G474" s="78">
        <f t="shared" si="15"/>
        <v>798.9</v>
      </c>
      <c r="H474" s="176">
        <v>798900</v>
      </c>
    </row>
    <row r="475" spans="1:8" ht="25.5">
      <c r="A475" s="92">
        <f t="shared" si="16"/>
        <v>464</v>
      </c>
      <c r="B475" s="88" t="s">
        <v>162</v>
      </c>
      <c r="C475" s="89" t="s">
        <v>51</v>
      </c>
      <c r="D475" s="89" t="s">
        <v>1129</v>
      </c>
      <c r="E475" s="89" t="s">
        <v>114</v>
      </c>
      <c r="F475" s="176">
        <v>798900</v>
      </c>
      <c r="G475" s="78">
        <f t="shared" si="15"/>
        <v>798.9</v>
      </c>
      <c r="H475" s="176">
        <v>798900</v>
      </c>
    </row>
    <row r="476" spans="1:8" ht="38.25">
      <c r="A476" s="92">
        <f t="shared" si="16"/>
        <v>465</v>
      </c>
      <c r="B476" s="88" t="s">
        <v>1124</v>
      </c>
      <c r="C476" s="89" t="s">
        <v>51</v>
      </c>
      <c r="D476" s="89" t="s">
        <v>1110</v>
      </c>
      <c r="E476" s="89" t="s">
        <v>19</v>
      </c>
      <c r="F476" s="176">
        <v>2635200</v>
      </c>
      <c r="G476" s="78">
        <f t="shared" si="15"/>
        <v>2635.2</v>
      </c>
      <c r="H476" s="176">
        <v>2635200</v>
      </c>
    </row>
    <row r="477" spans="1:8" ht="25.5">
      <c r="A477" s="92">
        <f t="shared" si="16"/>
        <v>466</v>
      </c>
      <c r="B477" s="88" t="s">
        <v>209</v>
      </c>
      <c r="C477" s="89" t="s">
        <v>51</v>
      </c>
      <c r="D477" s="89" t="s">
        <v>575</v>
      </c>
      <c r="E477" s="89" t="s">
        <v>19</v>
      </c>
      <c r="F477" s="176">
        <v>2196000</v>
      </c>
      <c r="G477" s="78">
        <f t="shared" si="15"/>
        <v>2196</v>
      </c>
      <c r="H477" s="176">
        <v>2196000</v>
      </c>
    </row>
    <row r="478" spans="1:8" ht="38.25">
      <c r="A478" s="92">
        <f t="shared" si="16"/>
        <v>467</v>
      </c>
      <c r="B478" s="88" t="s">
        <v>1004</v>
      </c>
      <c r="C478" s="89" t="s">
        <v>51</v>
      </c>
      <c r="D478" s="89" t="s">
        <v>988</v>
      </c>
      <c r="E478" s="89" t="s">
        <v>19</v>
      </c>
      <c r="F478" s="176">
        <v>2196000</v>
      </c>
      <c r="G478" s="78">
        <f t="shared" si="15"/>
        <v>2196</v>
      </c>
      <c r="H478" s="176">
        <v>2196000</v>
      </c>
    </row>
    <row r="479" spans="1:8" ht="25.5">
      <c r="A479" s="92">
        <f t="shared" si="16"/>
        <v>468</v>
      </c>
      <c r="B479" s="88" t="s">
        <v>162</v>
      </c>
      <c r="C479" s="89" t="s">
        <v>51</v>
      </c>
      <c r="D479" s="89" t="s">
        <v>988</v>
      </c>
      <c r="E479" s="89" t="s">
        <v>114</v>
      </c>
      <c r="F479" s="176">
        <v>2196000</v>
      </c>
      <c r="G479" s="78">
        <f t="shared" si="15"/>
        <v>2196</v>
      </c>
      <c r="H479" s="176">
        <v>2196000</v>
      </c>
    </row>
    <row r="480" spans="1:8" ht="38.25">
      <c r="A480" s="92">
        <f t="shared" si="16"/>
        <v>469</v>
      </c>
      <c r="B480" s="88" t="s">
        <v>610</v>
      </c>
      <c r="C480" s="89" t="s">
        <v>51</v>
      </c>
      <c r="D480" s="89" t="s">
        <v>576</v>
      </c>
      <c r="E480" s="89" t="s">
        <v>19</v>
      </c>
      <c r="F480" s="176">
        <v>439200</v>
      </c>
      <c r="G480" s="78">
        <f t="shared" si="15"/>
        <v>439.2</v>
      </c>
      <c r="H480" s="176">
        <v>439200</v>
      </c>
    </row>
    <row r="481" spans="1:8" ht="25.5">
      <c r="A481" s="92">
        <f t="shared" si="16"/>
        <v>470</v>
      </c>
      <c r="B481" s="88" t="s">
        <v>611</v>
      </c>
      <c r="C481" s="89" t="s">
        <v>51</v>
      </c>
      <c r="D481" s="89" t="s">
        <v>578</v>
      </c>
      <c r="E481" s="89" t="s">
        <v>19</v>
      </c>
      <c r="F481" s="176">
        <v>336900</v>
      </c>
      <c r="G481" s="78">
        <f t="shared" si="15"/>
        <v>336.9</v>
      </c>
      <c r="H481" s="176">
        <v>336900</v>
      </c>
    </row>
    <row r="482" spans="1:8" ht="25.5">
      <c r="A482" s="92">
        <f t="shared" si="16"/>
        <v>471</v>
      </c>
      <c r="B482" s="88" t="s">
        <v>162</v>
      </c>
      <c r="C482" s="89" t="s">
        <v>51</v>
      </c>
      <c r="D482" s="89" t="s">
        <v>578</v>
      </c>
      <c r="E482" s="89" t="s">
        <v>114</v>
      </c>
      <c r="F482" s="176">
        <v>336900</v>
      </c>
      <c r="G482" s="78">
        <f t="shared" si="15"/>
        <v>336.9</v>
      </c>
      <c r="H482" s="176">
        <v>336900</v>
      </c>
    </row>
    <row r="483" spans="1:8" ht="38.25">
      <c r="A483" s="92">
        <f t="shared" si="16"/>
        <v>472</v>
      </c>
      <c r="B483" s="88" t="s">
        <v>923</v>
      </c>
      <c r="C483" s="89" t="s">
        <v>51</v>
      </c>
      <c r="D483" s="89" t="s">
        <v>915</v>
      </c>
      <c r="E483" s="89" t="s">
        <v>19</v>
      </c>
      <c r="F483" s="176">
        <v>102300</v>
      </c>
      <c r="G483" s="78">
        <f t="shared" si="15"/>
        <v>102.3</v>
      </c>
      <c r="H483" s="176">
        <v>102300</v>
      </c>
    </row>
    <row r="484" spans="1:8" ht="25.5">
      <c r="A484" s="92">
        <f t="shared" si="16"/>
        <v>473</v>
      </c>
      <c r="B484" s="88" t="s">
        <v>162</v>
      </c>
      <c r="C484" s="89" t="s">
        <v>51</v>
      </c>
      <c r="D484" s="89" t="s">
        <v>915</v>
      </c>
      <c r="E484" s="89" t="s">
        <v>114</v>
      </c>
      <c r="F484" s="176">
        <v>102300</v>
      </c>
      <c r="G484" s="78">
        <f t="shared" si="15"/>
        <v>102.3</v>
      </c>
      <c r="H484" s="176">
        <v>102300</v>
      </c>
    </row>
    <row r="485" spans="1:8" ht="38.25">
      <c r="A485" s="92">
        <f t="shared" si="16"/>
        <v>474</v>
      </c>
      <c r="B485" s="88" t="s">
        <v>336</v>
      </c>
      <c r="C485" s="89" t="s">
        <v>51</v>
      </c>
      <c r="D485" s="89" t="s">
        <v>499</v>
      </c>
      <c r="E485" s="89" t="s">
        <v>19</v>
      </c>
      <c r="F485" s="176">
        <v>79272725</v>
      </c>
      <c r="G485" s="78">
        <f t="shared" si="15"/>
        <v>79272.725</v>
      </c>
      <c r="H485" s="176">
        <v>79272725</v>
      </c>
    </row>
    <row r="486" spans="1:8" ht="25.5">
      <c r="A486" s="92">
        <f t="shared" si="16"/>
        <v>475</v>
      </c>
      <c r="B486" s="88" t="s">
        <v>163</v>
      </c>
      <c r="C486" s="89" t="s">
        <v>51</v>
      </c>
      <c r="D486" s="89" t="s">
        <v>500</v>
      </c>
      <c r="E486" s="89" t="s">
        <v>19</v>
      </c>
      <c r="F486" s="176">
        <v>170000</v>
      </c>
      <c r="G486" s="78">
        <f t="shared" si="15"/>
        <v>170</v>
      </c>
      <c r="H486" s="176">
        <v>170000</v>
      </c>
    </row>
    <row r="487" spans="1:8" ht="12.75">
      <c r="A487" s="92">
        <f t="shared" si="16"/>
        <v>476</v>
      </c>
      <c r="B487" s="88" t="s">
        <v>144</v>
      </c>
      <c r="C487" s="89" t="s">
        <v>51</v>
      </c>
      <c r="D487" s="89" t="s">
        <v>500</v>
      </c>
      <c r="E487" s="89" t="s">
        <v>104</v>
      </c>
      <c r="F487" s="176">
        <v>170000</v>
      </c>
      <c r="G487" s="78">
        <f t="shared" si="15"/>
        <v>170</v>
      </c>
      <c r="H487" s="176">
        <v>170000</v>
      </c>
    </row>
    <row r="488" spans="1:8" ht="25.5">
      <c r="A488" s="92">
        <f t="shared" si="16"/>
        <v>477</v>
      </c>
      <c r="B488" s="88" t="s">
        <v>164</v>
      </c>
      <c r="C488" s="89" t="s">
        <v>51</v>
      </c>
      <c r="D488" s="89" t="s">
        <v>501</v>
      </c>
      <c r="E488" s="89" t="s">
        <v>19</v>
      </c>
      <c r="F488" s="176">
        <v>100000</v>
      </c>
      <c r="G488" s="78">
        <f t="shared" si="15"/>
        <v>100</v>
      </c>
      <c r="H488" s="176">
        <v>100000</v>
      </c>
    </row>
    <row r="489" spans="1:8" ht="25.5">
      <c r="A489" s="92">
        <f t="shared" si="16"/>
        <v>478</v>
      </c>
      <c r="B489" s="88" t="s">
        <v>120</v>
      </c>
      <c r="C489" s="89" t="s">
        <v>51</v>
      </c>
      <c r="D489" s="89" t="s">
        <v>501</v>
      </c>
      <c r="E489" s="89" t="s">
        <v>109</v>
      </c>
      <c r="F489" s="176">
        <v>100000</v>
      </c>
      <c r="G489" s="78">
        <f t="shared" si="15"/>
        <v>100</v>
      </c>
      <c r="H489" s="176">
        <v>100000</v>
      </c>
    </row>
    <row r="490" spans="1:8" ht="25.5">
      <c r="A490" s="92">
        <f t="shared" si="16"/>
        <v>479</v>
      </c>
      <c r="B490" s="88" t="s">
        <v>165</v>
      </c>
      <c r="C490" s="89" t="s">
        <v>51</v>
      </c>
      <c r="D490" s="89" t="s">
        <v>502</v>
      </c>
      <c r="E490" s="89" t="s">
        <v>19</v>
      </c>
      <c r="F490" s="176">
        <v>580000</v>
      </c>
      <c r="G490" s="78">
        <f t="shared" si="15"/>
        <v>580</v>
      </c>
      <c r="H490" s="176">
        <v>580000</v>
      </c>
    </row>
    <row r="491" spans="1:8" ht="25.5">
      <c r="A491" s="92">
        <f t="shared" si="16"/>
        <v>480</v>
      </c>
      <c r="B491" s="88" t="s">
        <v>327</v>
      </c>
      <c r="C491" s="89" t="s">
        <v>51</v>
      </c>
      <c r="D491" s="89" t="s">
        <v>502</v>
      </c>
      <c r="E491" s="89" t="s">
        <v>328</v>
      </c>
      <c r="F491" s="176">
        <v>580000</v>
      </c>
      <c r="G491" s="78">
        <f t="shared" si="15"/>
        <v>580</v>
      </c>
      <c r="H491" s="176">
        <v>580000</v>
      </c>
    </row>
    <row r="492" spans="1:8" ht="76.5">
      <c r="A492" s="92">
        <f t="shared" si="16"/>
        <v>481</v>
      </c>
      <c r="B492" s="88" t="s">
        <v>612</v>
      </c>
      <c r="C492" s="89" t="s">
        <v>51</v>
      </c>
      <c r="D492" s="89" t="s">
        <v>504</v>
      </c>
      <c r="E492" s="89" t="s">
        <v>19</v>
      </c>
      <c r="F492" s="176">
        <v>110000</v>
      </c>
      <c r="G492" s="78">
        <f t="shared" si="15"/>
        <v>110</v>
      </c>
      <c r="H492" s="176">
        <v>110000</v>
      </c>
    </row>
    <row r="493" spans="1:8" ht="25.5">
      <c r="A493" s="92">
        <f t="shared" si="16"/>
        <v>482</v>
      </c>
      <c r="B493" s="88" t="s">
        <v>120</v>
      </c>
      <c r="C493" s="89" t="s">
        <v>51</v>
      </c>
      <c r="D493" s="89" t="s">
        <v>504</v>
      </c>
      <c r="E493" s="89" t="s">
        <v>109</v>
      </c>
      <c r="F493" s="176">
        <v>110000</v>
      </c>
      <c r="G493" s="78">
        <f t="shared" si="15"/>
        <v>110</v>
      </c>
      <c r="H493" s="176">
        <v>110000</v>
      </c>
    </row>
    <row r="494" spans="1:8" ht="25.5">
      <c r="A494" s="92">
        <f t="shared" si="16"/>
        <v>483</v>
      </c>
      <c r="B494" s="88" t="s">
        <v>166</v>
      </c>
      <c r="C494" s="89" t="s">
        <v>51</v>
      </c>
      <c r="D494" s="89" t="s">
        <v>505</v>
      </c>
      <c r="E494" s="89" t="s">
        <v>19</v>
      </c>
      <c r="F494" s="176">
        <v>10000</v>
      </c>
      <c r="G494" s="78">
        <f t="shared" si="15"/>
        <v>10</v>
      </c>
      <c r="H494" s="176">
        <v>10000</v>
      </c>
    </row>
    <row r="495" spans="1:8" ht="25.5">
      <c r="A495" s="92">
        <f t="shared" si="16"/>
        <v>484</v>
      </c>
      <c r="B495" s="88" t="s">
        <v>120</v>
      </c>
      <c r="C495" s="89" t="s">
        <v>51</v>
      </c>
      <c r="D495" s="89" t="s">
        <v>505</v>
      </c>
      <c r="E495" s="89" t="s">
        <v>109</v>
      </c>
      <c r="F495" s="176">
        <v>10000</v>
      </c>
      <c r="G495" s="78">
        <f t="shared" si="15"/>
        <v>10</v>
      </c>
      <c r="H495" s="176">
        <v>10000</v>
      </c>
    </row>
    <row r="496" spans="1:8" ht="127.5">
      <c r="A496" s="92">
        <f t="shared" si="16"/>
        <v>485</v>
      </c>
      <c r="B496" s="88" t="s">
        <v>613</v>
      </c>
      <c r="C496" s="89" t="s">
        <v>51</v>
      </c>
      <c r="D496" s="89" t="s">
        <v>507</v>
      </c>
      <c r="E496" s="89" t="s">
        <v>19</v>
      </c>
      <c r="F496" s="176">
        <v>9845810</v>
      </c>
      <c r="G496" s="78">
        <f t="shared" si="15"/>
        <v>9845.81</v>
      </c>
      <c r="H496" s="176">
        <v>9845810</v>
      </c>
    </row>
    <row r="497" spans="1:8" ht="25.5">
      <c r="A497" s="92">
        <f t="shared" si="16"/>
        <v>486</v>
      </c>
      <c r="B497" s="88" t="s">
        <v>120</v>
      </c>
      <c r="C497" s="89" t="s">
        <v>51</v>
      </c>
      <c r="D497" s="89" t="s">
        <v>507</v>
      </c>
      <c r="E497" s="89" t="s">
        <v>109</v>
      </c>
      <c r="F497" s="176">
        <v>135810</v>
      </c>
      <c r="G497" s="78">
        <f t="shared" si="15"/>
        <v>135.81</v>
      </c>
      <c r="H497" s="176">
        <v>135810</v>
      </c>
    </row>
    <row r="498" spans="1:8" ht="12.75">
      <c r="A498" s="92">
        <f t="shared" si="16"/>
        <v>487</v>
      </c>
      <c r="B498" s="88" t="s">
        <v>161</v>
      </c>
      <c r="C498" s="89" t="s">
        <v>51</v>
      </c>
      <c r="D498" s="89" t="s">
        <v>507</v>
      </c>
      <c r="E498" s="89" t="s">
        <v>113</v>
      </c>
      <c r="F498" s="176">
        <v>9710000</v>
      </c>
      <c r="G498" s="78">
        <f t="shared" si="15"/>
        <v>9710</v>
      </c>
      <c r="H498" s="176">
        <v>9710000</v>
      </c>
    </row>
    <row r="499" spans="1:8" ht="102">
      <c r="A499" s="92">
        <f t="shared" si="16"/>
        <v>488</v>
      </c>
      <c r="B499" s="88" t="s">
        <v>614</v>
      </c>
      <c r="C499" s="89" t="s">
        <v>51</v>
      </c>
      <c r="D499" s="89" t="s">
        <v>509</v>
      </c>
      <c r="E499" s="89" t="s">
        <v>19</v>
      </c>
      <c r="F499" s="176">
        <v>60815515</v>
      </c>
      <c r="G499" s="78">
        <f t="shared" si="15"/>
        <v>60815.515</v>
      </c>
      <c r="H499" s="176">
        <v>60815515</v>
      </c>
    </row>
    <row r="500" spans="1:8" ht="25.5">
      <c r="A500" s="92">
        <f t="shared" si="16"/>
        <v>489</v>
      </c>
      <c r="B500" s="88" t="s">
        <v>120</v>
      </c>
      <c r="C500" s="89" t="s">
        <v>51</v>
      </c>
      <c r="D500" s="89" t="s">
        <v>509</v>
      </c>
      <c r="E500" s="89" t="s">
        <v>109</v>
      </c>
      <c r="F500" s="176">
        <v>717000</v>
      </c>
      <c r="G500" s="78">
        <f t="shared" si="15"/>
        <v>717</v>
      </c>
      <c r="H500" s="176">
        <v>717000</v>
      </c>
    </row>
    <row r="501" spans="1:8" ht="12.75">
      <c r="A501" s="92">
        <f t="shared" si="16"/>
        <v>490</v>
      </c>
      <c r="B501" s="88" t="s">
        <v>161</v>
      </c>
      <c r="C501" s="89" t="s">
        <v>51</v>
      </c>
      <c r="D501" s="89" t="s">
        <v>509</v>
      </c>
      <c r="E501" s="89" t="s">
        <v>113</v>
      </c>
      <c r="F501" s="176">
        <v>60098515</v>
      </c>
      <c r="G501" s="78">
        <f t="shared" si="15"/>
        <v>60098.515</v>
      </c>
      <c r="H501" s="176">
        <v>60098515</v>
      </c>
    </row>
    <row r="502" spans="1:8" ht="63.75">
      <c r="A502" s="92">
        <f t="shared" si="16"/>
        <v>491</v>
      </c>
      <c r="B502" s="88" t="s">
        <v>615</v>
      </c>
      <c r="C502" s="89" t="s">
        <v>51</v>
      </c>
      <c r="D502" s="89" t="s">
        <v>511</v>
      </c>
      <c r="E502" s="89" t="s">
        <v>19</v>
      </c>
      <c r="F502" s="176">
        <v>7637000</v>
      </c>
      <c r="G502" s="78">
        <f t="shared" si="15"/>
        <v>7637</v>
      </c>
      <c r="H502" s="176">
        <v>7637000</v>
      </c>
    </row>
    <row r="503" spans="1:8" ht="25.5">
      <c r="A503" s="92">
        <f t="shared" si="16"/>
        <v>492</v>
      </c>
      <c r="B503" s="88" t="s">
        <v>120</v>
      </c>
      <c r="C503" s="89" t="s">
        <v>51</v>
      </c>
      <c r="D503" s="89" t="s">
        <v>511</v>
      </c>
      <c r="E503" s="89" t="s">
        <v>109</v>
      </c>
      <c r="F503" s="176">
        <v>103000</v>
      </c>
      <c r="G503" s="78">
        <f t="shared" si="15"/>
        <v>103</v>
      </c>
      <c r="H503" s="176">
        <v>103000</v>
      </c>
    </row>
    <row r="504" spans="1:8" ht="12.75">
      <c r="A504" s="92">
        <f t="shared" si="16"/>
        <v>493</v>
      </c>
      <c r="B504" s="88" t="s">
        <v>161</v>
      </c>
      <c r="C504" s="89" t="s">
        <v>51</v>
      </c>
      <c r="D504" s="89" t="s">
        <v>511</v>
      </c>
      <c r="E504" s="89" t="s">
        <v>113</v>
      </c>
      <c r="F504" s="176">
        <v>7534000</v>
      </c>
      <c r="G504" s="78">
        <f t="shared" si="15"/>
        <v>7534</v>
      </c>
      <c r="H504" s="176">
        <v>7534000</v>
      </c>
    </row>
    <row r="505" spans="1:8" ht="127.5">
      <c r="A505" s="92">
        <f t="shared" si="16"/>
        <v>494</v>
      </c>
      <c r="B505" s="88" t="s">
        <v>886</v>
      </c>
      <c r="C505" s="89" t="s">
        <v>51</v>
      </c>
      <c r="D505" s="89" t="s">
        <v>1058</v>
      </c>
      <c r="E505" s="89" t="s">
        <v>19</v>
      </c>
      <c r="F505" s="176">
        <v>4400</v>
      </c>
      <c r="G505" s="78">
        <f t="shared" si="15"/>
        <v>4.4</v>
      </c>
      <c r="H505" s="176">
        <v>4400</v>
      </c>
    </row>
    <row r="506" spans="1:8" ht="12.75">
      <c r="A506" s="92">
        <f t="shared" si="16"/>
        <v>495</v>
      </c>
      <c r="B506" s="88" t="s">
        <v>161</v>
      </c>
      <c r="C506" s="89" t="s">
        <v>51</v>
      </c>
      <c r="D506" s="89" t="s">
        <v>1058</v>
      </c>
      <c r="E506" s="89" t="s">
        <v>113</v>
      </c>
      <c r="F506" s="176">
        <v>4400</v>
      </c>
      <c r="G506" s="78">
        <f t="shared" si="15"/>
        <v>4.4</v>
      </c>
      <c r="H506" s="176">
        <v>4400</v>
      </c>
    </row>
    <row r="507" spans="1:11" ht="12.75">
      <c r="A507" s="92">
        <f t="shared" si="16"/>
        <v>496</v>
      </c>
      <c r="B507" s="88" t="s">
        <v>102</v>
      </c>
      <c r="C507" s="89" t="s">
        <v>51</v>
      </c>
      <c r="D507" s="89" t="s">
        <v>416</v>
      </c>
      <c r="E507" s="89" t="s">
        <v>19</v>
      </c>
      <c r="F507" s="176">
        <v>276417</v>
      </c>
      <c r="G507" s="78">
        <f t="shared" si="15"/>
        <v>276.417</v>
      </c>
      <c r="H507" s="176">
        <v>276417</v>
      </c>
      <c r="I507" s="87"/>
      <c r="K507" s="87"/>
    </row>
    <row r="508" spans="1:8" ht="25.5">
      <c r="A508" s="92">
        <f t="shared" si="16"/>
        <v>497</v>
      </c>
      <c r="B508" s="88" t="s">
        <v>167</v>
      </c>
      <c r="C508" s="89" t="s">
        <v>51</v>
      </c>
      <c r="D508" s="89" t="s">
        <v>512</v>
      </c>
      <c r="E508" s="89" t="s">
        <v>19</v>
      </c>
      <c r="F508" s="176">
        <v>276417</v>
      </c>
      <c r="G508" s="78">
        <f t="shared" si="15"/>
        <v>276.417</v>
      </c>
      <c r="H508" s="176">
        <v>276417</v>
      </c>
    </row>
    <row r="509" spans="1:8" ht="25.5">
      <c r="A509" s="92">
        <f t="shared" si="16"/>
        <v>498</v>
      </c>
      <c r="B509" s="88" t="s">
        <v>168</v>
      </c>
      <c r="C509" s="89" t="s">
        <v>51</v>
      </c>
      <c r="D509" s="89" t="s">
        <v>512</v>
      </c>
      <c r="E509" s="89" t="s">
        <v>106</v>
      </c>
      <c r="F509" s="176">
        <v>242928</v>
      </c>
      <c r="G509" s="78">
        <f t="shared" si="15"/>
        <v>242.928</v>
      </c>
      <c r="H509" s="176">
        <v>242928</v>
      </c>
    </row>
    <row r="510" spans="1:8" ht="12.75">
      <c r="A510" s="92">
        <f t="shared" si="16"/>
        <v>499</v>
      </c>
      <c r="B510" s="88" t="s">
        <v>144</v>
      </c>
      <c r="C510" s="89" t="s">
        <v>51</v>
      </c>
      <c r="D510" s="89" t="s">
        <v>512</v>
      </c>
      <c r="E510" s="89" t="s">
        <v>104</v>
      </c>
      <c r="F510" s="176">
        <v>33489</v>
      </c>
      <c r="G510" s="78">
        <f t="shared" si="15"/>
        <v>33.489</v>
      </c>
      <c r="H510" s="176">
        <v>33489</v>
      </c>
    </row>
    <row r="511" spans="1:8" ht="12.75">
      <c r="A511" s="92">
        <f t="shared" si="16"/>
        <v>500</v>
      </c>
      <c r="B511" s="88" t="s">
        <v>86</v>
      </c>
      <c r="C511" s="89" t="s">
        <v>99</v>
      </c>
      <c r="D511" s="89" t="s">
        <v>415</v>
      </c>
      <c r="E511" s="89" t="s">
        <v>19</v>
      </c>
      <c r="F511" s="176">
        <v>6541675</v>
      </c>
      <c r="G511" s="78">
        <f t="shared" si="15"/>
        <v>6541.675</v>
      </c>
      <c r="H511" s="176">
        <v>6541675</v>
      </c>
    </row>
    <row r="512" spans="1:8" ht="38.25">
      <c r="A512" s="92">
        <f t="shared" si="16"/>
        <v>501</v>
      </c>
      <c r="B512" s="88" t="s">
        <v>336</v>
      </c>
      <c r="C512" s="89" t="s">
        <v>99</v>
      </c>
      <c r="D512" s="89" t="s">
        <v>499</v>
      </c>
      <c r="E512" s="89" t="s">
        <v>19</v>
      </c>
      <c r="F512" s="176">
        <v>6541675</v>
      </c>
      <c r="G512" s="78">
        <f t="shared" si="15"/>
        <v>6541.675</v>
      </c>
      <c r="H512" s="176">
        <v>6541675</v>
      </c>
    </row>
    <row r="513" spans="1:8" ht="127.5">
      <c r="A513" s="92">
        <f t="shared" si="16"/>
        <v>502</v>
      </c>
      <c r="B513" s="88" t="s">
        <v>613</v>
      </c>
      <c r="C513" s="89" t="s">
        <v>99</v>
      </c>
      <c r="D513" s="89" t="s">
        <v>507</v>
      </c>
      <c r="E513" s="89" t="s">
        <v>19</v>
      </c>
      <c r="F513" s="176">
        <v>506190</v>
      </c>
      <c r="G513" s="78">
        <f t="shared" si="15"/>
        <v>506.19</v>
      </c>
      <c r="H513" s="176">
        <v>506190</v>
      </c>
    </row>
    <row r="514" spans="1:8" ht="12.75">
      <c r="A514" s="92">
        <f t="shared" si="16"/>
        <v>503</v>
      </c>
      <c r="B514" s="88" t="s">
        <v>126</v>
      </c>
      <c r="C514" s="89" t="s">
        <v>99</v>
      </c>
      <c r="D514" s="89" t="s">
        <v>507</v>
      </c>
      <c r="E514" s="89" t="s">
        <v>110</v>
      </c>
      <c r="F514" s="176">
        <v>506190</v>
      </c>
      <c r="G514" s="78">
        <f t="shared" si="15"/>
        <v>506.19</v>
      </c>
      <c r="H514" s="176">
        <v>506190</v>
      </c>
    </row>
    <row r="515" spans="1:8" ht="102">
      <c r="A515" s="92">
        <f t="shared" si="16"/>
        <v>504</v>
      </c>
      <c r="B515" s="88" t="s">
        <v>614</v>
      </c>
      <c r="C515" s="89" t="s">
        <v>99</v>
      </c>
      <c r="D515" s="89" t="s">
        <v>509</v>
      </c>
      <c r="E515" s="89" t="s">
        <v>19</v>
      </c>
      <c r="F515" s="176">
        <v>6035485</v>
      </c>
      <c r="G515" s="78">
        <f t="shared" si="15"/>
        <v>6035.485</v>
      </c>
      <c r="H515" s="176">
        <v>6035485</v>
      </c>
    </row>
    <row r="516" spans="1:8" ht="12.75">
      <c r="A516" s="92">
        <f t="shared" si="16"/>
        <v>505</v>
      </c>
      <c r="B516" s="88" t="s">
        <v>126</v>
      </c>
      <c r="C516" s="89" t="s">
        <v>99</v>
      </c>
      <c r="D516" s="89" t="s">
        <v>509</v>
      </c>
      <c r="E516" s="89" t="s">
        <v>110</v>
      </c>
      <c r="F516" s="176">
        <v>5480485</v>
      </c>
      <c r="G516" s="78">
        <f t="shared" si="15"/>
        <v>5480.485</v>
      </c>
      <c r="H516" s="176">
        <v>5480485</v>
      </c>
    </row>
    <row r="517" spans="1:8" ht="25.5">
      <c r="A517" s="92">
        <f t="shared" si="16"/>
        <v>506</v>
      </c>
      <c r="B517" s="88" t="s">
        <v>120</v>
      </c>
      <c r="C517" s="89" t="s">
        <v>99</v>
      </c>
      <c r="D517" s="89" t="s">
        <v>509</v>
      </c>
      <c r="E517" s="89" t="s">
        <v>109</v>
      </c>
      <c r="F517" s="176">
        <v>415000</v>
      </c>
      <c r="G517" s="78">
        <f t="shared" si="15"/>
        <v>415</v>
      </c>
      <c r="H517" s="176">
        <v>415000</v>
      </c>
    </row>
    <row r="518" spans="1:8" ht="12.75">
      <c r="A518" s="92">
        <f t="shared" si="16"/>
        <v>507</v>
      </c>
      <c r="B518" s="88" t="s">
        <v>127</v>
      </c>
      <c r="C518" s="89" t="s">
        <v>99</v>
      </c>
      <c r="D518" s="89" t="s">
        <v>509</v>
      </c>
      <c r="E518" s="89" t="s">
        <v>111</v>
      </c>
      <c r="F518" s="176">
        <v>140000</v>
      </c>
      <c r="G518" s="78">
        <f t="shared" si="15"/>
        <v>140</v>
      </c>
      <c r="H518" s="176">
        <v>140000</v>
      </c>
    </row>
    <row r="519" spans="1:8" ht="12.75">
      <c r="A519" s="92">
        <f t="shared" si="16"/>
        <v>508</v>
      </c>
      <c r="B519" s="88" t="s">
        <v>87</v>
      </c>
      <c r="C519" s="89" t="s">
        <v>52</v>
      </c>
      <c r="D519" s="89" t="s">
        <v>415</v>
      </c>
      <c r="E519" s="89" t="s">
        <v>19</v>
      </c>
      <c r="F519" s="176">
        <v>57489938.58</v>
      </c>
      <c r="G519" s="78">
        <f t="shared" si="15"/>
        <v>57489.93858</v>
      </c>
      <c r="H519" s="176">
        <v>57489938.58</v>
      </c>
    </row>
    <row r="520" spans="1:8" ht="12.75">
      <c r="A520" s="92">
        <f t="shared" si="16"/>
        <v>509</v>
      </c>
      <c r="B520" s="88" t="s">
        <v>66</v>
      </c>
      <c r="C520" s="89" t="s">
        <v>67</v>
      </c>
      <c r="D520" s="89" t="s">
        <v>415</v>
      </c>
      <c r="E520" s="89" t="s">
        <v>19</v>
      </c>
      <c r="F520" s="176">
        <v>14154053.42</v>
      </c>
      <c r="G520" s="78">
        <f t="shared" si="15"/>
        <v>14154.05342</v>
      </c>
      <c r="H520" s="176">
        <v>14154053.42</v>
      </c>
    </row>
    <row r="521" spans="1:8" ht="38.25">
      <c r="A521" s="92">
        <f t="shared" si="16"/>
        <v>510</v>
      </c>
      <c r="B521" s="88" t="s">
        <v>1124</v>
      </c>
      <c r="C521" s="89" t="s">
        <v>67</v>
      </c>
      <c r="D521" s="89" t="s">
        <v>1110</v>
      </c>
      <c r="E521" s="89" t="s">
        <v>19</v>
      </c>
      <c r="F521" s="176">
        <v>13449053.44</v>
      </c>
      <c r="G521" s="78">
        <f t="shared" si="15"/>
        <v>13449.05344</v>
      </c>
      <c r="H521" s="176">
        <v>13449053.44</v>
      </c>
    </row>
    <row r="522" spans="1:8" ht="25.5">
      <c r="A522" s="92">
        <f t="shared" si="16"/>
        <v>511</v>
      </c>
      <c r="B522" s="88" t="s">
        <v>616</v>
      </c>
      <c r="C522" s="89" t="s">
        <v>67</v>
      </c>
      <c r="D522" s="89" t="s">
        <v>579</v>
      </c>
      <c r="E522" s="89" t="s">
        <v>19</v>
      </c>
      <c r="F522" s="176">
        <v>13449053.44</v>
      </c>
      <c r="G522" s="78">
        <f t="shared" si="15"/>
        <v>13449.05344</v>
      </c>
      <c r="H522" s="176">
        <v>13449053.44</v>
      </c>
    </row>
    <row r="523" spans="1:8" ht="25.5">
      <c r="A523" s="92">
        <f t="shared" si="16"/>
        <v>512</v>
      </c>
      <c r="B523" s="88" t="s">
        <v>211</v>
      </c>
      <c r="C523" s="89" t="s">
        <v>67</v>
      </c>
      <c r="D523" s="89" t="s">
        <v>580</v>
      </c>
      <c r="E523" s="89" t="s">
        <v>19</v>
      </c>
      <c r="F523" s="176">
        <v>12328261.44</v>
      </c>
      <c r="G523" s="78">
        <f t="shared" si="15"/>
        <v>12328.26144</v>
      </c>
      <c r="H523" s="176">
        <v>12328261.44</v>
      </c>
    </row>
    <row r="524" spans="1:8" ht="12.75">
      <c r="A524" s="92">
        <f t="shared" si="16"/>
        <v>513</v>
      </c>
      <c r="B524" s="88" t="s">
        <v>126</v>
      </c>
      <c r="C524" s="89" t="s">
        <v>67</v>
      </c>
      <c r="D524" s="89" t="s">
        <v>580</v>
      </c>
      <c r="E524" s="89" t="s">
        <v>110</v>
      </c>
      <c r="F524" s="176">
        <v>10063442.51</v>
      </c>
      <c r="G524" s="78">
        <f t="shared" si="15"/>
        <v>10063.442509999999</v>
      </c>
      <c r="H524" s="176">
        <v>10063442.51</v>
      </c>
    </row>
    <row r="525" spans="1:8" ht="25.5">
      <c r="A525" s="92">
        <f t="shared" si="16"/>
        <v>514</v>
      </c>
      <c r="B525" s="88" t="s">
        <v>120</v>
      </c>
      <c r="C525" s="89" t="s">
        <v>67</v>
      </c>
      <c r="D525" s="89" t="s">
        <v>580</v>
      </c>
      <c r="E525" s="89" t="s">
        <v>109</v>
      </c>
      <c r="F525" s="176">
        <v>1889615.41</v>
      </c>
      <c r="G525" s="78">
        <f aca="true" t="shared" si="17" ref="G525:G588">SUM(H525/1000)</f>
        <v>1889.6154099999999</v>
      </c>
      <c r="H525" s="176">
        <v>1889615.41</v>
      </c>
    </row>
    <row r="526" spans="1:8" ht="12.75">
      <c r="A526" s="92">
        <f aca="true" t="shared" si="18" ref="A526:A588">A525+1</f>
        <v>515</v>
      </c>
      <c r="B526" s="88" t="s">
        <v>127</v>
      </c>
      <c r="C526" s="89" t="s">
        <v>67</v>
      </c>
      <c r="D526" s="89" t="s">
        <v>580</v>
      </c>
      <c r="E526" s="89" t="s">
        <v>111</v>
      </c>
      <c r="F526" s="176">
        <v>375203.52</v>
      </c>
      <c r="G526" s="78">
        <f t="shared" si="17"/>
        <v>375.20352</v>
      </c>
      <c r="H526" s="176">
        <v>375203.52</v>
      </c>
    </row>
    <row r="527" spans="1:8" ht="38.25">
      <c r="A527" s="92">
        <f t="shared" si="18"/>
        <v>516</v>
      </c>
      <c r="B527" s="88" t="s">
        <v>1016</v>
      </c>
      <c r="C527" s="89" t="s">
        <v>67</v>
      </c>
      <c r="D527" s="89" t="s">
        <v>1013</v>
      </c>
      <c r="E527" s="89" t="s">
        <v>19</v>
      </c>
      <c r="F527" s="176">
        <v>197400</v>
      </c>
      <c r="G527" s="78">
        <f t="shared" si="17"/>
        <v>197.4</v>
      </c>
      <c r="H527" s="176">
        <v>197400</v>
      </c>
    </row>
    <row r="528" spans="1:8" ht="25.5">
      <c r="A528" s="92">
        <f t="shared" si="18"/>
        <v>517</v>
      </c>
      <c r="B528" s="88" t="s">
        <v>120</v>
      </c>
      <c r="C528" s="89" t="s">
        <v>67</v>
      </c>
      <c r="D528" s="89" t="s">
        <v>1013</v>
      </c>
      <c r="E528" s="89" t="s">
        <v>109</v>
      </c>
      <c r="F528" s="176">
        <v>197400</v>
      </c>
      <c r="G528" s="78">
        <f t="shared" si="17"/>
        <v>197.4</v>
      </c>
      <c r="H528" s="176">
        <v>197400</v>
      </c>
    </row>
    <row r="529" spans="1:8" ht="51">
      <c r="A529" s="92">
        <f t="shared" si="18"/>
        <v>518</v>
      </c>
      <c r="B529" s="88" t="s">
        <v>1005</v>
      </c>
      <c r="C529" s="89" t="s">
        <v>67</v>
      </c>
      <c r="D529" s="89" t="s">
        <v>990</v>
      </c>
      <c r="E529" s="89" t="s">
        <v>19</v>
      </c>
      <c r="F529" s="176">
        <v>95900</v>
      </c>
      <c r="G529" s="78">
        <f t="shared" si="17"/>
        <v>95.9</v>
      </c>
      <c r="H529" s="176">
        <v>95900</v>
      </c>
    </row>
    <row r="530" spans="1:8" ht="25.5">
      <c r="A530" s="92">
        <f t="shared" si="18"/>
        <v>519</v>
      </c>
      <c r="B530" s="88" t="s">
        <v>120</v>
      </c>
      <c r="C530" s="89" t="s">
        <v>67</v>
      </c>
      <c r="D530" s="89" t="s">
        <v>990</v>
      </c>
      <c r="E530" s="89" t="s">
        <v>109</v>
      </c>
      <c r="F530" s="176">
        <v>95900</v>
      </c>
      <c r="G530" s="78">
        <f t="shared" si="17"/>
        <v>95.9</v>
      </c>
      <c r="H530" s="176">
        <v>95900</v>
      </c>
    </row>
    <row r="531" spans="1:8" ht="38.25">
      <c r="A531" s="92">
        <f t="shared" si="18"/>
        <v>520</v>
      </c>
      <c r="B531" s="88" t="s">
        <v>952</v>
      </c>
      <c r="C531" s="89" t="s">
        <v>67</v>
      </c>
      <c r="D531" s="89" t="s">
        <v>953</v>
      </c>
      <c r="E531" s="89" t="s">
        <v>19</v>
      </c>
      <c r="F531" s="176">
        <v>197400</v>
      </c>
      <c r="G531" s="78">
        <f t="shared" si="17"/>
        <v>197.4</v>
      </c>
      <c r="H531" s="176">
        <v>197400</v>
      </c>
    </row>
    <row r="532" spans="1:8" ht="25.5">
      <c r="A532" s="92">
        <f t="shared" si="18"/>
        <v>521</v>
      </c>
      <c r="B532" s="88" t="s">
        <v>120</v>
      </c>
      <c r="C532" s="89" t="s">
        <v>67</v>
      </c>
      <c r="D532" s="89" t="s">
        <v>953</v>
      </c>
      <c r="E532" s="89" t="s">
        <v>109</v>
      </c>
      <c r="F532" s="176">
        <v>197400</v>
      </c>
      <c r="G532" s="78">
        <f t="shared" si="17"/>
        <v>197.4</v>
      </c>
      <c r="H532" s="176">
        <v>197400</v>
      </c>
    </row>
    <row r="533" spans="1:8" ht="51">
      <c r="A533" s="92">
        <f t="shared" si="18"/>
        <v>522</v>
      </c>
      <c r="B533" s="88" t="s">
        <v>928</v>
      </c>
      <c r="C533" s="89" t="s">
        <v>67</v>
      </c>
      <c r="D533" s="89" t="s">
        <v>925</v>
      </c>
      <c r="E533" s="89" t="s">
        <v>19</v>
      </c>
      <c r="F533" s="176">
        <v>41100</v>
      </c>
      <c r="G533" s="78">
        <f t="shared" si="17"/>
        <v>41.1</v>
      </c>
      <c r="H533" s="176">
        <v>41100</v>
      </c>
    </row>
    <row r="534" spans="1:8" ht="25.5">
      <c r="A534" s="92">
        <f t="shared" si="18"/>
        <v>523</v>
      </c>
      <c r="B534" s="88" t="s">
        <v>120</v>
      </c>
      <c r="C534" s="89" t="s">
        <v>67</v>
      </c>
      <c r="D534" s="89" t="s">
        <v>925</v>
      </c>
      <c r="E534" s="89" t="s">
        <v>109</v>
      </c>
      <c r="F534" s="176">
        <v>41100</v>
      </c>
      <c r="G534" s="78">
        <f t="shared" si="17"/>
        <v>41.1</v>
      </c>
      <c r="H534" s="176">
        <v>41100</v>
      </c>
    </row>
    <row r="535" spans="1:8" ht="38.25">
      <c r="A535" s="92">
        <f t="shared" si="18"/>
        <v>524</v>
      </c>
      <c r="B535" s="88" t="s">
        <v>617</v>
      </c>
      <c r="C535" s="89" t="s">
        <v>67</v>
      </c>
      <c r="D535" s="89" t="s">
        <v>581</v>
      </c>
      <c r="E535" s="89" t="s">
        <v>19</v>
      </c>
      <c r="F535" s="176">
        <v>588992</v>
      </c>
      <c r="G535" s="78">
        <f t="shared" si="17"/>
        <v>588.992</v>
      </c>
      <c r="H535" s="176">
        <v>588992</v>
      </c>
    </row>
    <row r="536" spans="1:8" ht="25.5">
      <c r="A536" s="92">
        <f t="shared" si="18"/>
        <v>525</v>
      </c>
      <c r="B536" s="88" t="s">
        <v>120</v>
      </c>
      <c r="C536" s="89" t="s">
        <v>67</v>
      </c>
      <c r="D536" s="89" t="s">
        <v>581</v>
      </c>
      <c r="E536" s="89" t="s">
        <v>109</v>
      </c>
      <c r="F536" s="176">
        <v>588992</v>
      </c>
      <c r="G536" s="78">
        <f t="shared" si="17"/>
        <v>588.992</v>
      </c>
      <c r="H536" s="176">
        <v>588992</v>
      </c>
    </row>
    <row r="537" spans="1:8" ht="12.75">
      <c r="A537" s="92">
        <f t="shared" si="18"/>
        <v>526</v>
      </c>
      <c r="B537" s="88" t="s">
        <v>102</v>
      </c>
      <c r="C537" s="89" t="s">
        <v>67</v>
      </c>
      <c r="D537" s="89" t="s">
        <v>416</v>
      </c>
      <c r="E537" s="89" t="s">
        <v>19</v>
      </c>
      <c r="F537" s="176">
        <v>704999.98</v>
      </c>
      <c r="G537" s="78">
        <f t="shared" si="17"/>
        <v>704.9999799999999</v>
      </c>
      <c r="H537" s="176">
        <v>704999.98</v>
      </c>
    </row>
    <row r="538" spans="1:8" ht="38.25">
      <c r="A538" s="92">
        <f t="shared" si="18"/>
        <v>527</v>
      </c>
      <c r="B538" s="88" t="s">
        <v>916</v>
      </c>
      <c r="C538" s="89" t="s">
        <v>67</v>
      </c>
      <c r="D538" s="89" t="s">
        <v>898</v>
      </c>
      <c r="E538" s="89" t="s">
        <v>19</v>
      </c>
      <c r="F538" s="176">
        <v>704999.98</v>
      </c>
      <c r="G538" s="78">
        <f t="shared" si="17"/>
        <v>704.9999799999999</v>
      </c>
      <c r="H538" s="176">
        <v>704999.98</v>
      </c>
    </row>
    <row r="539" spans="1:8" ht="12.75">
      <c r="A539" s="92">
        <f t="shared" si="18"/>
        <v>528</v>
      </c>
      <c r="B539" s="88" t="s">
        <v>126</v>
      </c>
      <c r="C539" s="89" t="s">
        <v>67</v>
      </c>
      <c r="D539" s="89" t="s">
        <v>898</v>
      </c>
      <c r="E539" s="89" t="s">
        <v>110</v>
      </c>
      <c r="F539" s="176">
        <v>704999.98</v>
      </c>
      <c r="G539" s="78">
        <f t="shared" si="17"/>
        <v>704.9999799999999</v>
      </c>
      <c r="H539" s="176">
        <v>704999.98</v>
      </c>
    </row>
    <row r="540" spans="1:8" ht="12.75">
      <c r="A540" s="92">
        <f t="shared" si="18"/>
        <v>529</v>
      </c>
      <c r="B540" s="88" t="s">
        <v>88</v>
      </c>
      <c r="C540" s="89" t="s">
        <v>1</v>
      </c>
      <c r="D540" s="89" t="s">
        <v>415</v>
      </c>
      <c r="E540" s="89" t="s">
        <v>19</v>
      </c>
      <c r="F540" s="176">
        <v>43335885.16</v>
      </c>
      <c r="G540" s="78">
        <f t="shared" si="17"/>
        <v>43335.88516</v>
      </c>
      <c r="H540" s="176">
        <v>43335885.16</v>
      </c>
    </row>
    <row r="541" spans="1:8" ht="38.25">
      <c r="A541" s="92">
        <f t="shared" si="18"/>
        <v>530</v>
      </c>
      <c r="B541" s="88" t="s">
        <v>1124</v>
      </c>
      <c r="C541" s="89" t="s">
        <v>1</v>
      </c>
      <c r="D541" s="89" t="s">
        <v>1110</v>
      </c>
      <c r="E541" s="89" t="s">
        <v>19</v>
      </c>
      <c r="F541" s="176">
        <v>43335885.16</v>
      </c>
      <c r="G541" s="78">
        <f t="shared" si="17"/>
        <v>43335.88516</v>
      </c>
      <c r="H541" s="176">
        <v>43335885.16</v>
      </c>
    </row>
    <row r="542" spans="1:8" ht="25.5">
      <c r="A542" s="92">
        <f t="shared" si="18"/>
        <v>531</v>
      </c>
      <c r="B542" s="88" t="s">
        <v>616</v>
      </c>
      <c r="C542" s="89" t="s">
        <v>1</v>
      </c>
      <c r="D542" s="89" t="s">
        <v>579</v>
      </c>
      <c r="E542" s="89" t="s">
        <v>19</v>
      </c>
      <c r="F542" s="176">
        <v>43335885.16</v>
      </c>
      <c r="G542" s="78">
        <f t="shared" si="17"/>
        <v>43335.88516</v>
      </c>
      <c r="H542" s="176">
        <v>43335885.16</v>
      </c>
    </row>
    <row r="543" spans="1:8" ht="12.75">
      <c r="A543" s="92">
        <f t="shared" si="18"/>
        <v>532</v>
      </c>
      <c r="B543" s="88" t="s">
        <v>212</v>
      </c>
      <c r="C543" s="89" t="s">
        <v>1</v>
      </c>
      <c r="D543" s="89" t="s">
        <v>582</v>
      </c>
      <c r="E543" s="89" t="s">
        <v>19</v>
      </c>
      <c r="F543" s="176">
        <v>4359764.31</v>
      </c>
      <c r="G543" s="78">
        <f t="shared" si="17"/>
        <v>4359.76431</v>
      </c>
      <c r="H543" s="176">
        <v>4359764.31</v>
      </c>
    </row>
    <row r="544" spans="1:8" ht="12.75">
      <c r="A544" s="92">
        <f t="shared" si="18"/>
        <v>533</v>
      </c>
      <c r="B544" s="88" t="s">
        <v>126</v>
      </c>
      <c r="C544" s="89" t="s">
        <v>1</v>
      </c>
      <c r="D544" s="89" t="s">
        <v>582</v>
      </c>
      <c r="E544" s="89" t="s">
        <v>110</v>
      </c>
      <c r="F544" s="176">
        <v>2625278.42</v>
      </c>
      <c r="G544" s="78">
        <f t="shared" si="17"/>
        <v>2625.27842</v>
      </c>
      <c r="H544" s="176">
        <v>2625278.42</v>
      </c>
    </row>
    <row r="545" spans="1:8" ht="25.5">
      <c r="A545" s="92">
        <f t="shared" si="18"/>
        <v>534</v>
      </c>
      <c r="B545" s="88" t="s">
        <v>120</v>
      </c>
      <c r="C545" s="89" t="s">
        <v>1</v>
      </c>
      <c r="D545" s="89" t="s">
        <v>582</v>
      </c>
      <c r="E545" s="89" t="s">
        <v>109</v>
      </c>
      <c r="F545" s="176">
        <v>1734485.89</v>
      </c>
      <c r="G545" s="78">
        <f t="shared" si="17"/>
        <v>1734.48589</v>
      </c>
      <c r="H545" s="176">
        <v>1734485.89</v>
      </c>
    </row>
    <row r="546" spans="1:8" ht="25.5">
      <c r="A546" s="92">
        <f t="shared" si="18"/>
        <v>535</v>
      </c>
      <c r="B546" s="88" t="s">
        <v>929</v>
      </c>
      <c r="C546" s="89" t="s">
        <v>1</v>
      </c>
      <c r="D546" s="89" t="s">
        <v>927</v>
      </c>
      <c r="E546" s="89" t="s">
        <v>19</v>
      </c>
      <c r="F546" s="176">
        <v>23226179.21</v>
      </c>
      <c r="G546" s="78">
        <f t="shared" si="17"/>
        <v>23226.179210000002</v>
      </c>
      <c r="H546" s="176">
        <v>23226179.21</v>
      </c>
    </row>
    <row r="547" spans="1:8" ht="25.5">
      <c r="A547" s="92">
        <f t="shared" si="18"/>
        <v>536</v>
      </c>
      <c r="B547" s="88" t="s">
        <v>120</v>
      </c>
      <c r="C547" s="89" t="s">
        <v>1</v>
      </c>
      <c r="D547" s="89" t="s">
        <v>927</v>
      </c>
      <c r="E547" s="89" t="s">
        <v>109</v>
      </c>
      <c r="F547" s="176">
        <v>2033143.4</v>
      </c>
      <c r="G547" s="78">
        <f t="shared" si="17"/>
        <v>2033.1434</v>
      </c>
      <c r="H547" s="176">
        <v>2033143.4</v>
      </c>
    </row>
    <row r="548" spans="1:8" ht="12.75">
      <c r="A548" s="92">
        <f t="shared" si="18"/>
        <v>537</v>
      </c>
      <c r="B548" s="88" t="s">
        <v>129</v>
      </c>
      <c r="C548" s="89" t="s">
        <v>1</v>
      </c>
      <c r="D548" s="89" t="s">
        <v>927</v>
      </c>
      <c r="E548" s="89" t="s">
        <v>112</v>
      </c>
      <c r="F548" s="176">
        <v>21193035.81</v>
      </c>
      <c r="G548" s="78">
        <f t="shared" si="17"/>
        <v>21193.035809999998</v>
      </c>
      <c r="H548" s="176">
        <v>21193035.81</v>
      </c>
    </row>
    <row r="549" spans="1:8" ht="38.25">
      <c r="A549" s="92">
        <f t="shared" si="18"/>
        <v>538</v>
      </c>
      <c r="B549" s="88" t="s">
        <v>887</v>
      </c>
      <c r="C549" s="89" t="s">
        <v>1</v>
      </c>
      <c r="D549" s="89" t="s">
        <v>883</v>
      </c>
      <c r="E549" s="89" t="s">
        <v>19</v>
      </c>
      <c r="F549" s="176">
        <v>13550538.01</v>
      </c>
      <c r="G549" s="78">
        <f t="shared" si="17"/>
        <v>13550.53801</v>
      </c>
      <c r="H549" s="176">
        <v>13550538.01</v>
      </c>
    </row>
    <row r="550" spans="1:8" ht="12.75">
      <c r="A550" s="92">
        <f t="shared" si="18"/>
        <v>539</v>
      </c>
      <c r="B550" s="88" t="s">
        <v>129</v>
      </c>
      <c r="C550" s="89" t="s">
        <v>1</v>
      </c>
      <c r="D550" s="89" t="s">
        <v>883</v>
      </c>
      <c r="E550" s="89" t="s">
        <v>112</v>
      </c>
      <c r="F550" s="176">
        <v>13550538.01</v>
      </c>
      <c r="G550" s="78">
        <f t="shared" si="17"/>
        <v>13550.53801</v>
      </c>
      <c r="H550" s="176">
        <v>13550538.01</v>
      </c>
    </row>
    <row r="551" spans="1:8" ht="25.5">
      <c r="A551" s="92">
        <f t="shared" si="18"/>
        <v>540</v>
      </c>
      <c r="B551" s="88" t="s">
        <v>656</v>
      </c>
      <c r="C551" s="89" t="s">
        <v>1</v>
      </c>
      <c r="D551" s="89" t="s">
        <v>657</v>
      </c>
      <c r="E551" s="89" t="s">
        <v>19</v>
      </c>
      <c r="F551" s="176">
        <v>1662678.63</v>
      </c>
      <c r="G551" s="78">
        <f t="shared" si="17"/>
        <v>1662.6786299999999</v>
      </c>
      <c r="H551" s="176">
        <v>1662678.63</v>
      </c>
    </row>
    <row r="552" spans="1:8" ht="25.5">
      <c r="A552" s="92">
        <f t="shared" si="18"/>
        <v>541</v>
      </c>
      <c r="B552" s="88" t="s">
        <v>120</v>
      </c>
      <c r="C552" s="89" t="s">
        <v>1</v>
      </c>
      <c r="D552" s="89" t="s">
        <v>657</v>
      </c>
      <c r="E552" s="89" t="s">
        <v>109</v>
      </c>
      <c r="F552" s="176">
        <v>1662678.63</v>
      </c>
      <c r="G552" s="78">
        <f t="shared" si="17"/>
        <v>1662.6786299999999</v>
      </c>
      <c r="H552" s="176">
        <v>1662678.63</v>
      </c>
    </row>
    <row r="553" spans="1:8" ht="38.25">
      <c r="A553" s="92">
        <f t="shared" si="18"/>
        <v>542</v>
      </c>
      <c r="B553" s="88" t="s">
        <v>210</v>
      </c>
      <c r="C553" s="89" t="s">
        <v>1</v>
      </c>
      <c r="D553" s="89" t="s">
        <v>583</v>
      </c>
      <c r="E553" s="89" t="s">
        <v>19</v>
      </c>
      <c r="F553" s="176">
        <v>536725</v>
      </c>
      <c r="G553" s="78">
        <f t="shared" si="17"/>
        <v>536.725</v>
      </c>
      <c r="H553" s="176">
        <v>536725</v>
      </c>
    </row>
    <row r="554" spans="1:8" ht="25.5">
      <c r="A554" s="92">
        <f t="shared" si="18"/>
        <v>543</v>
      </c>
      <c r="B554" s="88" t="s">
        <v>120</v>
      </c>
      <c r="C554" s="89" t="s">
        <v>1</v>
      </c>
      <c r="D554" s="89" t="s">
        <v>583</v>
      </c>
      <c r="E554" s="89" t="s">
        <v>109</v>
      </c>
      <c r="F554" s="176">
        <v>536725</v>
      </c>
      <c r="G554" s="78">
        <f t="shared" si="17"/>
        <v>536.725</v>
      </c>
      <c r="H554" s="176">
        <v>536725</v>
      </c>
    </row>
    <row r="555" spans="1:8" ht="12.75">
      <c r="A555" s="92">
        <f t="shared" si="18"/>
        <v>544</v>
      </c>
      <c r="B555" s="88" t="s">
        <v>658</v>
      </c>
      <c r="C555" s="89" t="s">
        <v>659</v>
      </c>
      <c r="D555" s="89" t="s">
        <v>415</v>
      </c>
      <c r="E555" s="89" t="s">
        <v>19</v>
      </c>
      <c r="F555" s="176">
        <v>1340000</v>
      </c>
      <c r="G555" s="78">
        <f t="shared" si="17"/>
        <v>1340</v>
      </c>
      <c r="H555" s="176">
        <v>1340000</v>
      </c>
    </row>
    <row r="556" spans="1:8" ht="12.75">
      <c r="A556" s="92">
        <f t="shared" si="18"/>
        <v>545</v>
      </c>
      <c r="B556" s="88" t="s">
        <v>660</v>
      </c>
      <c r="C556" s="89" t="s">
        <v>661</v>
      </c>
      <c r="D556" s="89" t="s">
        <v>415</v>
      </c>
      <c r="E556" s="89" t="s">
        <v>19</v>
      </c>
      <c r="F556" s="176">
        <v>250000</v>
      </c>
      <c r="G556" s="78">
        <f t="shared" si="17"/>
        <v>250</v>
      </c>
      <c r="H556" s="176">
        <v>250000</v>
      </c>
    </row>
    <row r="557" spans="1:8" ht="51">
      <c r="A557" s="92">
        <f t="shared" si="18"/>
        <v>546</v>
      </c>
      <c r="B557" s="88" t="s">
        <v>331</v>
      </c>
      <c r="C557" s="89" t="s">
        <v>661</v>
      </c>
      <c r="D557" s="89" t="s">
        <v>420</v>
      </c>
      <c r="E557" s="89" t="s">
        <v>19</v>
      </c>
      <c r="F557" s="176">
        <v>250000</v>
      </c>
      <c r="G557" s="78">
        <f t="shared" si="17"/>
        <v>250</v>
      </c>
      <c r="H557" s="176">
        <v>250000</v>
      </c>
    </row>
    <row r="558" spans="1:8" ht="25.5">
      <c r="A558" s="92">
        <f t="shared" si="18"/>
        <v>547</v>
      </c>
      <c r="B558" s="88" t="s">
        <v>662</v>
      </c>
      <c r="C558" s="89" t="s">
        <v>661</v>
      </c>
      <c r="D558" s="89" t="s">
        <v>429</v>
      </c>
      <c r="E558" s="89" t="s">
        <v>19</v>
      </c>
      <c r="F558" s="176">
        <v>250000</v>
      </c>
      <c r="G558" s="78">
        <f t="shared" si="17"/>
        <v>250</v>
      </c>
      <c r="H558" s="176">
        <v>250000</v>
      </c>
    </row>
    <row r="559" spans="1:8" ht="25.5">
      <c r="A559" s="92">
        <f t="shared" si="18"/>
        <v>548</v>
      </c>
      <c r="B559" s="88" t="s">
        <v>120</v>
      </c>
      <c r="C559" s="89" t="s">
        <v>661</v>
      </c>
      <c r="D559" s="89" t="s">
        <v>429</v>
      </c>
      <c r="E559" s="89" t="s">
        <v>109</v>
      </c>
      <c r="F559" s="176">
        <v>250000</v>
      </c>
      <c r="G559" s="78">
        <f t="shared" si="17"/>
        <v>250</v>
      </c>
      <c r="H559" s="176">
        <v>250000</v>
      </c>
    </row>
    <row r="560" spans="1:8" ht="12.75">
      <c r="A560" s="92">
        <f t="shared" si="18"/>
        <v>549</v>
      </c>
      <c r="B560" s="88" t="s">
        <v>663</v>
      </c>
      <c r="C560" s="89" t="s">
        <v>664</v>
      </c>
      <c r="D560" s="89" t="s">
        <v>415</v>
      </c>
      <c r="E560" s="89" t="s">
        <v>19</v>
      </c>
      <c r="F560" s="176">
        <v>1090000</v>
      </c>
      <c r="G560" s="78">
        <f t="shared" si="17"/>
        <v>1090</v>
      </c>
      <c r="H560" s="176">
        <v>1090000</v>
      </c>
    </row>
    <row r="561" spans="1:8" ht="51">
      <c r="A561" s="92">
        <f t="shared" si="18"/>
        <v>550</v>
      </c>
      <c r="B561" s="88" t="s">
        <v>331</v>
      </c>
      <c r="C561" s="89" t="s">
        <v>664</v>
      </c>
      <c r="D561" s="89" t="s">
        <v>420</v>
      </c>
      <c r="E561" s="89" t="s">
        <v>19</v>
      </c>
      <c r="F561" s="176">
        <v>1090000</v>
      </c>
      <c r="G561" s="78">
        <f t="shared" si="17"/>
        <v>1090</v>
      </c>
      <c r="H561" s="176">
        <v>1090000</v>
      </c>
    </row>
    <row r="562" spans="1:8" ht="25.5">
      <c r="A562" s="92">
        <f t="shared" si="18"/>
        <v>551</v>
      </c>
      <c r="B562" s="88" t="s">
        <v>662</v>
      </c>
      <c r="C562" s="89" t="s">
        <v>664</v>
      </c>
      <c r="D562" s="89" t="s">
        <v>429</v>
      </c>
      <c r="E562" s="89" t="s">
        <v>19</v>
      </c>
      <c r="F562" s="176">
        <v>1090000</v>
      </c>
      <c r="G562" s="78">
        <f t="shared" si="17"/>
        <v>1090</v>
      </c>
      <c r="H562" s="176">
        <v>1090000</v>
      </c>
    </row>
    <row r="563" spans="1:8" ht="25.5">
      <c r="A563" s="92">
        <f t="shared" si="18"/>
        <v>552</v>
      </c>
      <c r="B563" s="88" t="s">
        <v>327</v>
      </c>
      <c r="C563" s="89" t="s">
        <v>664</v>
      </c>
      <c r="D563" s="89" t="s">
        <v>429</v>
      </c>
      <c r="E563" s="89" t="s">
        <v>328</v>
      </c>
      <c r="F563" s="176">
        <v>1090000</v>
      </c>
      <c r="G563" s="78">
        <f t="shared" si="17"/>
        <v>1090</v>
      </c>
      <c r="H563" s="176">
        <v>1090000</v>
      </c>
    </row>
    <row r="564" spans="1:8" ht="38.25">
      <c r="A564" s="92">
        <f t="shared" si="18"/>
        <v>553</v>
      </c>
      <c r="B564" s="88" t="s">
        <v>89</v>
      </c>
      <c r="C564" s="89" t="s">
        <v>100</v>
      </c>
      <c r="D564" s="89" t="s">
        <v>415</v>
      </c>
      <c r="E564" s="89" t="s">
        <v>19</v>
      </c>
      <c r="F564" s="176">
        <v>159837200</v>
      </c>
      <c r="G564" s="78">
        <f t="shared" si="17"/>
        <v>159837.2</v>
      </c>
      <c r="H564" s="176">
        <v>159837200</v>
      </c>
    </row>
    <row r="565" spans="1:8" ht="25.5">
      <c r="A565" s="92">
        <f t="shared" si="18"/>
        <v>554</v>
      </c>
      <c r="B565" s="88" t="s">
        <v>13</v>
      </c>
      <c r="C565" s="89" t="s">
        <v>14</v>
      </c>
      <c r="D565" s="89" t="s">
        <v>415</v>
      </c>
      <c r="E565" s="89" t="s">
        <v>19</v>
      </c>
      <c r="F565" s="176">
        <v>21330000</v>
      </c>
      <c r="G565" s="78">
        <f t="shared" si="17"/>
        <v>21330</v>
      </c>
      <c r="H565" s="176">
        <v>21330000</v>
      </c>
    </row>
    <row r="566" spans="1:8" ht="38.25">
      <c r="A566" s="92">
        <f t="shared" si="18"/>
        <v>555</v>
      </c>
      <c r="B566" s="88" t="s">
        <v>1125</v>
      </c>
      <c r="C566" s="89" t="s">
        <v>14</v>
      </c>
      <c r="D566" s="89" t="s">
        <v>1103</v>
      </c>
      <c r="E566" s="89" t="s">
        <v>19</v>
      </c>
      <c r="F566" s="176">
        <v>21330000</v>
      </c>
      <c r="G566" s="78">
        <f t="shared" si="17"/>
        <v>21330</v>
      </c>
      <c r="H566" s="176">
        <v>21330000</v>
      </c>
    </row>
    <row r="567" spans="1:8" ht="25.5">
      <c r="A567" s="92">
        <f t="shared" si="18"/>
        <v>556</v>
      </c>
      <c r="B567" s="88" t="s">
        <v>169</v>
      </c>
      <c r="C567" s="89" t="s">
        <v>14</v>
      </c>
      <c r="D567" s="89" t="s">
        <v>513</v>
      </c>
      <c r="E567" s="89" t="s">
        <v>19</v>
      </c>
      <c r="F567" s="176">
        <v>21330000</v>
      </c>
      <c r="G567" s="78">
        <f t="shared" si="17"/>
        <v>21330</v>
      </c>
      <c r="H567" s="176">
        <v>21330000</v>
      </c>
    </row>
    <row r="568" spans="1:8" ht="25.5">
      <c r="A568" s="92">
        <f t="shared" si="18"/>
        <v>557</v>
      </c>
      <c r="B568" s="88" t="s">
        <v>170</v>
      </c>
      <c r="C568" s="89" t="s">
        <v>14</v>
      </c>
      <c r="D568" s="89" t="s">
        <v>514</v>
      </c>
      <c r="E568" s="89" t="s">
        <v>19</v>
      </c>
      <c r="F568" s="176">
        <v>7695000</v>
      </c>
      <c r="G568" s="78">
        <f t="shared" si="17"/>
        <v>7695</v>
      </c>
      <c r="H568" s="176">
        <v>7695000</v>
      </c>
    </row>
    <row r="569" spans="1:8" ht="12.75">
      <c r="A569" s="92">
        <f t="shared" si="18"/>
        <v>558</v>
      </c>
      <c r="B569" s="88" t="s">
        <v>171</v>
      </c>
      <c r="C569" s="89" t="s">
        <v>14</v>
      </c>
      <c r="D569" s="89" t="s">
        <v>514</v>
      </c>
      <c r="E569" s="89" t="s">
        <v>115</v>
      </c>
      <c r="F569" s="176">
        <v>7695000</v>
      </c>
      <c r="G569" s="78">
        <f t="shared" si="17"/>
        <v>7695</v>
      </c>
      <c r="H569" s="176">
        <v>7695000</v>
      </c>
    </row>
    <row r="570" spans="1:8" ht="38.25">
      <c r="A570" s="92">
        <f t="shared" si="18"/>
        <v>559</v>
      </c>
      <c r="B570" s="88" t="s">
        <v>329</v>
      </c>
      <c r="C570" s="89" t="s">
        <v>14</v>
      </c>
      <c r="D570" s="89" t="s">
        <v>515</v>
      </c>
      <c r="E570" s="89" t="s">
        <v>19</v>
      </c>
      <c r="F570" s="176">
        <v>13635000</v>
      </c>
      <c r="G570" s="78">
        <f t="shared" si="17"/>
        <v>13635</v>
      </c>
      <c r="H570" s="176">
        <v>13635000</v>
      </c>
    </row>
    <row r="571" spans="1:8" ht="12.75">
      <c r="A571" s="92">
        <f t="shared" si="18"/>
        <v>560</v>
      </c>
      <c r="B571" s="88" t="s">
        <v>171</v>
      </c>
      <c r="C571" s="89" t="s">
        <v>14</v>
      </c>
      <c r="D571" s="89" t="s">
        <v>515</v>
      </c>
      <c r="E571" s="89" t="s">
        <v>115</v>
      </c>
      <c r="F571" s="176">
        <v>13635000</v>
      </c>
      <c r="G571" s="78">
        <f t="shared" si="17"/>
        <v>13635</v>
      </c>
      <c r="H571" s="176">
        <v>13635000</v>
      </c>
    </row>
    <row r="572" spans="1:8" ht="12.75">
      <c r="A572" s="92">
        <f t="shared" si="18"/>
        <v>561</v>
      </c>
      <c r="B572" s="88" t="s">
        <v>90</v>
      </c>
      <c r="C572" s="89" t="s">
        <v>101</v>
      </c>
      <c r="D572" s="89" t="s">
        <v>415</v>
      </c>
      <c r="E572" s="89" t="s">
        <v>19</v>
      </c>
      <c r="F572" s="176">
        <v>138507200</v>
      </c>
      <c r="G572" s="78">
        <f t="shared" si="17"/>
        <v>138507.2</v>
      </c>
      <c r="H572" s="176">
        <v>138507200</v>
      </c>
    </row>
    <row r="573" spans="1:8" ht="38.25">
      <c r="A573" s="92">
        <f t="shared" si="18"/>
        <v>562</v>
      </c>
      <c r="B573" s="88" t="s">
        <v>1120</v>
      </c>
      <c r="C573" s="89" t="s">
        <v>101</v>
      </c>
      <c r="D573" s="89" t="s">
        <v>1089</v>
      </c>
      <c r="E573" s="89" t="s">
        <v>19</v>
      </c>
      <c r="F573" s="176">
        <v>1019100</v>
      </c>
      <c r="G573" s="78">
        <f t="shared" si="17"/>
        <v>1019.1</v>
      </c>
      <c r="H573" s="176">
        <v>1019100</v>
      </c>
    </row>
    <row r="574" spans="1:8" ht="38.25">
      <c r="A574" s="92">
        <f t="shared" si="18"/>
        <v>563</v>
      </c>
      <c r="B574" s="88" t="s">
        <v>332</v>
      </c>
      <c r="C574" s="89" t="s">
        <v>101</v>
      </c>
      <c r="D574" s="89" t="s">
        <v>439</v>
      </c>
      <c r="E574" s="89" t="s">
        <v>19</v>
      </c>
      <c r="F574" s="176">
        <v>1019100</v>
      </c>
      <c r="G574" s="78">
        <f t="shared" si="17"/>
        <v>1019.1</v>
      </c>
      <c r="H574" s="176">
        <v>1019100</v>
      </c>
    </row>
    <row r="575" spans="1:8" ht="63.75">
      <c r="A575" s="92">
        <f t="shared" si="18"/>
        <v>564</v>
      </c>
      <c r="B575" s="88" t="s">
        <v>307</v>
      </c>
      <c r="C575" s="89" t="s">
        <v>101</v>
      </c>
      <c r="D575" s="89" t="s">
        <v>440</v>
      </c>
      <c r="E575" s="89" t="s">
        <v>19</v>
      </c>
      <c r="F575" s="176">
        <v>500</v>
      </c>
      <c r="G575" s="78">
        <f t="shared" si="17"/>
        <v>0.5</v>
      </c>
      <c r="H575" s="176">
        <v>500</v>
      </c>
    </row>
    <row r="576" spans="1:8" ht="12.75">
      <c r="A576" s="92">
        <f t="shared" si="18"/>
        <v>565</v>
      </c>
      <c r="B576" s="88" t="s">
        <v>172</v>
      </c>
      <c r="C576" s="89" t="s">
        <v>101</v>
      </c>
      <c r="D576" s="89" t="s">
        <v>440</v>
      </c>
      <c r="E576" s="89" t="s">
        <v>107</v>
      </c>
      <c r="F576" s="176">
        <v>500</v>
      </c>
      <c r="G576" s="78">
        <f t="shared" si="17"/>
        <v>0.5</v>
      </c>
      <c r="H576" s="176">
        <v>500</v>
      </c>
    </row>
    <row r="577" spans="1:8" ht="51">
      <c r="A577" s="92">
        <f t="shared" si="18"/>
        <v>566</v>
      </c>
      <c r="B577" s="88" t="s">
        <v>330</v>
      </c>
      <c r="C577" s="89" t="s">
        <v>101</v>
      </c>
      <c r="D577" s="89" t="s">
        <v>516</v>
      </c>
      <c r="E577" s="89" t="s">
        <v>19</v>
      </c>
      <c r="F577" s="176">
        <v>1018600</v>
      </c>
      <c r="G577" s="78">
        <f t="shared" si="17"/>
        <v>1018.6</v>
      </c>
      <c r="H577" s="176">
        <v>1018600</v>
      </c>
    </row>
    <row r="578" spans="1:8" ht="12.75">
      <c r="A578" s="92">
        <f t="shared" si="18"/>
        <v>567</v>
      </c>
      <c r="B578" s="88" t="s">
        <v>172</v>
      </c>
      <c r="C578" s="89" t="s">
        <v>101</v>
      </c>
      <c r="D578" s="89" t="s">
        <v>516</v>
      </c>
      <c r="E578" s="89" t="s">
        <v>107</v>
      </c>
      <c r="F578" s="176">
        <v>1018600</v>
      </c>
      <c r="G578" s="78">
        <f t="shared" si="17"/>
        <v>1018.6</v>
      </c>
      <c r="H578" s="176">
        <v>1018600</v>
      </c>
    </row>
    <row r="579" spans="1:8" ht="38.25">
      <c r="A579" s="92">
        <f t="shared" si="18"/>
        <v>568</v>
      </c>
      <c r="B579" s="88" t="s">
        <v>1125</v>
      </c>
      <c r="C579" s="89" t="s">
        <v>101</v>
      </c>
      <c r="D579" s="89" t="s">
        <v>1103</v>
      </c>
      <c r="E579" s="89" t="s">
        <v>19</v>
      </c>
      <c r="F579" s="176">
        <v>136937500</v>
      </c>
      <c r="G579" s="78">
        <f t="shared" si="17"/>
        <v>136937.5</v>
      </c>
      <c r="H579" s="176">
        <v>136937500</v>
      </c>
    </row>
    <row r="580" spans="1:8" ht="25.5">
      <c r="A580" s="92">
        <f t="shared" si="18"/>
        <v>569</v>
      </c>
      <c r="B580" s="88" t="s">
        <v>169</v>
      </c>
      <c r="C580" s="89" t="s">
        <v>101</v>
      </c>
      <c r="D580" s="89" t="s">
        <v>513</v>
      </c>
      <c r="E580" s="89" t="s">
        <v>19</v>
      </c>
      <c r="F580" s="176">
        <v>136937500</v>
      </c>
      <c r="G580" s="78">
        <f t="shared" si="17"/>
        <v>136937.5</v>
      </c>
      <c r="H580" s="176">
        <v>136937500</v>
      </c>
    </row>
    <row r="581" spans="1:8" ht="25.5">
      <c r="A581" s="92">
        <f t="shared" si="18"/>
        <v>570</v>
      </c>
      <c r="B581" s="88" t="s">
        <v>173</v>
      </c>
      <c r="C581" s="89" t="s">
        <v>101</v>
      </c>
      <c r="D581" s="89" t="s">
        <v>517</v>
      </c>
      <c r="E581" s="89" t="s">
        <v>19</v>
      </c>
      <c r="F581" s="176">
        <v>136937500</v>
      </c>
      <c r="G581" s="78">
        <f t="shared" si="17"/>
        <v>136937.5</v>
      </c>
      <c r="H581" s="176">
        <v>136937500</v>
      </c>
    </row>
    <row r="582" spans="1:8" ht="12.75">
      <c r="A582" s="92">
        <f t="shared" si="18"/>
        <v>571</v>
      </c>
      <c r="B582" s="88" t="s">
        <v>172</v>
      </c>
      <c r="C582" s="89" t="s">
        <v>101</v>
      </c>
      <c r="D582" s="89" t="s">
        <v>517</v>
      </c>
      <c r="E582" s="89" t="s">
        <v>107</v>
      </c>
      <c r="F582" s="176">
        <v>136937500</v>
      </c>
      <c r="G582" s="78">
        <f t="shared" si="17"/>
        <v>136937.5</v>
      </c>
      <c r="H582" s="176">
        <v>136937500</v>
      </c>
    </row>
    <row r="583" spans="1:8" ht="12.75">
      <c r="A583" s="92">
        <f t="shared" si="18"/>
        <v>572</v>
      </c>
      <c r="B583" s="88" t="s">
        <v>102</v>
      </c>
      <c r="C583" s="89" t="s">
        <v>101</v>
      </c>
      <c r="D583" s="89" t="s">
        <v>416</v>
      </c>
      <c r="E583" s="89" t="s">
        <v>19</v>
      </c>
      <c r="F583" s="176">
        <v>550600</v>
      </c>
      <c r="G583" s="78">
        <f t="shared" si="17"/>
        <v>550.6</v>
      </c>
      <c r="H583" s="176">
        <v>550600</v>
      </c>
    </row>
    <row r="584" spans="1:8" ht="38.25">
      <c r="A584" s="92">
        <f t="shared" si="18"/>
        <v>573</v>
      </c>
      <c r="B584" s="88" t="s">
        <v>916</v>
      </c>
      <c r="C584" s="89" t="s">
        <v>101</v>
      </c>
      <c r="D584" s="89" t="s">
        <v>898</v>
      </c>
      <c r="E584" s="89" t="s">
        <v>19</v>
      </c>
      <c r="F584" s="176">
        <v>523800</v>
      </c>
      <c r="G584" s="78">
        <f t="shared" si="17"/>
        <v>523.8</v>
      </c>
      <c r="H584" s="176">
        <v>523800</v>
      </c>
    </row>
    <row r="585" spans="1:8" ht="12.75">
      <c r="A585" s="92">
        <f t="shared" si="18"/>
        <v>574</v>
      </c>
      <c r="B585" s="88" t="s">
        <v>172</v>
      </c>
      <c r="C585" s="89" t="s">
        <v>101</v>
      </c>
      <c r="D585" s="89" t="s">
        <v>898</v>
      </c>
      <c r="E585" s="89" t="s">
        <v>107</v>
      </c>
      <c r="F585" s="176">
        <v>523800</v>
      </c>
      <c r="G585" s="78">
        <f t="shared" si="17"/>
        <v>523.8</v>
      </c>
      <c r="H585" s="176">
        <v>523800</v>
      </c>
    </row>
    <row r="586" spans="1:8" ht="89.25">
      <c r="A586" s="92">
        <f t="shared" si="18"/>
        <v>575</v>
      </c>
      <c r="B586" s="88" t="s">
        <v>665</v>
      </c>
      <c r="C586" s="89" t="s">
        <v>101</v>
      </c>
      <c r="D586" s="89" t="s">
        <v>666</v>
      </c>
      <c r="E586" s="89" t="s">
        <v>19</v>
      </c>
      <c r="F586" s="176">
        <v>26800</v>
      </c>
      <c r="G586" s="78">
        <f t="shared" si="17"/>
        <v>26.8</v>
      </c>
      <c r="H586" s="176">
        <v>26800</v>
      </c>
    </row>
    <row r="587" spans="1:8" ht="12.75">
      <c r="A587" s="92">
        <f t="shared" si="18"/>
        <v>576</v>
      </c>
      <c r="B587" s="88" t="s">
        <v>172</v>
      </c>
      <c r="C587" s="89" t="s">
        <v>101</v>
      </c>
      <c r="D587" s="89" t="s">
        <v>666</v>
      </c>
      <c r="E587" s="89" t="s">
        <v>107</v>
      </c>
      <c r="F587" s="176">
        <v>26800</v>
      </c>
      <c r="G587" s="78">
        <f t="shared" si="17"/>
        <v>26.8</v>
      </c>
      <c r="H587" s="176">
        <v>26800</v>
      </c>
    </row>
    <row r="588" spans="1:8" ht="12.75">
      <c r="A588" s="92">
        <f t="shared" si="18"/>
        <v>577</v>
      </c>
      <c r="B588" s="187" t="s">
        <v>726</v>
      </c>
      <c r="C588" s="188"/>
      <c r="D588" s="188"/>
      <c r="E588" s="188"/>
      <c r="F588" s="177">
        <v>1324037818.14</v>
      </c>
      <c r="G588" s="78">
        <f t="shared" si="17"/>
        <v>1324037.81814</v>
      </c>
      <c r="H588" s="177">
        <v>1324037818.14</v>
      </c>
    </row>
  </sheetData>
  <sheetProtection/>
  <autoFilter ref="A10:H588"/>
  <mergeCells count="2">
    <mergeCell ref="A8:G8"/>
    <mergeCell ref="B588:E588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414"/>
  <sheetViews>
    <sheetView zoomScalePageLayoutView="0" workbookViewId="0" topLeftCell="C401">
      <selection activeCell="N412" sqref="N412"/>
    </sheetView>
  </sheetViews>
  <sheetFormatPr defaultColWidth="9.00390625" defaultRowHeight="12.75"/>
  <cols>
    <col min="1" max="1" width="4.75390625" style="98" customWidth="1"/>
    <col min="2" max="2" width="51.875" style="4" customWidth="1"/>
    <col min="3" max="3" width="7.625" style="4" customWidth="1"/>
    <col min="4" max="4" width="11.00390625" style="4" customWidth="1"/>
    <col min="5" max="5" width="6.625" style="4" customWidth="1"/>
    <col min="6" max="7" width="6.75390625" style="4" hidden="1" customWidth="1"/>
    <col min="8" max="8" width="12.25390625" style="4" customWidth="1"/>
    <col min="9" max="9" width="6.75390625" style="4" hidden="1" customWidth="1"/>
    <col min="10" max="10" width="11.25390625" style="4" customWidth="1"/>
    <col min="11" max="11" width="6.75390625" style="4" hidden="1" customWidth="1"/>
    <col min="12" max="13" width="9.125" style="6" customWidth="1"/>
    <col min="14" max="14" width="14.875" style="6" customWidth="1"/>
    <col min="15" max="16384" width="9.125" style="6" customWidth="1"/>
  </cols>
  <sheetData>
    <row r="1" spans="3:10" ht="12">
      <c r="C1" s="93"/>
      <c r="D1" s="93"/>
      <c r="J1" s="3" t="s">
        <v>1130</v>
      </c>
    </row>
    <row r="2" spans="3:10" ht="12">
      <c r="C2" s="93"/>
      <c r="D2" s="93"/>
      <c r="J2" s="3" t="s">
        <v>60</v>
      </c>
    </row>
    <row r="3" spans="3:10" ht="12">
      <c r="C3" s="93"/>
      <c r="D3" s="93"/>
      <c r="J3" s="3" t="s">
        <v>17</v>
      </c>
    </row>
    <row r="4" spans="3:10" ht="12">
      <c r="C4" s="93"/>
      <c r="D4" s="93"/>
      <c r="J4" s="3" t="s">
        <v>18</v>
      </c>
    </row>
    <row r="5" spans="3:10" ht="12">
      <c r="C5" s="93"/>
      <c r="D5" s="93"/>
      <c r="J5" s="3" t="s">
        <v>17</v>
      </c>
    </row>
    <row r="6" spans="3:10" ht="12">
      <c r="C6" s="93"/>
      <c r="D6" s="93"/>
      <c r="J6" s="3" t="s">
        <v>691</v>
      </c>
    </row>
    <row r="7" spans="3:4" ht="12">
      <c r="C7" s="93"/>
      <c r="D7" s="93"/>
    </row>
    <row r="8" spans="1:11" ht="42" customHeight="1">
      <c r="A8" s="185" t="s">
        <v>1131</v>
      </c>
      <c r="B8" s="191"/>
      <c r="C8" s="191"/>
      <c r="D8" s="191"/>
      <c r="E8" s="191"/>
      <c r="F8" s="191"/>
      <c r="G8" s="191"/>
      <c r="H8" s="191"/>
      <c r="I8" s="191"/>
      <c r="J8" s="191"/>
      <c r="K8" s="6"/>
    </row>
    <row r="9" spans="1:11" ht="12">
      <c r="A9" s="96"/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 ht="12">
      <c r="A10" s="192" t="s">
        <v>1132</v>
      </c>
      <c r="B10" s="192" t="s">
        <v>216</v>
      </c>
      <c r="C10" s="192" t="s">
        <v>1133</v>
      </c>
      <c r="D10" s="195" t="s">
        <v>59</v>
      </c>
      <c r="E10" s="195" t="s">
        <v>61</v>
      </c>
      <c r="F10" s="94"/>
      <c r="G10" s="94"/>
      <c r="H10" s="5" t="s">
        <v>1134</v>
      </c>
      <c r="I10" s="94"/>
      <c r="J10" s="5" t="s">
        <v>1135</v>
      </c>
      <c r="K10" s="94"/>
    </row>
    <row r="11" spans="1:11" ht="48.75" customHeight="1">
      <c r="A11" s="193"/>
      <c r="B11" s="194"/>
      <c r="C11" s="194"/>
      <c r="D11" s="196"/>
      <c r="E11" s="196"/>
      <c r="F11" s="100"/>
      <c r="G11" s="100"/>
      <c r="H11" s="5" t="s">
        <v>1136</v>
      </c>
      <c r="I11" s="100"/>
      <c r="J11" s="5" t="s">
        <v>1136</v>
      </c>
      <c r="K11" s="100"/>
    </row>
    <row r="12" spans="1:11" ht="12">
      <c r="A12" s="101">
        <v>1</v>
      </c>
      <c r="B12" s="5">
        <v>2</v>
      </c>
      <c r="C12" s="5">
        <v>3</v>
      </c>
      <c r="D12" s="5">
        <v>4</v>
      </c>
      <c r="E12" s="5">
        <v>5</v>
      </c>
      <c r="F12" s="5"/>
      <c r="G12" s="5"/>
      <c r="H12" s="5">
        <v>6</v>
      </c>
      <c r="I12" s="5"/>
      <c r="J12" s="5">
        <v>7</v>
      </c>
      <c r="K12" s="5"/>
    </row>
    <row r="13" spans="1:11" ht="12.75">
      <c r="A13" s="101">
        <v>1</v>
      </c>
      <c r="B13" s="102" t="s">
        <v>5</v>
      </c>
      <c r="C13" s="103" t="s">
        <v>32</v>
      </c>
      <c r="D13" s="103" t="s">
        <v>415</v>
      </c>
      <c r="E13" s="103" t="s">
        <v>19</v>
      </c>
      <c r="F13" s="104">
        <v>74525665</v>
      </c>
      <c r="G13" s="105">
        <v>74316665</v>
      </c>
      <c r="H13" s="106">
        <f>I13/1000</f>
        <v>74525.665</v>
      </c>
      <c r="I13" s="104">
        <v>74525665</v>
      </c>
      <c r="J13" s="106">
        <f>K13/1000</f>
        <v>74316.665</v>
      </c>
      <c r="K13" s="105">
        <v>74316665</v>
      </c>
    </row>
    <row r="14" spans="1:11" ht="38.25">
      <c r="A14" s="101">
        <f>1+A13</f>
        <v>2</v>
      </c>
      <c r="B14" s="102" t="s">
        <v>6</v>
      </c>
      <c r="C14" s="103" t="s">
        <v>33</v>
      </c>
      <c r="D14" s="103" t="s">
        <v>415</v>
      </c>
      <c r="E14" s="103" t="s">
        <v>19</v>
      </c>
      <c r="F14" s="104">
        <v>1654407</v>
      </c>
      <c r="G14" s="105">
        <v>1654407</v>
      </c>
      <c r="H14" s="106">
        <f>I14/1000</f>
        <v>1654.407</v>
      </c>
      <c r="I14" s="104">
        <v>1654407</v>
      </c>
      <c r="J14" s="106">
        <f>K14/1000</f>
        <v>1654.407</v>
      </c>
      <c r="K14" s="105">
        <v>1654407</v>
      </c>
    </row>
    <row r="15" spans="1:11" ht="12.75">
      <c r="A15" s="101">
        <f aca="true" t="shared" si="0" ref="A15:A78">1+A14</f>
        <v>3</v>
      </c>
      <c r="B15" s="102" t="s">
        <v>102</v>
      </c>
      <c r="C15" s="103" t="s">
        <v>33</v>
      </c>
      <c r="D15" s="103" t="s">
        <v>416</v>
      </c>
      <c r="E15" s="103" t="s">
        <v>19</v>
      </c>
      <c r="F15" s="104">
        <v>1654407</v>
      </c>
      <c r="G15" s="105">
        <v>1654407</v>
      </c>
      <c r="H15" s="106">
        <f aca="true" t="shared" si="1" ref="H15:H78">I15/1000</f>
        <v>1654.407</v>
      </c>
      <c r="I15" s="104">
        <v>1654407</v>
      </c>
      <c r="J15" s="106">
        <f aca="true" t="shared" si="2" ref="J15:J78">K15/1000</f>
        <v>1654.407</v>
      </c>
      <c r="K15" s="105">
        <v>1654407</v>
      </c>
    </row>
    <row r="16" spans="1:11" ht="12.75">
      <c r="A16" s="101">
        <f t="shared" si="0"/>
        <v>4</v>
      </c>
      <c r="B16" s="102" t="s">
        <v>94</v>
      </c>
      <c r="C16" s="103" t="s">
        <v>33</v>
      </c>
      <c r="D16" s="103" t="s">
        <v>417</v>
      </c>
      <c r="E16" s="103" t="s">
        <v>19</v>
      </c>
      <c r="F16" s="104">
        <v>1654407</v>
      </c>
      <c r="G16" s="105">
        <v>1654407</v>
      </c>
      <c r="H16" s="106">
        <f t="shared" si="1"/>
        <v>1654.407</v>
      </c>
      <c r="I16" s="104">
        <v>1654407</v>
      </c>
      <c r="J16" s="106">
        <f t="shared" si="2"/>
        <v>1654.407</v>
      </c>
      <c r="K16" s="105">
        <v>1654407</v>
      </c>
    </row>
    <row r="17" spans="1:11" ht="25.5">
      <c r="A17" s="101">
        <f t="shared" si="0"/>
        <v>5</v>
      </c>
      <c r="B17" s="102" t="s">
        <v>118</v>
      </c>
      <c r="C17" s="103" t="s">
        <v>33</v>
      </c>
      <c r="D17" s="103" t="s">
        <v>417</v>
      </c>
      <c r="E17" s="103" t="s">
        <v>108</v>
      </c>
      <c r="F17" s="104">
        <v>1654407</v>
      </c>
      <c r="G17" s="105">
        <v>1654407</v>
      </c>
      <c r="H17" s="106">
        <f t="shared" si="1"/>
        <v>1654.407</v>
      </c>
      <c r="I17" s="104">
        <v>1654407</v>
      </c>
      <c r="J17" s="106">
        <f t="shared" si="2"/>
        <v>1654.407</v>
      </c>
      <c r="K17" s="105">
        <v>1654407</v>
      </c>
    </row>
    <row r="18" spans="1:11" ht="38.25">
      <c r="A18" s="101">
        <f t="shared" si="0"/>
        <v>6</v>
      </c>
      <c r="B18" s="102" t="s">
        <v>7</v>
      </c>
      <c r="C18" s="103" t="s">
        <v>34</v>
      </c>
      <c r="D18" s="103" t="s">
        <v>415</v>
      </c>
      <c r="E18" s="103" t="s">
        <v>19</v>
      </c>
      <c r="F18" s="104">
        <v>3066880</v>
      </c>
      <c r="G18" s="105">
        <v>3066880</v>
      </c>
      <c r="H18" s="106">
        <f t="shared" si="1"/>
        <v>3066.88</v>
      </c>
      <c r="I18" s="104">
        <v>3066880</v>
      </c>
      <c r="J18" s="106">
        <f t="shared" si="2"/>
        <v>3066.88</v>
      </c>
      <c r="K18" s="105">
        <v>3066880</v>
      </c>
    </row>
    <row r="19" spans="1:11" ht="12.75">
      <c r="A19" s="101">
        <f t="shared" si="0"/>
        <v>7</v>
      </c>
      <c r="B19" s="102" t="s">
        <v>102</v>
      </c>
      <c r="C19" s="103" t="s">
        <v>34</v>
      </c>
      <c r="D19" s="103" t="s">
        <v>416</v>
      </c>
      <c r="E19" s="103" t="s">
        <v>19</v>
      </c>
      <c r="F19" s="104">
        <v>3066880</v>
      </c>
      <c r="G19" s="105">
        <v>3066880</v>
      </c>
      <c r="H19" s="106">
        <f t="shared" si="1"/>
        <v>3066.88</v>
      </c>
      <c r="I19" s="104">
        <v>3066880</v>
      </c>
      <c r="J19" s="106">
        <f t="shared" si="2"/>
        <v>3066.88</v>
      </c>
      <c r="K19" s="105">
        <v>3066880</v>
      </c>
    </row>
    <row r="20" spans="1:11" ht="25.5">
      <c r="A20" s="101">
        <f t="shared" si="0"/>
        <v>8</v>
      </c>
      <c r="B20" s="102" t="s">
        <v>119</v>
      </c>
      <c r="C20" s="103" t="s">
        <v>34</v>
      </c>
      <c r="D20" s="103" t="s">
        <v>418</v>
      </c>
      <c r="E20" s="103" t="s">
        <v>19</v>
      </c>
      <c r="F20" s="104">
        <v>1476132</v>
      </c>
      <c r="G20" s="105">
        <v>1476132</v>
      </c>
      <c r="H20" s="106">
        <f t="shared" si="1"/>
        <v>1476.132</v>
      </c>
      <c r="I20" s="104">
        <v>1476132</v>
      </c>
      <c r="J20" s="106">
        <f t="shared" si="2"/>
        <v>1476.132</v>
      </c>
      <c r="K20" s="105">
        <v>1476132</v>
      </c>
    </row>
    <row r="21" spans="1:11" ht="25.5">
      <c r="A21" s="101">
        <f t="shared" si="0"/>
        <v>9</v>
      </c>
      <c r="B21" s="102" t="s">
        <v>118</v>
      </c>
      <c r="C21" s="103" t="s">
        <v>34</v>
      </c>
      <c r="D21" s="103" t="s">
        <v>418</v>
      </c>
      <c r="E21" s="103" t="s">
        <v>108</v>
      </c>
      <c r="F21" s="104">
        <v>1472532</v>
      </c>
      <c r="G21" s="105">
        <v>1472532</v>
      </c>
      <c r="H21" s="106">
        <f t="shared" si="1"/>
        <v>1472.532</v>
      </c>
      <c r="I21" s="104">
        <v>1472532</v>
      </c>
      <c r="J21" s="106">
        <f t="shared" si="2"/>
        <v>1472.532</v>
      </c>
      <c r="K21" s="105">
        <v>1472532</v>
      </c>
    </row>
    <row r="22" spans="1:11" ht="25.5">
      <c r="A22" s="101">
        <f t="shared" si="0"/>
        <v>10</v>
      </c>
      <c r="B22" s="102" t="s">
        <v>120</v>
      </c>
      <c r="C22" s="103" t="s">
        <v>34</v>
      </c>
      <c r="D22" s="103" t="s">
        <v>418</v>
      </c>
      <c r="E22" s="103" t="s">
        <v>109</v>
      </c>
      <c r="F22" s="104">
        <v>3600</v>
      </c>
      <c r="G22" s="105">
        <v>3600</v>
      </c>
      <c r="H22" s="106">
        <f t="shared" si="1"/>
        <v>3.6</v>
      </c>
      <c r="I22" s="104">
        <v>3600</v>
      </c>
      <c r="J22" s="106">
        <f t="shared" si="2"/>
        <v>3.6</v>
      </c>
      <c r="K22" s="105">
        <v>3600</v>
      </c>
    </row>
    <row r="23" spans="1:11" ht="25.5">
      <c r="A23" s="101">
        <f t="shared" si="0"/>
        <v>11</v>
      </c>
      <c r="B23" s="102" t="s">
        <v>213</v>
      </c>
      <c r="C23" s="103" t="s">
        <v>34</v>
      </c>
      <c r="D23" s="103" t="s">
        <v>584</v>
      </c>
      <c r="E23" s="103" t="s">
        <v>19</v>
      </c>
      <c r="F23" s="104">
        <v>1410748</v>
      </c>
      <c r="G23" s="105">
        <v>1410748</v>
      </c>
      <c r="H23" s="106">
        <f t="shared" si="1"/>
        <v>1410.748</v>
      </c>
      <c r="I23" s="104">
        <v>1410748</v>
      </c>
      <c r="J23" s="106">
        <f t="shared" si="2"/>
        <v>1410.748</v>
      </c>
      <c r="K23" s="105">
        <v>1410748</v>
      </c>
    </row>
    <row r="24" spans="1:11" ht="25.5">
      <c r="A24" s="101">
        <f t="shared" si="0"/>
        <v>12</v>
      </c>
      <c r="B24" s="102" t="s">
        <v>118</v>
      </c>
      <c r="C24" s="103" t="s">
        <v>34</v>
      </c>
      <c r="D24" s="103" t="s">
        <v>584</v>
      </c>
      <c r="E24" s="103" t="s">
        <v>108</v>
      </c>
      <c r="F24" s="104">
        <v>1410748</v>
      </c>
      <c r="G24" s="105">
        <v>1410748</v>
      </c>
      <c r="H24" s="106">
        <f t="shared" si="1"/>
        <v>1410.748</v>
      </c>
      <c r="I24" s="104">
        <v>1410748</v>
      </c>
      <c r="J24" s="106">
        <f t="shared" si="2"/>
        <v>1410.748</v>
      </c>
      <c r="K24" s="105">
        <v>1410748</v>
      </c>
    </row>
    <row r="25" spans="1:11" ht="25.5">
      <c r="A25" s="101">
        <f t="shared" si="0"/>
        <v>13</v>
      </c>
      <c r="B25" s="102" t="s">
        <v>305</v>
      </c>
      <c r="C25" s="103" t="s">
        <v>34</v>
      </c>
      <c r="D25" s="103" t="s">
        <v>585</v>
      </c>
      <c r="E25" s="103" t="s">
        <v>19</v>
      </c>
      <c r="F25" s="104">
        <v>180000</v>
      </c>
      <c r="G25" s="105">
        <v>180000</v>
      </c>
      <c r="H25" s="106">
        <f t="shared" si="1"/>
        <v>180</v>
      </c>
      <c r="I25" s="104">
        <v>180000</v>
      </c>
      <c r="J25" s="106">
        <f t="shared" si="2"/>
        <v>180</v>
      </c>
      <c r="K25" s="105">
        <v>180000</v>
      </c>
    </row>
    <row r="26" spans="1:11" ht="25.5">
      <c r="A26" s="101">
        <f t="shared" si="0"/>
        <v>14</v>
      </c>
      <c r="B26" s="102" t="s">
        <v>118</v>
      </c>
      <c r="C26" s="103" t="s">
        <v>34</v>
      </c>
      <c r="D26" s="103" t="s">
        <v>585</v>
      </c>
      <c r="E26" s="103" t="s">
        <v>108</v>
      </c>
      <c r="F26" s="104">
        <v>180000</v>
      </c>
      <c r="G26" s="105">
        <v>180000</v>
      </c>
      <c r="H26" s="106">
        <f t="shared" si="1"/>
        <v>180</v>
      </c>
      <c r="I26" s="104">
        <v>180000</v>
      </c>
      <c r="J26" s="106">
        <f t="shared" si="2"/>
        <v>180</v>
      </c>
      <c r="K26" s="105">
        <v>180000</v>
      </c>
    </row>
    <row r="27" spans="1:11" ht="51">
      <c r="A27" s="101">
        <f t="shared" si="0"/>
        <v>15</v>
      </c>
      <c r="B27" s="102" t="s">
        <v>8</v>
      </c>
      <c r="C27" s="103" t="s">
        <v>35</v>
      </c>
      <c r="D27" s="103" t="s">
        <v>415</v>
      </c>
      <c r="E27" s="103" t="s">
        <v>19</v>
      </c>
      <c r="F27" s="104">
        <v>23399690</v>
      </c>
      <c r="G27" s="105">
        <v>23399690</v>
      </c>
      <c r="H27" s="106">
        <f t="shared" si="1"/>
        <v>23399.69</v>
      </c>
      <c r="I27" s="104">
        <v>23399690</v>
      </c>
      <c r="J27" s="106">
        <f t="shared" si="2"/>
        <v>23399.69</v>
      </c>
      <c r="K27" s="105">
        <v>23399690</v>
      </c>
    </row>
    <row r="28" spans="1:11" ht="12.75">
      <c r="A28" s="101">
        <f t="shared" si="0"/>
        <v>16</v>
      </c>
      <c r="B28" s="102" t="s">
        <v>102</v>
      </c>
      <c r="C28" s="103" t="s">
        <v>35</v>
      </c>
      <c r="D28" s="103" t="s">
        <v>416</v>
      </c>
      <c r="E28" s="103" t="s">
        <v>19</v>
      </c>
      <c r="F28" s="104">
        <v>23399690</v>
      </c>
      <c r="G28" s="105">
        <v>23399690</v>
      </c>
      <c r="H28" s="106">
        <f t="shared" si="1"/>
        <v>23399.69</v>
      </c>
      <c r="I28" s="104">
        <v>23399690</v>
      </c>
      <c r="J28" s="106">
        <f t="shared" si="2"/>
        <v>23399.69</v>
      </c>
      <c r="K28" s="105">
        <v>23399690</v>
      </c>
    </row>
    <row r="29" spans="1:11" ht="25.5">
      <c r="A29" s="101">
        <f t="shared" si="0"/>
        <v>17</v>
      </c>
      <c r="B29" s="102" t="s">
        <v>119</v>
      </c>
      <c r="C29" s="103" t="s">
        <v>35</v>
      </c>
      <c r="D29" s="103" t="s">
        <v>418</v>
      </c>
      <c r="E29" s="103" t="s">
        <v>19</v>
      </c>
      <c r="F29" s="104">
        <v>23399690</v>
      </c>
      <c r="G29" s="105">
        <v>23399690</v>
      </c>
      <c r="H29" s="106">
        <f t="shared" si="1"/>
        <v>23399.69</v>
      </c>
      <c r="I29" s="104">
        <v>23399690</v>
      </c>
      <c r="J29" s="106">
        <f t="shared" si="2"/>
        <v>23399.69</v>
      </c>
      <c r="K29" s="105">
        <v>23399690</v>
      </c>
    </row>
    <row r="30" spans="1:11" ht="25.5">
      <c r="A30" s="101">
        <f t="shared" si="0"/>
        <v>18</v>
      </c>
      <c r="B30" s="102" t="s">
        <v>118</v>
      </c>
      <c r="C30" s="103" t="s">
        <v>35</v>
      </c>
      <c r="D30" s="103" t="s">
        <v>418</v>
      </c>
      <c r="E30" s="103" t="s">
        <v>108</v>
      </c>
      <c r="F30" s="104">
        <v>23382690</v>
      </c>
      <c r="G30" s="105">
        <v>23382690</v>
      </c>
      <c r="H30" s="106">
        <f t="shared" si="1"/>
        <v>23382.69</v>
      </c>
      <c r="I30" s="104">
        <v>23382690</v>
      </c>
      <c r="J30" s="106">
        <f t="shared" si="2"/>
        <v>23382.69</v>
      </c>
      <c r="K30" s="105">
        <v>23382690</v>
      </c>
    </row>
    <row r="31" spans="1:11" ht="25.5">
      <c r="A31" s="101">
        <f t="shared" si="0"/>
        <v>19</v>
      </c>
      <c r="B31" s="102" t="s">
        <v>120</v>
      </c>
      <c r="C31" s="103" t="s">
        <v>35</v>
      </c>
      <c r="D31" s="103" t="s">
        <v>418</v>
      </c>
      <c r="E31" s="103" t="s">
        <v>109</v>
      </c>
      <c r="F31" s="104">
        <v>17000</v>
      </c>
      <c r="G31" s="105">
        <v>17000</v>
      </c>
      <c r="H31" s="106">
        <f t="shared" si="1"/>
        <v>17</v>
      </c>
      <c r="I31" s="104">
        <v>17000</v>
      </c>
      <c r="J31" s="106">
        <f t="shared" si="2"/>
        <v>17</v>
      </c>
      <c r="K31" s="105">
        <v>17000</v>
      </c>
    </row>
    <row r="32" spans="1:11" ht="38.25">
      <c r="A32" s="101">
        <f t="shared" si="0"/>
        <v>20</v>
      </c>
      <c r="B32" s="102" t="s">
        <v>65</v>
      </c>
      <c r="C32" s="103" t="s">
        <v>64</v>
      </c>
      <c r="D32" s="103" t="s">
        <v>415</v>
      </c>
      <c r="E32" s="103" t="s">
        <v>19</v>
      </c>
      <c r="F32" s="104">
        <v>14689537</v>
      </c>
      <c r="G32" s="105">
        <v>14689537</v>
      </c>
      <c r="H32" s="106">
        <f t="shared" si="1"/>
        <v>14689.537</v>
      </c>
      <c r="I32" s="104">
        <v>14689537</v>
      </c>
      <c r="J32" s="106">
        <f t="shared" si="2"/>
        <v>14689.537</v>
      </c>
      <c r="K32" s="105">
        <v>14689537</v>
      </c>
    </row>
    <row r="33" spans="1:11" ht="12.75">
      <c r="A33" s="101">
        <f t="shared" si="0"/>
        <v>21</v>
      </c>
      <c r="B33" s="102" t="s">
        <v>102</v>
      </c>
      <c r="C33" s="103" t="s">
        <v>64</v>
      </c>
      <c r="D33" s="103" t="s">
        <v>416</v>
      </c>
      <c r="E33" s="103" t="s">
        <v>19</v>
      </c>
      <c r="F33" s="104">
        <v>14689537</v>
      </c>
      <c r="G33" s="105">
        <v>14689537</v>
      </c>
      <c r="H33" s="106">
        <f t="shared" si="1"/>
        <v>14689.537</v>
      </c>
      <c r="I33" s="104">
        <v>14689537</v>
      </c>
      <c r="J33" s="106">
        <f t="shared" si="2"/>
        <v>14689.537</v>
      </c>
      <c r="K33" s="105">
        <v>14689537</v>
      </c>
    </row>
    <row r="34" spans="1:11" ht="25.5">
      <c r="A34" s="101">
        <f t="shared" si="0"/>
        <v>22</v>
      </c>
      <c r="B34" s="102" t="s">
        <v>119</v>
      </c>
      <c r="C34" s="103" t="s">
        <v>64</v>
      </c>
      <c r="D34" s="103" t="s">
        <v>418</v>
      </c>
      <c r="E34" s="103" t="s">
        <v>19</v>
      </c>
      <c r="F34" s="104">
        <v>13697918</v>
      </c>
      <c r="G34" s="105">
        <v>13697918</v>
      </c>
      <c r="H34" s="106">
        <f t="shared" si="1"/>
        <v>13697.918</v>
      </c>
      <c r="I34" s="104">
        <v>13697918</v>
      </c>
      <c r="J34" s="106">
        <f t="shared" si="2"/>
        <v>13697.918</v>
      </c>
      <c r="K34" s="105">
        <v>13697918</v>
      </c>
    </row>
    <row r="35" spans="1:11" ht="25.5">
      <c r="A35" s="101">
        <f t="shared" si="0"/>
        <v>23</v>
      </c>
      <c r="B35" s="102" t="s">
        <v>118</v>
      </c>
      <c r="C35" s="103" t="s">
        <v>64</v>
      </c>
      <c r="D35" s="103" t="s">
        <v>418</v>
      </c>
      <c r="E35" s="103" t="s">
        <v>108</v>
      </c>
      <c r="F35" s="104">
        <v>11681325</v>
      </c>
      <c r="G35" s="105">
        <v>11681325</v>
      </c>
      <c r="H35" s="106">
        <f t="shared" si="1"/>
        <v>11681.325</v>
      </c>
      <c r="I35" s="104">
        <v>11681325</v>
      </c>
      <c r="J35" s="106">
        <f t="shared" si="2"/>
        <v>11681.325</v>
      </c>
      <c r="K35" s="105">
        <v>11681325</v>
      </c>
    </row>
    <row r="36" spans="1:11" ht="25.5">
      <c r="A36" s="101">
        <f t="shared" si="0"/>
        <v>24</v>
      </c>
      <c r="B36" s="102" t="s">
        <v>120</v>
      </c>
      <c r="C36" s="103" t="s">
        <v>64</v>
      </c>
      <c r="D36" s="103" t="s">
        <v>418</v>
      </c>
      <c r="E36" s="103" t="s">
        <v>109</v>
      </c>
      <c r="F36" s="104">
        <v>2016593</v>
      </c>
      <c r="G36" s="105">
        <v>2016593</v>
      </c>
      <c r="H36" s="106">
        <f t="shared" si="1"/>
        <v>2016.593</v>
      </c>
      <c r="I36" s="104">
        <v>2016593</v>
      </c>
      <c r="J36" s="106">
        <f t="shared" si="2"/>
        <v>2016.593</v>
      </c>
      <c r="K36" s="105">
        <v>2016593</v>
      </c>
    </row>
    <row r="37" spans="1:11" ht="25.5">
      <c r="A37" s="101">
        <f t="shared" si="0"/>
        <v>25</v>
      </c>
      <c r="B37" s="102" t="s">
        <v>214</v>
      </c>
      <c r="C37" s="103" t="s">
        <v>64</v>
      </c>
      <c r="D37" s="103" t="s">
        <v>586</v>
      </c>
      <c r="E37" s="103" t="s">
        <v>19</v>
      </c>
      <c r="F37" s="104">
        <v>991619</v>
      </c>
      <c r="G37" s="105">
        <v>991619</v>
      </c>
      <c r="H37" s="106">
        <f t="shared" si="1"/>
        <v>991.619</v>
      </c>
      <c r="I37" s="104">
        <v>991619</v>
      </c>
      <c r="J37" s="106">
        <f t="shared" si="2"/>
        <v>991.619</v>
      </c>
      <c r="K37" s="105">
        <v>991619</v>
      </c>
    </row>
    <row r="38" spans="1:11" ht="25.5">
      <c r="A38" s="101">
        <f t="shared" si="0"/>
        <v>26</v>
      </c>
      <c r="B38" s="102" t="s">
        <v>118</v>
      </c>
      <c r="C38" s="103" t="s">
        <v>64</v>
      </c>
      <c r="D38" s="103" t="s">
        <v>586</v>
      </c>
      <c r="E38" s="103" t="s">
        <v>108</v>
      </c>
      <c r="F38" s="104">
        <v>991619</v>
      </c>
      <c r="G38" s="105">
        <v>991619</v>
      </c>
      <c r="H38" s="106">
        <f t="shared" si="1"/>
        <v>991.619</v>
      </c>
      <c r="I38" s="104">
        <v>991619</v>
      </c>
      <c r="J38" s="106">
        <f t="shared" si="2"/>
        <v>991.619</v>
      </c>
      <c r="K38" s="105">
        <v>991619</v>
      </c>
    </row>
    <row r="39" spans="1:11" ht="12.75">
      <c r="A39" s="101">
        <f t="shared" si="0"/>
        <v>27</v>
      </c>
      <c r="B39" s="102" t="s">
        <v>9</v>
      </c>
      <c r="C39" s="103" t="s">
        <v>95</v>
      </c>
      <c r="D39" s="103" t="s">
        <v>415</v>
      </c>
      <c r="E39" s="103" t="s">
        <v>19</v>
      </c>
      <c r="F39" s="104">
        <v>5000000</v>
      </c>
      <c r="G39" s="105">
        <v>5000000</v>
      </c>
      <c r="H39" s="106">
        <f t="shared" si="1"/>
        <v>5000</v>
      </c>
      <c r="I39" s="104">
        <v>5000000</v>
      </c>
      <c r="J39" s="106">
        <f t="shared" si="2"/>
        <v>5000</v>
      </c>
      <c r="K39" s="105">
        <v>5000000</v>
      </c>
    </row>
    <row r="40" spans="1:11" ht="12.75">
      <c r="A40" s="101">
        <f t="shared" si="0"/>
        <v>28</v>
      </c>
      <c r="B40" s="102" t="s">
        <v>102</v>
      </c>
      <c r="C40" s="103" t="s">
        <v>95</v>
      </c>
      <c r="D40" s="103" t="s">
        <v>416</v>
      </c>
      <c r="E40" s="103" t="s">
        <v>19</v>
      </c>
      <c r="F40" s="104">
        <v>5000000</v>
      </c>
      <c r="G40" s="105">
        <v>5000000</v>
      </c>
      <c r="H40" s="106">
        <f t="shared" si="1"/>
        <v>5000</v>
      </c>
      <c r="I40" s="104">
        <v>5000000</v>
      </c>
      <c r="J40" s="106">
        <f t="shared" si="2"/>
        <v>5000</v>
      </c>
      <c r="K40" s="105">
        <v>5000000</v>
      </c>
    </row>
    <row r="41" spans="1:11" ht="12.75">
      <c r="A41" s="101">
        <f t="shared" si="0"/>
        <v>29</v>
      </c>
      <c r="B41" s="102" t="s">
        <v>96</v>
      </c>
      <c r="C41" s="103" t="s">
        <v>95</v>
      </c>
      <c r="D41" s="103" t="s">
        <v>419</v>
      </c>
      <c r="E41" s="103" t="s">
        <v>19</v>
      </c>
      <c r="F41" s="104">
        <v>5000000</v>
      </c>
      <c r="G41" s="105">
        <v>5000000</v>
      </c>
      <c r="H41" s="106">
        <f t="shared" si="1"/>
        <v>5000</v>
      </c>
      <c r="I41" s="104">
        <v>5000000</v>
      </c>
      <c r="J41" s="106">
        <f t="shared" si="2"/>
        <v>5000</v>
      </c>
      <c r="K41" s="105">
        <v>5000000</v>
      </c>
    </row>
    <row r="42" spans="1:11" ht="12.75">
      <c r="A42" s="101">
        <f t="shared" si="0"/>
        <v>30</v>
      </c>
      <c r="B42" s="102" t="s">
        <v>121</v>
      </c>
      <c r="C42" s="103" t="s">
        <v>95</v>
      </c>
      <c r="D42" s="103" t="s">
        <v>419</v>
      </c>
      <c r="E42" s="103" t="s">
        <v>103</v>
      </c>
      <c r="F42" s="104">
        <v>5000000</v>
      </c>
      <c r="G42" s="105">
        <v>5000000</v>
      </c>
      <c r="H42" s="106">
        <f t="shared" si="1"/>
        <v>5000</v>
      </c>
      <c r="I42" s="104">
        <v>5000000</v>
      </c>
      <c r="J42" s="106">
        <f t="shared" si="2"/>
        <v>5000</v>
      </c>
      <c r="K42" s="105">
        <v>5000000</v>
      </c>
    </row>
    <row r="43" spans="1:11" ht="12.75">
      <c r="A43" s="101">
        <f t="shared" si="0"/>
        <v>31</v>
      </c>
      <c r="B43" s="102" t="s">
        <v>10</v>
      </c>
      <c r="C43" s="103" t="s">
        <v>97</v>
      </c>
      <c r="D43" s="103" t="s">
        <v>415</v>
      </c>
      <c r="E43" s="103" t="s">
        <v>19</v>
      </c>
      <c r="F43" s="104">
        <v>26715151</v>
      </c>
      <c r="G43" s="105">
        <v>26506151</v>
      </c>
      <c r="H43" s="106">
        <f t="shared" si="1"/>
        <v>26715.151</v>
      </c>
      <c r="I43" s="104">
        <v>26715151</v>
      </c>
      <c r="J43" s="106">
        <f t="shared" si="2"/>
        <v>26506.151</v>
      </c>
      <c r="K43" s="105">
        <v>26506151</v>
      </c>
    </row>
    <row r="44" spans="1:11" ht="51">
      <c r="A44" s="101">
        <f t="shared" si="0"/>
        <v>32</v>
      </c>
      <c r="B44" s="102" t="s">
        <v>331</v>
      </c>
      <c r="C44" s="103" t="s">
        <v>97</v>
      </c>
      <c r="D44" s="103" t="s">
        <v>420</v>
      </c>
      <c r="E44" s="103" t="s">
        <v>19</v>
      </c>
      <c r="F44" s="104">
        <v>19397076</v>
      </c>
      <c r="G44" s="105">
        <v>19188076</v>
      </c>
      <c r="H44" s="106">
        <f t="shared" si="1"/>
        <v>19397.076</v>
      </c>
      <c r="I44" s="104">
        <v>19397076</v>
      </c>
      <c r="J44" s="106">
        <f t="shared" si="2"/>
        <v>19188.076</v>
      </c>
      <c r="K44" s="105">
        <v>19188076</v>
      </c>
    </row>
    <row r="45" spans="1:11" ht="38.25">
      <c r="A45" s="101">
        <f t="shared" si="0"/>
        <v>33</v>
      </c>
      <c r="B45" s="102" t="s">
        <v>306</v>
      </c>
      <c r="C45" s="103" t="s">
        <v>97</v>
      </c>
      <c r="D45" s="103" t="s">
        <v>421</v>
      </c>
      <c r="E45" s="103" t="s">
        <v>19</v>
      </c>
      <c r="F45" s="104">
        <v>16157926</v>
      </c>
      <c r="G45" s="105">
        <v>15935926</v>
      </c>
      <c r="H45" s="106">
        <f t="shared" si="1"/>
        <v>16157.926</v>
      </c>
      <c r="I45" s="104">
        <v>16157926</v>
      </c>
      <c r="J45" s="106">
        <f t="shared" si="2"/>
        <v>15935.926</v>
      </c>
      <c r="K45" s="105">
        <v>15935926</v>
      </c>
    </row>
    <row r="46" spans="1:11" ht="25.5">
      <c r="A46" s="101">
        <f t="shared" si="0"/>
        <v>34</v>
      </c>
      <c r="B46" s="102" t="s">
        <v>126</v>
      </c>
      <c r="C46" s="103" t="s">
        <v>97</v>
      </c>
      <c r="D46" s="103" t="s">
        <v>421</v>
      </c>
      <c r="E46" s="103" t="s">
        <v>110</v>
      </c>
      <c r="F46" s="104">
        <v>9527968</v>
      </c>
      <c r="G46" s="105">
        <v>9527968</v>
      </c>
      <c r="H46" s="106">
        <f t="shared" si="1"/>
        <v>9527.968</v>
      </c>
      <c r="I46" s="104">
        <v>9527968</v>
      </c>
      <c r="J46" s="106">
        <f t="shared" si="2"/>
        <v>9527.968</v>
      </c>
      <c r="K46" s="105">
        <v>9527968</v>
      </c>
    </row>
    <row r="47" spans="1:11" ht="25.5">
      <c r="A47" s="101">
        <f t="shared" si="0"/>
        <v>35</v>
      </c>
      <c r="B47" s="102" t="s">
        <v>120</v>
      </c>
      <c r="C47" s="103" t="s">
        <v>97</v>
      </c>
      <c r="D47" s="103" t="s">
        <v>421</v>
      </c>
      <c r="E47" s="103" t="s">
        <v>109</v>
      </c>
      <c r="F47" s="104">
        <v>6280000</v>
      </c>
      <c r="G47" s="105">
        <v>6058000</v>
      </c>
      <c r="H47" s="106">
        <f t="shared" si="1"/>
        <v>6280</v>
      </c>
      <c r="I47" s="104">
        <v>6280000</v>
      </c>
      <c r="J47" s="106">
        <f t="shared" si="2"/>
        <v>6058</v>
      </c>
      <c r="K47" s="105">
        <v>6058000</v>
      </c>
    </row>
    <row r="48" spans="1:11" ht="12.75">
      <c r="A48" s="101">
        <f t="shared" si="0"/>
        <v>36</v>
      </c>
      <c r="B48" s="102" t="s">
        <v>127</v>
      </c>
      <c r="C48" s="103" t="s">
        <v>97</v>
      </c>
      <c r="D48" s="103" t="s">
        <v>421</v>
      </c>
      <c r="E48" s="103" t="s">
        <v>111</v>
      </c>
      <c r="F48" s="104">
        <v>349958</v>
      </c>
      <c r="G48" s="105">
        <v>349958</v>
      </c>
      <c r="H48" s="106">
        <f t="shared" si="1"/>
        <v>349.958</v>
      </c>
      <c r="I48" s="104">
        <v>349958</v>
      </c>
      <c r="J48" s="106">
        <f t="shared" si="2"/>
        <v>349.958</v>
      </c>
      <c r="K48" s="105">
        <v>349958</v>
      </c>
    </row>
    <row r="49" spans="1:11" ht="51">
      <c r="A49" s="101">
        <f t="shared" si="0"/>
        <v>37</v>
      </c>
      <c r="B49" s="102" t="s">
        <v>122</v>
      </c>
      <c r="C49" s="103" t="s">
        <v>97</v>
      </c>
      <c r="D49" s="103" t="s">
        <v>422</v>
      </c>
      <c r="E49" s="103" t="s">
        <v>19</v>
      </c>
      <c r="F49" s="104">
        <v>50000</v>
      </c>
      <c r="G49" s="105">
        <v>50000</v>
      </c>
      <c r="H49" s="106">
        <f t="shared" si="1"/>
        <v>50</v>
      </c>
      <c r="I49" s="104">
        <v>50000</v>
      </c>
      <c r="J49" s="106">
        <f t="shared" si="2"/>
        <v>50</v>
      </c>
      <c r="K49" s="105">
        <v>50000</v>
      </c>
    </row>
    <row r="50" spans="1:11" ht="25.5">
      <c r="A50" s="101">
        <f t="shared" si="0"/>
        <v>38</v>
      </c>
      <c r="B50" s="102" t="s">
        <v>120</v>
      </c>
      <c r="C50" s="103" t="s">
        <v>97</v>
      </c>
      <c r="D50" s="103" t="s">
        <v>422</v>
      </c>
      <c r="E50" s="103" t="s">
        <v>109</v>
      </c>
      <c r="F50" s="104">
        <v>50000</v>
      </c>
      <c r="G50" s="105">
        <v>50000</v>
      </c>
      <c r="H50" s="106">
        <f t="shared" si="1"/>
        <v>50</v>
      </c>
      <c r="I50" s="104">
        <v>50000</v>
      </c>
      <c r="J50" s="106">
        <f t="shared" si="2"/>
        <v>50</v>
      </c>
      <c r="K50" s="105">
        <v>50000</v>
      </c>
    </row>
    <row r="51" spans="1:11" ht="51">
      <c r="A51" s="101">
        <f t="shared" si="0"/>
        <v>39</v>
      </c>
      <c r="B51" s="102" t="s">
        <v>618</v>
      </c>
      <c r="C51" s="103" t="s">
        <v>97</v>
      </c>
      <c r="D51" s="103" t="s">
        <v>423</v>
      </c>
      <c r="E51" s="103" t="s">
        <v>19</v>
      </c>
      <c r="F51" s="104">
        <v>100000</v>
      </c>
      <c r="G51" s="105">
        <v>100000</v>
      </c>
      <c r="H51" s="106">
        <f t="shared" si="1"/>
        <v>100</v>
      </c>
      <c r="I51" s="104">
        <v>100000</v>
      </c>
      <c r="J51" s="106">
        <f t="shared" si="2"/>
        <v>100</v>
      </c>
      <c r="K51" s="105">
        <v>100000</v>
      </c>
    </row>
    <row r="52" spans="1:11" ht="25.5">
      <c r="A52" s="101">
        <f t="shared" si="0"/>
        <v>40</v>
      </c>
      <c r="B52" s="102" t="s">
        <v>120</v>
      </c>
      <c r="C52" s="103" t="s">
        <v>97</v>
      </c>
      <c r="D52" s="103" t="s">
        <v>423</v>
      </c>
      <c r="E52" s="103" t="s">
        <v>109</v>
      </c>
      <c r="F52" s="104">
        <v>100000</v>
      </c>
      <c r="G52" s="105">
        <v>100000</v>
      </c>
      <c r="H52" s="106">
        <f t="shared" si="1"/>
        <v>100</v>
      </c>
      <c r="I52" s="104">
        <v>100000</v>
      </c>
      <c r="J52" s="106">
        <f t="shared" si="2"/>
        <v>100</v>
      </c>
      <c r="K52" s="105">
        <v>100000</v>
      </c>
    </row>
    <row r="53" spans="1:11" ht="12.75">
      <c r="A53" s="101">
        <f t="shared" si="0"/>
        <v>41</v>
      </c>
      <c r="B53" s="102" t="s">
        <v>619</v>
      </c>
      <c r="C53" s="103" t="s">
        <v>97</v>
      </c>
      <c r="D53" s="103" t="s">
        <v>620</v>
      </c>
      <c r="E53" s="103" t="s">
        <v>19</v>
      </c>
      <c r="F53" s="104">
        <v>320000</v>
      </c>
      <c r="G53" s="105">
        <v>320000</v>
      </c>
      <c r="H53" s="106">
        <f t="shared" si="1"/>
        <v>320</v>
      </c>
      <c r="I53" s="104">
        <v>320000</v>
      </c>
      <c r="J53" s="106">
        <f t="shared" si="2"/>
        <v>320</v>
      </c>
      <c r="K53" s="105">
        <v>320000</v>
      </c>
    </row>
    <row r="54" spans="1:11" ht="25.5">
      <c r="A54" s="101">
        <f t="shared" si="0"/>
        <v>42</v>
      </c>
      <c r="B54" s="102" t="s">
        <v>118</v>
      </c>
      <c r="C54" s="103" t="s">
        <v>97</v>
      </c>
      <c r="D54" s="103" t="s">
        <v>620</v>
      </c>
      <c r="E54" s="103" t="s">
        <v>108</v>
      </c>
      <c r="F54" s="104">
        <v>210000</v>
      </c>
      <c r="G54" s="105">
        <v>210000</v>
      </c>
      <c r="H54" s="106">
        <f t="shared" si="1"/>
        <v>210</v>
      </c>
      <c r="I54" s="104">
        <v>210000</v>
      </c>
      <c r="J54" s="106">
        <f t="shared" si="2"/>
        <v>210</v>
      </c>
      <c r="K54" s="105">
        <v>210000</v>
      </c>
    </row>
    <row r="55" spans="1:11" ht="25.5">
      <c r="A55" s="101">
        <f t="shared" si="0"/>
        <v>43</v>
      </c>
      <c r="B55" s="102" t="s">
        <v>120</v>
      </c>
      <c r="C55" s="103" t="s">
        <v>97</v>
      </c>
      <c r="D55" s="103" t="s">
        <v>620</v>
      </c>
      <c r="E55" s="103" t="s">
        <v>109</v>
      </c>
      <c r="F55" s="104">
        <v>110000</v>
      </c>
      <c r="G55" s="105">
        <v>110000</v>
      </c>
      <c r="H55" s="106">
        <f t="shared" si="1"/>
        <v>110</v>
      </c>
      <c r="I55" s="104">
        <v>110000</v>
      </c>
      <c r="J55" s="106">
        <f t="shared" si="2"/>
        <v>110</v>
      </c>
      <c r="K55" s="105">
        <v>110000</v>
      </c>
    </row>
    <row r="56" spans="1:11" ht="12.75">
      <c r="A56" s="101">
        <f t="shared" si="0"/>
        <v>44</v>
      </c>
      <c r="B56" s="102" t="s">
        <v>621</v>
      </c>
      <c r="C56" s="103" t="s">
        <v>97</v>
      </c>
      <c r="D56" s="103" t="s">
        <v>424</v>
      </c>
      <c r="E56" s="103" t="s">
        <v>19</v>
      </c>
      <c r="F56" s="104">
        <v>420000</v>
      </c>
      <c r="G56" s="105">
        <v>420000</v>
      </c>
      <c r="H56" s="106">
        <f t="shared" si="1"/>
        <v>420</v>
      </c>
      <c r="I56" s="104">
        <v>420000</v>
      </c>
      <c r="J56" s="106">
        <f t="shared" si="2"/>
        <v>420</v>
      </c>
      <c r="K56" s="105">
        <v>420000</v>
      </c>
    </row>
    <row r="57" spans="1:11" ht="25.5">
      <c r="A57" s="101">
        <f t="shared" si="0"/>
        <v>45</v>
      </c>
      <c r="B57" s="102" t="s">
        <v>120</v>
      </c>
      <c r="C57" s="103" t="s">
        <v>97</v>
      </c>
      <c r="D57" s="103" t="s">
        <v>424</v>
      </c>
      <c r="E57" s="103" t="s">
        <v>109</v>
      </c>
      <c r="F57" s="104">
        <v>264831</v>
      </c>
      <c r="G57" s="105">
        <v>264831</v>
      </c>
      <c r="H57" s="106">
        <f t="shared" si="1"/>
        <v>264.831</v>
      </c>
      <c r="I57" s="104">
        <v>264831</v>
      </c>
      <c r="J57" s="106">
        <f t="shared" si="2"/>
        <v>264.831</v>
      </c>
      <c r="K57" s="105">
        <v>264831</v>
      </c>
    </row>
    <row r="58" spans="1:11" ht="12.75">
      <c r="A58" s="101">
        <f t="shared" si="0"/>
        <v>46</v>
      </c>
      <c r="B58" s="102" t="s">
        <v>587</v>
      </c>
      <c r="C58" s="103" t="s">
        <v>97</v>
      </c>
      <c r="D58" s="103" t="s">
        <v>424</v>
      </c>
      <c r="E58" s="103" t="s">
        <v>426</v>
      </c>
      <c r="F58" s="104">
        <v>155169</v>
      </c>
      <c r="G58" s="105">
        <v>155169</v>
      </c>
      <c r="H58" s="106">
        <f t="shared" si="1"/>
        <v>155.169</v>
      </c>
      <c r="I58" s="104">
        <v>155169</v>
      </c>
      <c r="J58" s="106">
        <f t="shared" si="2"/>
        <v>155.169</v>
      </c>
      <c r="K58" s="105">
        <v>155169</v>
      </c>
    </row>
    <row r="59" spans="1:11" ht="25.5">
      <c r="A59" s="101">
        <f t="shared" si="0"/>
        <v>47</v>
      </c>
      <c r="B59" s="102" t="s">
        <v>622</v>
      </c>
      <c r="C59" s="103" t="s">
        <v>97</v>
      </c>
      <c r="D59" s="103" t="s">
        <v>623</v>
      </c>
      <c r="E59" s="103" t="s">
        <v>19</v>
      </c>
      <c r="F59" s="104">
        <v>250000</v>
      </c>
      <c r="G59" s="105">
        <v>250000</v>
      </c>
      <c r="H59" s="106">
        <f t="shared" si="1"/>
        <v>250</v>
      </c>
      <c r="I59" s="104">
        <v>250000</v>
      </c>
      <c r="J59" s="106">
        <f t="shared" si="2"/>
        <v>250</v>
      </c>
      <c r="K59" s="105">
        <v>250000</v>
      </c>
    </row>
    <row r="60" spans="1:11" ht="25.5">
      <c r="A60" s="101">
        <f t="shared" si="0"/>
        <v>48</v>
      </c>
      <c r="B60" s="102" t="s">
        <v>120</v>
      </c>
      <c r="C60" s="103" t="s">
        <v>97</v>
      </c>
      <c r="D60" s="103" t="s">
        <v>623</v>
      </c>
      <c r="E60" s="103" t="s">
        <v>109</v>
      </c>
      <c r="F60" s="104">
        <v>250000</v>
      </c>
      <c r="G60" s="105">
        <v>250000</v>
      </c>
      <c r="H60" s="106">
        <f t="shared" si="1"/>
        <v>250</v>
      </c>
      <c r="I60" s="104">
        <v>250000</v>
      </c>
      <c r="J60" s="106">
        <f t="shared" si="2"/>
        <v>250</v>
      </c>
      <c r="K60" s="105">
        <v>250000</v>
      </c>
    </row>
    <row r="61" spans="1:11" ht="25.5">
      <c r="A61" s="101">
        <f t="shared" si="0"/>
        <v>49</v>
      </c>
      <c r="B61" s="102" t="s">
        <v>624</v>
      </c>
      <c r="C61" s="103" t="s">
        <v>97</v>
      </c>
      <c r="D61" s="103" t="s">
        <v>427</v>
      </c>
      <c r="E61" s="103" t="s">
        <v>19</v>
      </c>
      <c r="F61" s="104">
        <v>30000</v>
      </c>
      <c r="G61" s="105">
        <v>30000</v>
      </c>
      <c r="H61" s="106">
        <f t="shared" si="1"/>
        <v>30</v>
      </c>
      <c r="I61" s="104">
        <v>30000</v>
      </c>
      <c r="J61" s="106">
        <f t="shared" si="2"/>
        <v>30</v>
      </c>
      <c r="K61" s="105">
        <v>30000</v>
      </c>
    </row>
    <row r="62" spans="1:11" ht="25.5">
      <c r="A62" s="101">
        <f t="shared" si="0"/>
        <v>50</v>
      </c>
      <c r="B62" s="102" t="s">
        <v>120</v>
      </c>
      <c r="C62" s="103" t="s">
        <v>97</v>
      </c>
      <c r="D62" s="103" t="s">
        <v>427</v>
      </c>
      <c r="E62" s="103" t="s">
        <v>109</v>
      </c>
      <c r="F62" s="104">
        <v>30000</v>
      </c>
      <c r="G62" s="105">
        <v>30000</v>
      </c>
      <c r="H62" s="106">
        <f t="shared" si="1"/>
        <v>30</v>
      </c>
      <c r="I62" s="104">
        <v>30000</v>
      </c>
      <c r="J62" s="106">
        <f t="shared" si="2"/>
        <v>30</v>
      </c>
      <c r="K62" s="105">
        <v>30000</v>
      </c>
    </row>
    <row r="63" spans="1:11" ht="25.5">
      <c r="A63" s="101">
        <f t="shared" si="0"/>
        <v>51</v>
      </c>
      <c r="B63" s="102" t="s">
        <v>123</v>
      </c>
      <c r="C63" s="103" t="s">
        <v>97</v>
      </c>
      <c r="D63" s="103" t="s">
        <v>625</v>
      </c>
      <c r="E63" s="103" t="s">
        <v>19</v>
      </c>
      <c r="F63" s="104">
        <v>40000</v>
      </c>
      <c r="G63" s="105">
        <v>40000</v>
      </c>
      <c r="H63" s="106">
        <f t="shared" si="1"/>
        <v>40</v>
      </c>
      <c r="I63" s="104">
        <v>40000</v>
      </c>
      <c r="J63" s="106">
        <f t="shared" si="2"/>
        <v>40</v>
      </c>
      <c r="K63" s="105">
        <v>40000</v>
      </c>
    </row>
    <row r="64" spans="1:11" ht="25.5">
      <c r="A64" s="101">
        <f t="shared" si="0"/>
        <v>52</v>
      </c>
      <c r="B64" s="102" t="s">
        <v>120</v>
      </c>
      <c r="C64" s="103" t="s">
        <v>97</v>
      </c>
      <c r="D64" s="103" t="s">
        <v>625</v>
      </c>
      <c r="E64" s="103" t="s">
        <v>109</v>
      </c>
      <c r="F64" s="104">
        <v>40000</v>
      </c>
      <c r="G64" s="105">
        <v>40000</v>
      </c>
      <c r="H64" s="106">
        <f t="shared" si="1"/>
        <v>40</v>
      </c>
      <c r="I64" s="104">
        <v>40000</v>
      </c>
      <c r="J64" s="106">
        <f t="shared" si="2"/>
        <v>40</v>
      </c>
      <c r="K64" s="105">
        <v>40000</v>
      </c>
    </row>
    <row r="65" spans="1:11" ht="25.5">
      <c r="A65" s="101">
        <f t="shared" si="0"/>
        <v>53</v>
      </c>
      <c r="B65" s="102" t="s">
        <v>124</v>
      </c>
      <c r="C65" s="103" t="s">
        <v>97</v>
      </c>
      <c r="D65" s="103" t="s">
        <v>428</v>
      </c>
      <c r="E65" s="103" t="s">
        <v>19</v>
      </c>
      <c r="F65" s="104">
        <v>50000</v>
      </c>
      <c r="G65" s="105">
        <v>50000</v>
      </c>
      <c r="H65" s="106">
        <f t="shared" si="1"/>
        <v>50</v>
      </c>
      <c r="I65" s="104">
        <v>50000</v>
      </c>
      <c r="J65" s="106">
        <f t="shared" si="2"/>
        <v>50</v>
      </c>
      <c r="K65" s="105">
        <v>50000</v>
      </c>
    </row>
    <row r="66" spans="1:11" ht="12.75">
      <c r="A66" s="101">
        <f t="shared" si="0"/>
        <v>54</v>
      </c>
      <c r="B66" s="102" t="s">
        <v>127</v>
      </c>
      <c r="C66" s="103" t="s">
        <v>97</v>
      </c>
      <c r="D66" s="103" t="s">
        <v>428</v>
      </c>
      <c r="E66" s="103" t="s">
        <v>111</v>
      </c>
      <c r="F66" s="104">
        <v>50000</v>
      </c>
      <c r="G66" s="105">
        <v>50000</v>
      </c>
      <c r="H66" s="106">
        <f t="shared" si="1"/>
        <v>50</v>
      </c>
      <c r="I66" s="104">
        <v>50000</v>
      </c>
      <c r="J66" s="106">
        <f t="shared" si="2"/>
        <v>50</v>
      </c>
      <c r="K66" s="105">
        <v>50000</v>
      </c>
    </row>
    <row r="67" spans="1:11" ht="76.5">
      <c r="A67" s="101">
        <f t="shared" si="0"/>
        <v>55</v>
      </c>
      <c r="B67" s="102" t="s">
        <v>589</v>
      </c>
      <c r="C67" s="103" t="s">
        <v>97</v>
      </c>
      <c r="D67" s="103" t="s">
        <v>626</v>
      </c>
      <c r="E67" s="103" t="s">
        <v>19</v>
      </c>
      <c r="F67" s="104">
        <v>325000</v>
      </c>
      <c r="G67" s="105">
        <v>338000</v>
      </c>
      <c r="H67" s="106">
        <f t="shared" si="1"/>
        <v>325</v>
      </c>
      <c r="I67" s="104">
        <v>325000</v>
      </c>
      <c r="J67" s="106">
        <f t="shared" si="2"/>
        <v>338</v>
      </c>
      <c r="K67" s="105">
        <v>338000</v>
      </c>
    </row>
    <row r="68" spans="1:11" ht="25.5">
      <c r="A68" s="101">
        <f t="shared" si="0"/>
        <v>56</v>
      </c>
      <c r="B68" s="102" t="s">
        <v>120</v>
      </c>
      <c r="C68" s="103" t="s">
        <v>97</v>
      </c>
      <c r="D68" s="103" t="s">
        <v>626</v>
      </c>
      <c r="E68" s="103" t="s">
        <v>109</v>
      </c>
      <c r="F68" s="104">
        <v>325000</v>
      </c>
      <c r="G68" s="105">
        <v>338000</v>
      </c>
      <c r="H68" s="106">
        <f t="shared" si="1"/>
        <v>325</v>
      </c>
      <c r="I68" s="104">
        <v>325000</v>
      </c>
      <c r="J68" s="106">
        <f t="shared" si="2"/>
        <v>338</v>
      </c>
      <c r="K68" s="105">
        <v>338000</v>
      </c>
    </row>
    <row r="69" spans="1:11" ht="25.5">
      <c r="A69" s="101">
        <f t="shared" si="0"/>
        <v>57</v>
      </c>
      <c r="B69" s="102" t="s">
        <v>125</v>
      </c>
      <c r="C69" s="103" t="s">
        <v>97</v>
      </c>
      <c r="D69" s="103" t="s">
        <v>430</v>
      </c>
      <c r="E69" s="103" t="s">
        <v>19</v>
      </c>
      <c r="F69" s="104">
        <v>150000</v>
      </c>
      <c r="G69" s="105">
        <v>150000</v>
      </c>
      <c r="H69" s="106">
        <f t="shared" si="1"/>
        <v>150</v>
      </c>
      <c r="I69" s="104">
        <v>150000</v>
      </c>
      <c r="J69" s="106">
        <f t="shared" si="2"/>
        <v>150</v>
      </c>
      <c r="K69" s="105">
        <v>150000</v>
      </c>
    </row>
    <row r="70" spans="1:11" ht="25.5">
      <c r="A70" s="101">
        <f t="shared" si="0"/>
        <v>58</v>
      </c>
      <c r="B70" s="102" t="s">
        <v>120</v>
      </c>
      <c r="C70" s="103" t="s">
        <v>97</v>
      </c>
      <c r="D70" s="103" t="s">
        <v>430</v>
      </c>
      <c r="E70" s="103" t="s">
        <v>109</v>
      </c>
      <c r="F70" s="104">
        <v>150000</v>
      </c>
      <c r="G70" s="105">
        <v>150000</v>
      </c>
      <c r="H70" s="106">
        <f t="shared" si="1"/>
        <v>150</v>
      </c>
      <c r="I70" s="104">
        <v>150000</v>
      </c>
      <c r="J70" s="106">
        <f t="shared" si="2"/>
        <v>150</v>
      </c>
      <c r="K70" s="105">
        <v>150000</v>
      </c>
    </row>
    <row r="71" spans="1:11" ht="51">
      <c r="A71" s="101">
        <f t="shared" si="0"/>
        <v>59</v>
      </c>
      <c r="B71" s="102" t="s">
        <v>128</v>
      </c>
      <c r="C71" s="103" t="s">
        <v>97</v>
      </c>
      <c r="D71" s="103" t="s">
        <v>431</v>
      </c>
      <c r="E71" s="103" t="s">
        <v>19</v>
      </c>
      <c r="F71" s="104">
        <v>1504150</v>
      </c>
      <c r="G71" s="105">
        <v>1504150</v>
      </c>
      <c r="H71" s="106">
        <f t="shared" si="1"/>
        <v>1504.15</v>
      </c>
      <c r="I71" s="104">
        <v>1504150</v>
      </c>
      <c r="J71" s="106">
        <f t="shared" si="2"/>
        <v>1504.15</v>
      </c>
      <c r="K71" s="105">
        <v>1504150</v>
      </c>
    </row>
    <row r="72" spans="1:11" ht="25.5">
      <c r="A72" s="101">
        <f t="shared" si="0"/>
        <v>60</v>
      </c>
      <c r="B72" s="102" t="s">
        <v>126</v>
      </c>
      <c r="C72" s="103" t="s">
        <v>97</v>
      </c>
      <c r="D72" s="103" t="s">
        <v>431</v>
      </c>
      <c r="E72" s="103" t="s">
        <v>110</v>
      </c>
      <c r="F72" s="104">
        <v>1434150</v>
      </c>
      <c r="G72" s="105">
        <v>1434150</v>
      </c>
      <c r="H72" s="106">
        <f t="shared" si="1"/>
        <v>1434.15</v>
      </c>
      <c r="I72" s="104">
        <v>1434150</v>
      </c>
      <c r="J72" s="106">
        <f t="shared" si="2"/>
        <v>1434.15</v>
      </c>
      <c r="K72" s="105">
        <v>1434150</v>
      </c>
    </row>
    <row r="73" spans="1:11" ht="25.5">
      <c r="A73" s="101">
        <f t="shared" si="0"/>
        <v>61</v>
      </c>
      <c r="B73" s="102" t="s">
        <v>120</v>
      </c>
      <c r="C73" s="103" t="s">
        <v>97</v>
      </c>
      <c r="D73" s="103" t="s">
        <v>431</v>
      </c>
      <c r="E73" s="103" t="s">
        <v>109</v>
      </c>
      <c r="F73" s="104">
        <v>70000</v>
      </c>
      <c r="G73" s="105">
        <v>70000</v>
      </c>
      <c r="H73" s="106">
        <f t="shared" si="1"/>
        <v>70</v>
      </c>
      <c r="I73" s="104">
        <v>70000</v>
      </c>
      <c r="J73" s="106">
        <f t="shared" si="2"/>
        <v>70</v>
      </c>
      <c r="K73" s="105">
        <v>70000</v>
      </c>
    </row>
    <row r="74" spans="1:11" ht="63.75">
      <c r="A74" s="101">
        <f t="shared" si="0"/>
        <v>62</v>
      </c>
      <c r="B74" s="102" t="s">
        <v>337</v>
      </c>
      <c r="C74" s="103" t="s">
        <v>97</v>
      </c>
      <c r="D74" s="103" t="s">
        <v>434</v>
      </c>
      <c r="E74" s="103" t="s">
        <v>19</v>
      </c>
      <c r="F74" s="104">
        <v>5761000</v>
      </c>
      <c r="G74" s="105">
        <v>5761000</v>
      </c>
      <c r="H74" s="106">
        <f t="shared" si="1"/>
        <v>5761</v>
      </c>
      <c r="I74" s="104">
        <v>5761000</v>
      </c>
      <c r="J74" s="106">
        <f t="shared" si="2"/>
        <v>5761</v>
      </c>
      <c r="K74" s="105">
        <v>5761000</v>
      </c>
    </row>
    <row r="75" spans="1:11" ht="38.25">
      <c r="A75" s="101">
        <f t="shared" si="0"/>
        <v>63</v>
      </c>
      <c r="B75" s="102" t="s">
        <v>130</v>
      </c>
      <c r="C75" s="103" t="s">
        <v>97</v>
      </c>
      <c r="D75" s="103" t="s">
        <v>435</v>
      </c>
      <c r="E75" s="103" t="s">
        <v>19</v>
      </c>
      <c r="F75" s="104">
        <v>100000</v>
      </c>
      <c r="G75" s="105">
        <v>100000</v>
      </c>
      <c r="H75" s="106">
        <f t="shared" si="1"/>
        <v>100</v>
      </c>
      <c r="I75" s="104">
        <v>100000</v>
      </c>
      <c r="J75" s="106">
        <f t="shared" si="2"/>
        <v>100</v>
      </c>
      <c r="K75" s="105">
        <v>100000</v>
      </c>
    </row>
    <row r="76" spans="1:11" ht="25.5">
      <c r="A76" s="101">
        <f t="shared" si="0"/>
        <v>64</v>
      </c>
      <c r="B76" s="102" t="s">
        <v>120</v>
      </c>
      <c r="C76" s="103" t="s">
        <v>97</v>
      </c>
      <c r="D76" s="103" t="s">
        <v>435</v>
      </c>
      <c r="E76" s="103" t="s">
        <v>109</v>
      </c>
      <c r="F76" s="104">
        <v>100000</v>
      </c>
      <c r="G76" s="105">
        <v>100000</v>
      </c>
      <c r="H76" s="106">
        <f t="shared" si="1"/>
        <v>100</v>
      </c>
      <c r="I76" s="104">
        <v>100000</v>
      </c>
      <c r="J76" s="106">
        <f t="shared" si="2"/>
        <v>100</v>
      </c>
      <c r="K76" s="105">
        <v>100000</v>
      </c>
    </row>
    <row r="77" spans="1:11" ht="25.5">
      <c r="A77" s="101">
        <f t="shared" si="0"/>
        <v>65</v>
      </c>
      <c r="B77" s="102" t="s">
        <v>131</v>
      </c>
      <c r="C77" s="103" t="s">
        <v>97</v>
      </c>
      <c r="D77" s="103" t="s">
        <v>436</v>
      </c>
      <c r="E77" s="103" t="s">
        <v>19</v>
      </c>
      <c r="F77" s="104">
        <v>720000</v>
      </c>
      <c r="G77" s="105">
        <v>720000</v>
      </c>
      <c r="H77" s="106">
        <f t="shared" si="1"/>
        <v>720</v>
      </c>
      <c r="I77" s="104">
        <v>720000</v>
      </c>
      <c r="J77" s="106">
        <f t="shared" si="2"/>
        <v>720</v>
      </c>
      <c r="K77" s="105">
        <v>720000</v>
      </c>
    </row>
    <row r="78" spans="1:11" ht="25.5">
      <c r="A78" s="101">
        <f t="shared" si="0"/>
        <v>66</v>
      </c>
      <c r="B78" s="102" t="s">
        <v>120</v>
      </c>
      <c r="C78" s="103" t="s">
        <v>97</v>
      </c>
      <c r="D78" s="103" t="s">
        <v>436</v>
      </c>
      <c r="E78" s="103" t="s">
        <v>109</v>
      </c>
      <c r="F78" s="104">
        <v>720000</v>
      </c>
      <c r="G78" s="105">
        <v>720000</v>
      </c>
      <c r="H78" s="106">
        <f t="shared" si="1"/>
        <v>720</v>
      </c>
      <c r="I78" s="104">
        <v>720000</v>
      </c>
      <c r="J78" s="106">
        <f t="shared" si="2"/>
        <v>720</v>
      </c>
      <c r="K78" s="105">
        <v>720000</v>
      </c>
    </row>
    <row r="79" spans="1:11" ht="38.25">
      <c r="A79" s="101">
        <f aca="true" t="shared" si="3" ref="A79:A142">1+A78</f>
        <v>67</v>
      </c>
      <c r="B79" s="102" t="s">
        <v>992</v>
      </c>
      <c r="C79" s="103" t="s">
        <v>97</v>
      </c>
      <c r="D79" s="103" t="s">
        <v>437</v>
      </c>
      <c r="E79" s="103" t="s">
        <v>19</v>
      </c>
      <c r="F79" s="104">
        <v>4796000</v>
      </c>
      <c r="G79" s="105">
        <v>4796000</v>
      </c>
      <c r="H79" s="106">
        <f aca="true" t="shared" si="4" ref="H79:H142">I79/1000</f>
        <v>4796</v>
      </c>
      <c r="I79" s="104">
        <v>4796000</v>
      </c>
      <c r="J79" s="106">
        <f aca="true" t="shared" si="5" ref="J79:J142">K79/1000</f>
        <v>4796</v>
      </c>
      <c r="K79" s="105">
        <v>4796000</v>
      </c>
    </row>
    <row r="80" spans="1:11" ht="25.5">
      <c r="A80" s="101">
        <f t="shared" si="3"/>
        <v>68</v>
      </c>
      <c r="B80" s="102" t="s">
        <v>120</v>
      </c>
      <c r="C80" s="103" t="s">
        <v>97</v>
      </c>
      <c r="D80" s="103" t="s">
        <v>437</v>
      </c>
      <c r="E80" s="103" t="s">
        <v>109</v>
      </c>
      <c r="F80" s="104">
        <v>4796000</v>
      </c>
      <c r="G80" s="105">
        <v>4796000</v>
      </c>
      <c r="H80" s="106">
        <f t="shared" si="4"/>
        <v>4796</v>
      </c>
      <c r="I80" s="104">
        <v>4796000</v>
      </c>
      <c r="J80" s="106">
        <f t="shared" si="5"/>
        <v>4796</v>
      </c>
      <c r="K80" s="105">
        <v>4796000</v>
      </c>
    </row>
    <row r="81" spans="1:11" ht="25.5">
      <c r="A81" s="101">
        <f t="shared" si="3"/>
        <v>69</v>
      </c>
      <c r="B81" s="102" t="s">
        <v>132</v>
      </c>
      <c r="C81" s="103" t="s">
        <v>97</v>
      </c>
      <c r="D81" s="103" t="s">
        <v>438</v>
      </c>
      <c r="E81" s="103" t="s">
        <v>19</v>
      </c>
      <c r="F81" s="104">
        <v>100000</v>
      </c>
      <c r="G81" s="105">
        <v>100000</v>
      </c>
      <c r="H81" s="106">
        <f t="shared" si="4"/>
        <v>100</v>
      </c>
      <c r="I81" s="104">
        <v>100000</v>
      </c>
      <c r="J81" s="106">
        <f t="shared" si="5"/>
        <v>100</v>
      </c>
      <c r="K81" s="105">
        <v>100000</v>
      </c>
    </row>
    <row r="82" spans="1:11" ht="25.5">
      <c r="A82" s="101">
        <f t="shared" si="3"/>
        <v>70</v>
      </c>
      <c r="B82" s="102" t="s">
        <v>120</v>
      </c>
      <c r="C82" s="103" t="s">
        <v>97</v>
      </c>
      <c r="D82" s="103" t="s">
        <v>438</v>
      </c>
      <c r="E82" s="103" t="s">
        <v>109</v>
      </c>
      <c r="F82" s="104">
        <v>100000</v>
      </c>
      <c r="G82" s="105">
        <v>100000</v>
      </c>
      <c r="H82" s="106">
        <f t="shared" si="4"/>
        <v>100</v>
      </c>
      <c r="I82" s="104">
        <v>100000</v>
      </c>
      <c r="J82" s="106">
        <f t="shared" si="5"/>
        <v>100</v>
      </c>
      <c r="K82" s="105">
        <v>100000</v>
      </c>
    </row>
    <row r="83" spans="1:11" ht="25.5">
      <c r="A83" s="101">
        <f t="shared" si="3"/>
        <v>71</v>
      </c>
      <c r="B83" s="102" t="s">
        <v>627</v>
      </c>
      <c r="C83" s="103" t="s">
        <v>97</v>
      </c>
      <c r="D83" s="103" t="s">
        <v>628</v>
      </c>
      <c r="E83" s="103" t="s">
        <v>19</v>
      </c>
      <c r="F83" s="104">
        <v>45000</v>
      </c>
      <c r="G83" s="105">
        <v>45000</v>
      </c>
      <c r="H83" s="106">
        <f t="shared" si="4"/>
        <v>45</v>
      </c>
      <c r="I83" s="104">
        <v>45000</v>
      </c>
      <c r="J83" s="106">
        <f t="shared" si="5"/>
        <v>45</v>
      </c>
      <c r="K83" s="105">
        <v>45000</v>
      </c>
    </row>
    <row r="84" spans="1:11" ht="25.5">
      <c r="A84" s="101">
        <f t="shared" si="3"/>
        <v>72</v>
      </c>
      <c r="B84" s="102" t="s">
        <v>120</v>
      </c>
      <c r="C84" s="103" t="s">
        <v>97</v>
      </c>
      <c r="D84" s="103" t="s">
        <v>628</v>
      </c>
      <c r="E84" s="103" t="s">
        <v>109</v>
      </c>
      <c r="F84" s="104">
        <v>45000</v>
      </c>
      <c r="G84" s="105">
        <v>45000</v>
      </c>
      <c r="H84" s="106">
        <f t="shared" si="4"/>
        <v>45</v>
      </c>
      <c r="I84" s="104">
        <v>45000</v>
      </c>
      <c r="J84" s="106">
        <f t="shared" si="5"/>
        <v>45</v>
      </c>
      <c r="K84" s="105">
        <v>45000</v>
      </c>
    </row>
    <row r="85" spans="1:11" ht="38.25">
      <c r="A85" s="101">
        <f t="shared" si="3"/>
        <v>73</v>
      </c>
      <c r="B85" s="102" t="s">
        <v>1120</v>
      </c>
      <c r="C85" s="103" t="s">
        <v>97</v>
      </c>
      <c r="D85" s="103" t="s">
        <v>1089</v>
      </c>
      <c r="E85" s="103" t="s">
        <v>19</v>
      </c>
      <c r="F85" s="104">
        <v>106500</v>
      </c>
      <c r="G85" s="105">
        <v>106500</v>
      </c>
      <c r="H85" s="106">
        <f t="shared" si="4"/>
        <v>106.5</v>
      </c>
      <c r="I85" s="104">
        <v>106500</v>
      </c>
      <c r="J85" s="106">
        <f t="shared" si="5"/>
        <v>106.5</v>
      </c>
      <c r="K85" s="105">
        <v>106500</v>
      </c>
    </row>
    <row r="86" spans="1:11" ht="38.25">
      <c r="A86" s="101">
        <f t="shared" si="3"/>
        <v>74</v>
      </c>
      <c r="B86" s="102" t="s">
        <v>332</v>
      </c>
      <c r="C86" s="103" t="s">
        <v>97</v>
      </c>
      <c r="D86" s="103" t="s">
        <v>439</v>
      </c>
      <c r="E86" s="103" t="s">
        <v>19</v>
      </c>
      <c r="F86" s="104">
        <v>106500</v>
      </c>
      <c r="G86" s="105">
        <v>106500</v>
      </c>
      <c r="H86" s="106">
        <f t="shared" si="4"/>
        <v>106.5</v>
      </c>
      <c r="I86" s="104">
        <v>106500</v>
      </c>
      <c r="J86" s="106">
        <f t="shared" si="5"/>
        <v>106.5</v>
      </c>
      <c r="K86" s="105">
        <v>106500</v>
      </c>
    </row>
    <row r="87" spans="1:11" ht="76.5">
      <c r="A87" s="101">
        <f t="shared" si="3"/>
        <v>75</v>
      </c>
      <c r="B87" s="102" t="s">
        <v>307</v>
      </c>
      <c r="C87" s="103" t="s">
        <v>97</v>
      </c>
      <c r="D87" s="103" t="s">
        <v>440</v>
      </c>
      <c r="E87" s="103" t="s">
        <v>19</v>
      </c>
      <c r="F87" s="104">
        <v>100</v>
      </c>
      <c r="G87" s="105">
        <v>100</v>
      </c>
      <c r="H87" s="106">
        <f t="shared" si="4"/>
        <v>0.1</v>
      </c>
      <c r="I87" s="104">
        <v>100</v>
      </c>
      <c r="J87" s="106">
        <f t="shared" si="5"/>
        <v>0.1</v>
      </c>
      <c r="K87" s="105">
        <v>100</v>
      </c>
    </row>
    <row r="88" spans="1:11" ht="25.5">
      <c r="A88" s="101">
        <f t="shared" si="3"/>
        <v>76</v>
      </c>
      <c r="B88" s="102" t="s">
        <v>120</v>
      </c>
      <c r="C88" s="103" t="s">
        <v>97</v>
      </c>
      <c r="D88" s="103" t="s">
        <v>440</v>
      </c>
      <c r="E88" s="103" t="s">
        <v>109</v>
      </c>
      <c r="F88" s="104">
        <v>100</v>
      </c>
      <c r="G88" s="105">
        <v>100</v>
      </c>
      <c r="H88" s="106">
        <f t="shared" si="4"/>
        <v>0.1</v>
      </c>
      <c r="I88" s="104">
        <v>100</v>
      </c>
      <c r="J88" s="106">
        <f t="shared" si="5"/>
        <v>0.1</v>
      </c>
      <c r="K88" s="105">
        <v>100</v>
      </c>
    </row>
    <row r="89" spans="1:11" ht="38.25">
      <c r="A89" s="101">
        <f t="shared" si="3"/>
        <v>77</v>
      </c>
      <c r="B89" s="102" t="s">
        <v>308</v>
      </c>
      <c r="C89" s="103" t="s">
        <v>97</v>
      </c>
      <c r="D89" s="103" t="s">
        <v>441</v>
      </c>
      <c r="E89" s="103" t="s">
        <v>19</v>
      </c>
      <c r="F89" s="104">
        <v>106400</v>
      </c>
      <c r="G89" s="105">
        <v>106400</v>
      </c>
      <c r="H89" s="106">
        <f t="shared" si="4"/>
        <v>106.4</v>
      </c>
      <c r="I89" s="104">
        <v>106400</v>
      </c>
      <c r="J89" s="106">
        <f t="shared" si="5"/>
        <v>106.4</v>
      </c>
      <c r="K89" s="105">
        <v>106400</v>
      </c>
    </row>
    <row r="90" spans="1:11" ht="25.5">
      <c r="A90" s="101">
        <f t="shared" si="3"/>
        <v>78</v>
      </c>
      <c r="B90" s="102" t="s">
        <v>120</v>
      </c>
      <c r="C90" s="103" t="s">
        <v>97</v>
      </c>
      <c r="D90" s="103" t="s">
        <v>441</v>
      </c>
      <c r="E90" s="103" t="s">
        <v>109</v>
      </c>
      <c r="F90" s="104">
        <v>106400</v>
      </c>
      <c r="G90" s="105">
        <v>106400</v>
      </c>
      <c r="H90" s="106">
        <f t="shared" si="4"/>
        <v>106.4</v>
      </c>
      <c r="I90" s="104">
        <v>106400</v>
      </c>
      <c r="J90" s="106">
        <f t="shared" si="5"/>
        <v>106.4</v>
      </c>
      <c r="K90" s="105">
        <v>106400</v>
      </c>
    </row>
    <row r="91" spans="1:11" ht="12.75">
      <c r="A91" s="101">
        <f t="shared" si="3"/>
        <v>79</v>
      </c>
      <c r="B91" s="102" t="s">
        <v>102</v>
      </c>
      <c r="C91" s="103" t="s">
        <v>97</v>
      </c>
      <c r="D91" s="103" t="s">
        <v>416</v>
      </c>
      <c r="E91" s="103" t="s">
        <v>19</v>
      </c>
      <c r="F91" s="104">
        <v>1450575</v>
      </c>
      <c r="G91" s="105">
        <v>1450575</v>
      </c>
      <c r="H91" s="106">
        <f t="shared" si="4"/>
        <v>1450.575</v>
      </c>
      <c r="I91" s="104">
        <v>1450575</v>
      </c>
      <c r="J91" s="106">
        <f t="shared" si="5"/>
        <v>1450.575</v>
      </c>
      <c r="K91" s="105">
        <v>1450575</v>
      </c>
    </row>
    <row r="92" spans="1:11" ht="25.5">
      <c r="A92" s="101">
        <f t="shared" si="3"/>
        <v>80</v>
      </c>
      <c r="B92" s="102" t="s">
        <v>119</v>
      </c>
      <c r="C92" s="103" t="s">
        <v>97</v>
      </c>
      <c r="D92" s="103" t="s">
        <v>418</v>
      </c>
      <c r="E92" s="103" t="s">
        <v>19</v>
      </c>
      <c r="F92" s="104">
        <v>1450575</v>
      </c>
      <c r="G92" s="105">
        <v>1450575</v>
      </c>
      <c r="H92" s="106">
        <f t="shared" si="4"/>
        <v>1450.575</v>
      </c>
      <c r="I92" s="104">
        <v>1450575</v>
      </c>
      <c r="J92" s="106">
        <f t="shared" si="5"/>
        <v>1450.575</v>
      </c>
      <c r="K92" s="105">
        <v>1450575</v>
      </c>
    </row>
    <row r="93" spans="1:11" ht="25.5">
      <c r="A93" s="101">
        <f t="shared" si="3"/>
        <v>81</v>
      </c>
      <c r="B93" s="102" t="s">
        <v>118</v>
      </c>
      <c r="C93" s="103" t="s">
        <v>97</v>
      </c>
      <c r="D93" s="103" t="s">
        <v>418</v>
      </c>
      <c r="E93" s="103" t="s">
        <v>108</v>
      </c>
      <c r="F93" s="104">
        <v>1450575</v>
      </c>
      <c r="G93" s="105">
        <v>1450575</v>
      </c>
      <c r="H93" s="106">
        <f t="shared" si="4"/>
        <v>1450.575</v>
      </c>
      <c r="I93" s="104">
        <v>1450575</v>
      </c>
      <c r="J93" s="106">
        <f t="shared" si="5"/>
        <v>1450.575</v>
      </c>
      <c r="K93" s="105">
        <v>1450575</v>
      </c>
    </row>
    <row r="94" spans="1:11" ht="25.5">
      <c r="A94" s="101">
        <f t="shared" si="3"/>
        <v>82</v>
      </c>
      <c r="B94" s="102" t="s">
        <v>11</v>
      </c>
      <c r="C94" s="103" t="s">
        <v>36</v>
      </c>
      <c r="D94" s="103" t="s">
        <v>415</v>
      </c>
      <c r="E94" s="103" t="s">
        <v>19</v>
      </c>
      <c r="F94" s="104">
        <v>8752790</v>
      </c>
      <c r="G94" s="105">
        <v>8752790</v>
      </c>
      <c r="H94" s="106">
        <f t="shared" si="4"/>
        <v>8752.79</v>
      </c>
      <c r="I94" s="104">
        <v>8752790</v>
      </c>
      <c r="J94" s="106">
        <f t="shared" si="5"/>
        <v>8752.79</v>
      </c>
      <c r="K94" s="105">
        <v>8752790</v>
      </c>
    </row>
    <row r="95" spans="1:11" ht="38.25">
      <c r="A95" s="101">
        <f t="shared" si="3"/>
        <v>83</v>
      </c>
      <c r="B95" s="102" t="s">
        <v>12</v>
      </c>
      <c r="C95" s="103" t="s">
        <v>37</v>
      </c>
      <c r="D95" s="103" t="s">
        <v>415</v>
      </c>
      <c r="E95" s="103" t="s">
        <v>19</v>
      </c>
      <c r="F95" s="104">
        <v>8241490</v>
      </c>
      <c r="G95" s="105">
        <v>8241490</v>
      </c>
      <c r="H95" s="106">
        <f t="shared" si="4"/>
        <v>8241.49</v>
      </c>
      <c r="I95" s="104">
        <v>8241490</v>
      </c>
      <c r="J95" s="106">
        <f t="shared" si="5"/>
        <v>8241.49</v>
      </c>
      <c r="K95" s="105">
        <v>8241490</v>
      </c>
    </row>
    <row r="96" spans="1:11" ht="38.25">
      <c r="A96" s="101">
        <f t="shared" si="3"/>
        <v>84</v>
      </c>
      <c r="B96" s="102" t="s">
        <v>1120</v>
      </c>
      <c r="C96" s="103" t="s">
        <v>37</v>
      </c>
      <c r="D96" s="103" t="s">
        <v>1089</v>
      </c>
      <c r="E96" s="103" t="s">
        <v>19</v>
      </c>
      <c r="F96" s="104">
        <v>8241490</v>
      </c>
      <c r="G96" s="105">
        <v>8241490</v>
      </c>
      <c r="H96" s="106">
        <f t="shared" si="4"/>
        <v>8241.49</v>
      </c>
      <c r="I96" s="104">
        <v>8241490</v>
      </c>
      <c r="J96" s="106">
        <f t="shared" si="5"/>
        <v>8241.49</v>
      </c>
      <c r="K96" s="105">
        <v>8241490</v>
      </c>
    </row>
    <row r="97" spans="1:11" ht="76.5">
      <c r="A97" s="101">
        <f t="shared" si="3"/>
        <v>85</v>
      </c>
      <c r="B97" s="102" t="s">
        <v>333</v>
      </c>
      <c r="C97" s="103" t="s">
        <v>37</v>
      </c>
      <c r="D97" s="103" t="s">
        <v>442</v>
      </c>
      <c r="E97" s="103" t="s">
        <v>19</v>
      </c>
      <c r="F97" s="104">
        <v>8241490</v>
      </c>
      <c r="G97" s="105">
        <v>8241490</v>
      </c>
      <c r="H97" s="106">
        <f t="shared" si="4"/>
        <v>8241.49</v>
      </c>
      <c r="I97" s="104">
        <v>8241490</v>
      </c>
      <c r="J97" s="106">
        <f t="shared" si="5"/>
        <v>8241.49</v>
      </c>
      <c r="K97" s="105">
        <v>8241490</v>
      </c>
    </row>
    <row r="98" spans="1:11" ht="63.75">
      <c r="A98" s="101">
        <f t="shared" si="3"/>
        <v>86</v>
      </c>
      <c r="B98" s="102" t="s">
        <v>133</v>
      </c>
      <c r="C98" s="103" t="s">
        <v>37</v>
      </c>
      <c r="D98" s="103" t="s">
        <v>443</v>
      </c>
      <c r="E98" s="103" t="s">
        <v>19</v>
      </c>
      <c r="F98" s="104">
        <v>100000</v>
      </c>
      <c r="G98" s="105">
        <v>100000</v>
      </c>
      <c r="H98" s="106">
        <f t="shared" si="4"/>
        <v>100</v>
      </c>
      <c r="I98" s="104">
        <v>100000</v>
      </c>
      <c r="J98" s="106">
        <f t="shared" si="5"/>
        <v>100</v>
      </c>
      <c r="K98" s="105">
        <v>100000</v>
      </c>
    </row>
    <row r="99" spans="1:11" ht="25.5">
      <c r="A99" s="101">
        <f t="shared" si="3"/>
        <v>87</v>
      </c>
      <c r="B99" s="102" t="s">
        <v>120</v>
      </c>
      <c r="C99" s="103" t="s">
        <v>37</v>
      </c>
      <c r="D99" s="103" t="s">
        <v>443</v>
      </c>
      <c r="E99" s="103" t="s">
        <v>109</v>
      </c>
      <c r="F99" s="104">
        <v>100000</v>
      </c>
      <c r="G99" s="105">
        <v>100000</v>
      </c>
      <c r="H99" s="106">
        <f t="shared" si="4"/>
        <v>100</v>
      </c>
      <c r="I99" s="104">
        <v>100000</v>
      </c>
      <c r="J99" s="106">
        <f t="shared" si="5"/>
        <v>100</v>
      </c>
      <c r="K99" s="105">
        <v>100000</v>
      </c>
    </row>
    <row r="100" spans="1:11" ht="38.25">
      <c r="A100" s="101">
        <f t="shared" si="3"/>
        <v>88</v>
      </c>
      <c r="B100" s="102" t="s">
        <v>590</v>
      </c>
      <c r="C100" s="103" t="s">
        <v>37</v>
      </c>
      <c r="D100" s="103" t="s">
        <v>444</v>
      </c>
      <c r="E100" s="103" t="s">
        <v>19</v>
      </c>
      <c r="F100" s="104">
        <v>50000</v>
      </c>
      <c r="G100" s="105">
        <v>50000</v>
      </c>
      <c r="H100" s="106">
        <f t="shared" si="4"/>
        <v>50</v>
      </c>
      <c r="I100" s="104">
        <v>50000</v>
      </c>
      <c r="J100" s="106">
        <f t="shared" si="5"/>
        <v>50</v>
      </c>
      <c r="K100" s="105">
        <v>50000</v>
      </c>
    </row>
    <row r="101" spans="1:11" ht="25.5">
      <c r="A101" s="101">
        <f t="shared" si="3"/>
        <v>89</v>
      </c>
      <c r="B101" s="102" t="s">
        <v>120</v>
      </c>
      <c r="C101" s="103" t="s">
        <v>37</v>
      </c>
      <c r="D101" s="103" t="s">
        <v>444</v>
      </c>
      <c r="E101" s="103" t="s">
        <v>109</v>
      </c>
      <c r="F101" s="104">
        <v>50000</v>
      </c>
      <c r="G101" s="105">
        <v>50000</v>
      </c>
      <c r="H101" s="106">
        <f t="shared" si="4"/>
        <v>50</v>
      </c>
      <c r="I101" s="104">
        <v>50000</v>
      </c>
      <c r="J101" s="106">
        <f t="shared" si="5"/>
        <v>50</v>
      </c>
      <c r="K101" s="105">
        <v>50000</v>
      </c>
    </row>
    <row r="102" spans="1:11" ht="38.25">
      <c r="A102" s="101">
        <f t="shared" si="3"/>
        <v>90</v>
      </c>
      <c r="B102" s="102" t="s">
        <v>134</v>
      </c>
      <c r="C102" s="103" t="s">
        <v>37</v>
      </c>
      <c r="D102" s="103" t="s">
        <v>445</v>
      </c>
      <c r="E102" s="103" t="s">
        <v>19</v>
      </c>
      <c r="F102" s="104">
        <v>50000</v>
      </c>
      <c r="G102" s="105">
        <v>50000</v>
      </c>
      <c r="H102" s="106">
        <f t="shared" si="4"/>
        <v>50</v>
      </c>
      <c r="I102" s="104">
        <v>50000</v>
      </c>
      <c r="J102" s="106">
        <f t="shared" si="5"/>
        <v>50</v>
      </c>
      <c r="K102" s="105">
        <v>50000</v>
      </c>
    </row>
    <row r="103" spans="1:11" ht="25.5">
      <c r="A103" s="101">
        <f t="shared" si="3"/>
        <v>91</v>
      </c>
      <c r="B103" s="102" t="s">
        <v>120</v>
      </c>
      <c r="C103" s="103" t="s">
        <v>37</v>
      </c>
      <c r="D103" s="103" t="s">
        <v>445</v>
      </c>
      <c r="E103" s="103" t="s">
        <v>109</v>
      </c>
      <c r="F103" s="104">
        <v>50000</v>
      </c>
      <c r="G103" s="105">
        <v>50000</v>
      </c>
      <c r="H103" s="106">
        <f t="shared" si="4"/>
        <v>50</v>
      </c>
      <c r="I103" s="104">
        <v>50000</v>
      </c>
      <c r="J103" s="106">
        <f t="shared" si="5"/>
        <v>50</v>
      </c>
      <c r="K103" s="105">
        <v>50000</v>
      </c>
    </row>
    <row r="104" spans="1:11" ht="63.75">
      <c r="A104" s="101">
        <f t="shared" si="3"/>
        <v>92</v>
      </c>
      <c r="B104" s="102" t="s">
        <v>135</v>
      </c>
      <c r="C104" s="103" t="s">
        <v>37</v>
      </c>
      <c r="D104" s="103" t="s">
        <v>446</v>
      </c>
      <c r="E104" s="103" t="s">
        <v>19</v>
      </c>
      <c r="F104" s="104">
        <v>50000</v>
      </c>
      <c r="G104" s="105">
        <v>50000</v>
      </c>
      <c r="H104" s="106">
        <f t="shared" si="4"/>
        <v>50</v>
      </c>
      <c r="I104" s="104">
        <v>50000</v>
      </c>
      <c r="J104" s="106">
        <f t="shared" si="5"/>
        <v>50</v>
      </c>
      <c r="K104" s="105">
        <v>50000</v>
      </c>
    </row>
    <row r="105" spans="1:11" ht="25.5">
      <c r="A105" s="101">
        <f t="shared" si="3"/>
        <v>93</v>
      </c>
      <c r="B105" s="102" t="s">
        <v>120</v>
      </c>
      <c r="C105" s="103" t="s">
        <v>37</v>
      </c>
      <c r="D105" s="103" t="s">
        <v>446</v>
      </c>
      <c r="E105" s="103" t="s">
        <v>109</v>
      </c>
      <c r="F105" s="104">
        <v>50000</v>
      </c>
      <c r="G105" s="105">
        <v>50000</v>
      </c>
      <c r="H105" s="106">
        <f t="shared" si="4"/>
        <v>50</v>
      </c>
      <c r="I105" s="104">
        <v>50000</v>
      </c>
      <c r="J105" s="106">
        <f t="shared" si="5"/>
        <v>50</v>
      </c>
      <c r="K105" s="105">
        <v>50000</v>
      </c>
    </row>
    <row r="106" spans="1:11" ht="51">
      <c r="A106" s="101">
        <f t="shared" si="3"/>
        <v>94</v>
      </c>
      <c r="B106" s="102" t="s">
        <v>136</v>
      </c>
      <c r="C106" s="103" t="s">
        <v>37</v>
      </c>
      <c r="D106" s="103" t="s">
        <v>447</v>
      </c>
      <c r="E106" s="103" t="s">
        <v>19</v>
      </c>
      <c r="F106" s="104">
        <v>80000</v>
      </c>
      <c r="G106" s="105">
        <v>80000</v>
      </c>
      <c r="H106" s="106">
        <f t="shared" si="4"/>
        <v>80</v>
      </c>
      <c r="I106" s="104">
        <v>80000</v>
      </c>
      <c r="J106" s="106">
        <f t="shared" si="5"/>
        <v>80</v>
      </c>
      <c r="K106" s="105">
        <v>80000</v>
      </c>
    </row>
    <row r="107" spans="1:11" ht="25.5">
      <c r="A107" s="101">
        <f t="shared" si="3"/>
        <v>95</v>
      </c>
      <c r="B107" s="102" t="s">
        <v>120</v>
      </c>
      <c r="C107" s="103" t="s">
        <v>37</v>
      </c>
      <c r="D107" s="103" t="s">
        <v>447</v>
      </c>
      <c r="E107" s="103" t="s">
        <v>109</v>
      </c>
      <c r="F107" s="104">
        <v>80000</v>
      </c>
      <c r="G107" s="105">
        <v>80000</v>
      </c>
      <c r="H107" s="106">
        <f t="shared" si="4"/>
        <v>80</v>
      </c>
      <c r="I107" s="104">
        <v>80000</v>
      </c>
      <c r="J107" s="106">
        <f t="shared" si="5"/>
        <v>80</v>
      </c>
      <c r="K107" s="105">
        <v>80000</v>
      </c>
    </row>
    <row r="108" spans="1:11" ht="89.25">
      <c r="A108" s="101">
        <f t="shared" si="3"/>
        <v>96</v>
      </c>
      <c r="B108" s="102" t="s">
        <v>137</v>
      </c>
      <c r="C108" s="103" t="s">
        <v>37</v>
      </c>
      <c r="D108" s="103" t="s">
        <v>448</v>
      </c>
      <c r="E108" s="103" t="s">
        <v>19</v>
      </c>
      <c r="F108" s="104">
        <v>60000</v>
      </c>
      <c r="G108" s="105">
        <v>60000</v>
      </c>
      <c r="H108" s="106">
        <f t="shared" si="4"/>
        <v>60</v>
      </c>
      <c r="I108" s="104">
        <v>60000</v>
      </c>
      <c r="J108" s="106">
        <f t="shared" si="5"/>
        <v>60</v>
      </c>
      <c r="K108" s="105">
        <v>60000</v>
      </c>
    </row>
    <row r="109" spans="1:11" ht="25.5">
      <c r="A109" s="101">
        <f t="shared" si="3"/>
        <v>97</v>
      </c>
      <c r="B109" s="102" t="s">
        <v>120</v>
      </c>
      <c r="C109" s="103" t="s">
        <v>37</v>
      </c>
      <c r="D109" s="103" t="s">
        <v>448</v>
      </c>
      <c r="E109" s="103" t="s">
        <v>109</v>
      </c>
      <c r="F109" s="104">
        <v>60000</v>
      </c>
      <c r="G109" s="105">
        <v>60000</v>
      </c>
      <c r="H109" s="106">
        <f t="shared" si="4"/>
        <v>60</v>
      </c>
      <c r="I109" s="104">
        <v>60000</v>
      </c>
      <c r="J109" s="106">
        <f t="shared" si="5"/>
        <v>60</v>
      </c>
      <c r="K109" s="105">
        <v>60000</v>
      </c>
    </row>
    <row r="110" spans="1:11" ht="12.75">
      <c r="A110" s="101">
        <f t="shared" si="3"/>
        <v>98</v>
      </c>
      <c r="B110" s="102" t="s">
        <v>139</v>
      </c>
      <c r="C110" s="103" t="s">
        <v>37</v>
      </c>
      <c r="D110" s="103" t="s">
        <v>449</v>
      </c>
      <c r="E110" s="103" t="s">
        <v>19</v>
      </c>
      <c r="F110" s="104">
        <v>60000</v>
      </c>
      <c r="G110" s="105">
        <v>60000</v>
      </c>
      <c r="H110" s="106">
        <f t="shared" si="4"/>
        <v>60</v>
      </c>
      <c r="I110" s="104">
        <v>60000</v>
      </c>
      <c r="J110" s="106">
        <f t="shared" si="5"/>
        <v>60</v>
      </c>
      <c r="K110" s="105">
        <v>60000</v>
      </c>
    </row>
    <row r="111" spans="1:11" ht="25.5">
      <c r="A111" s="101">
        <f t="shared" si="3"/>
        <v>99</v>
      </c>
      <c r="B111" s="102" t="s">
        <v>120</v>
      </c>
      <c r="C111" s="103" t="s">
        <v>37</v>
      </c>
      <c r="D111" s="103" t="s">
        <v>449</v>
      </c>
      <c r="E111" s="103" t="s">
        <v>109</v>
      </c>
      <c r="F111" s="104">
        <v>60000</v>
      </c>
      <c r="G111" s="105">
        <v>60000</v>
      </c>
      <c r="H111" s="106">
        <f t="shared" si="4"/>
        <v>60</v>
      </c>
      <c r="I111" s="104">
        <v>60000</v>
      </c>
      <c r="J111" s="106">
        <f t="shared" si="5"/>
        <v>60</v>
      </c>
      <c r="K111" s="105">
        <v>60000</v>
      </c>
    </row>
    <row r="112" spans="1:11" ht="38.25">
      <c r="A112" s="101">
        <f t="shared" si="3"/>
        <v>100</v>
      </c>
      <c r="B112" s="102" t="s">
        <v>140</v>
      </c>
      <c r="C112" s="103" t="s">
        <v>37</v>
      </c>
      <c r="D112" s="103" t="s">
        <v>450</v>
      </c>
      <c r="E112" s="103" t="s">
        <v>19</v>
      </c>
      <c r="F112" s="104">
        <v>171490</v>
      </c>
      <c r="G112" s="105">
        <v>171490</v>
      </c>
      <c r="H112" s="106">
        <f t="shared" si="4"/>
        <v>171.49</v>
      </c>
      <c r="I112" s="104">
        <v>171490</v>
      </c>
      <c r="J112" s="106">
        <f t="shared" si="5"/>
        <v>171.49</v>
      </c>
      <c r="K112" s="105">
        <v>171490</v>
      </c>
    </row>
    <row r="113" spans="1:11" ht="25.5">
      <c r="A113" s="101">
        <f t="shared" si="3"/>
        <v>101</v>
      </c>
      <c r="B113" s="102" t="s">
        <v>120</v>
      </c>
      <c r="C113" s="103" t="s">
        <v>37</v>
      </c>
      <c r="D113" s="103" t="s">
        <v>450</v>
      </c>
      <c r="E113" s="103" t="s">
        <v>109</v>
      </c>
      <c r="F113" s="104">
        <v>171490</v>
      </c>
      <c r="G113" s="105">
        <v>171490</v>
      </c>
      <c r="H113" s="106">
        <f t="shared" si="4"/>
        <v>171.49</v>
      </c>
      <c r="I113" s="104">
        <v>171490</v>
      </c>
      <c r="J113" s="106">
        <f t="shared" si="5"/>
        <v>171.49</v>
      </c>
      <c r="K113" s="105">
        <v>171490</v>
      </c>
    </row>
    <row r="114" spans="1:11" ht="12.75">
      <c r="A114" s="101">
        <f t="shared" si="3"/>
        <v>102</v>
      </c>
      <c r="B114" s="102" t="s">
        <v>141</v>
      </c>
      <c r="C114" s="103" t="s">
        <v>37</v>
      </c>
      <c r="D114" s="103" t="s">
        <v>451</v>
      </c>
      <c r="E114" s="103" t="s">
        <v>19</v>
      </c>
      <c r="F114" s="104">
        <v>7540000</v>
      </c>
      <c r="G114" s="105">
        <v>7540000</v>
      </c>
      <c r="H114" s="106">
        <f t="shared" si="4"/>
        <v>7540</v>
      </c>
      <c r="I114" s="104">
        <v>7540000</v>
      </c>
      <c r="J114" s="106">
        <f t="shared" si="5"/>
        <v>7540</v>
      </c>
      <c r="K114" s="105">
        <v>7540000</v>
      </c>
    </row>
    <row r="115" spans="1:11" ht="25.5">
      <c r="A115" s="101">
        <f t="shared" si="3"/>
        <v>103</v>
      </c>
      <c r="B115" s="102" t="s">
        <v>126</v>
      </c>
      <c r="C115" s="103" t="s">
        <v>37</v>
      </c>
      <c r="D115" s="103" t="s">
        <v>451</v>
      </c>
      <c r="E115" s="103" t="s">
        <v>110</v>
      </c>
      <c r="F115" s="104">
        <v>6340645</v>
      </c>
      <c r="G115" s="105">
        <v>6340645</v>
      </c>
      <c r="H115" s="106">
        <f t="shared" si="4"/>
        <v>6340.645</v>
      </c>
      <c r="I115" s="104">
        <v>6340645</v>
      </c>
      <c r="J115" s="106">
        <f t="shared" si="5"/>
        <v>6340.645</v>
      </c>
      <c r="K115" s="105">
        <v>6340645</v>
      </c>
    </row>
    <row r="116" spans="1:11" ht="25.5">
      <c r="A116" s="101">
        <f t="shared" si="3"/>
        <v>104</v>
      </c>
      <c r="B116" s="102" t="s">
        <v>120</v>
      </c>
      <c r="C116" s="103" t="s">
        <v>37</v>
      </c>
      <c r="D116" s="103" t="s">
        <v>451</v>
      </c>
      <c r="E116" s="103" t="s">
        <v>109</v>
      </c>
      <c r="F116" s="104">
        <v>1199355</v>
      </c>
      <c r="G116" s="105">
        <v>1199355</v>
      </c>
      <c r="H116" s="106">
        <f t="shared" si="4"/>
        <v>1199.355</v>
      </c>
      <c r="I116" s="104">
        <v>1199355</v>
      </c>
      <c r="J116" s="106">
        <f t="shared" si="5"/>
        <v>1199.355</v>
      </c>
      <c r="K116" s="105">
        <v>1199355</v>
      </c>
    </row>
    <row r="117" spans="1:11" ht="25.5">
      <c r="A117" s="101">
        <f t="shared" si="3"/>
        <v>105</v>
      </c>
      <c r="B117" s="102" t="s">
        <v>69</v>
      </c>
      <c r="C117" s="103" t="s">
        <v>98</v>
      </c>
      <c r="D117" s="103" t="s">
        <v>415</v>
      </c>
      <c r="E117" s="103" t="s">
        <v>19</v>
      </c>
      <c r="F117" s="104">
        <v>511300</v>
      </c>
      <c r="G117" s="105">
        <v>511300</v>
      </c>
      <c r="H117" s="106">
        <f t="shared" si="4"/>
        <v>511.3</v>
      </c>
      <c r="I117" s="104">
        <v>511300</v>
      </c>
      <c r="J117" s="106">
        <f t="shared" si="5"/>
        <v>511.3</v>
      </c>
      <c r="K117" s="105">
        <v>511300</v>
      </c>
    </row>
    <row r="118" spans="1:11" ht="38.25">
      <c r="A118" s="101">
        <f t="shared" si="3"/>
        <v>106</v>
      </c>
      <c r="B118" s="102" t="s">
        <v>1120</v>
      </c>
      <c r="C118" s="103" t="s">
        <v>98</v>
      </c>
      <c r="D118" s="103" t="s">
        <v>1089</v>
      </c>
      <c r="E118" s="103" t="s">
        <v>19</v>
      </c>
      <c r="F118" s="104">
        <v>511300</v>
      </c>
      <c r="G118" s="105">
        <v>511300</v>
      </c>
      <c r="H118" s="106">
        <f t="shared" si="4"/>
        <v>511.3</v>
      </c>
      <c r="I118" s="104">
        <v>511300</v>
      </c>
      <c r="J118" s="106">
        <f t="shared" si="5"/>
        <v>511.3</v>
      </c>
      <c r="K118" s="105">
        <v>511300</v>
      </c>
    </row>
    <row r="119" spans="1:11" ht="38.25">
      <c r="A119" s="101">
        <f t="shared" si="3"/>
        <v>107</v>
      </c>
      <c r="B119" s="102" t="s">
        <v>334</v>
      </c>
      <c r="C119" s="103" t="s">
        <v>98</v>
      </c>
      <c r="D119" s="103" t="s">
        <v>452</v>
      </c>
      <c r="E119" s="103" t="s">
        <v>19</v>
      </c>
      <c r="F119" s="104">
        <v>200000</v>
      </c>
      <c r="G119" s="105">
        <v>200000</v>
      </c>
      <c r="H119" s="106">
        <f t="shared" si="4"/>
        <v>200</v>
      </c>
      <c r="I119" s="104">
        <v>200000</v>
      </c>
      <c r="J119" s="106">
        <f t="shared" si="5"/>
        <v>200</v>
      </c>
      <c r="K119" s="105">
        <v>200000</v>
      </c>
    </row>
    <row r="120" spans="1:11" ht="102">
      <c r="A120" s="101">
        <f t="shared" si="3"/>
        <v>108</v>
      </c>
      <c r="B120" s="102" t="s">
        <v>728</v>
      </c>
      <c r="C120" s="103" t="s">
        <v>98</v>
      </c>
      <c r="D120" s="103" t="s">
        <v>453</v>
      </c>
      <c r="E120" s="103" t="s">
        <v>19</v>
      </c>
      <c r="F120" s="104">
        <v>28000</v>
      </c>
      <c r="G120" s="105">
        <v>28000</v>
      </c>
      <c r="H120" s="106">
        <f t="shared" si="4"/>
        <v>28</v>
      </c>
      <c r="I120" s="104">
        <v>28000</v>
      </c>
      <c r="J120" s="106">
        <f t="shared" si="5"/>
        <v>28</v>
      </c>
      <c r="K120" s="105">
        <v>28000</v>
      </c>
    </row>
    <row r="121" spans="1:11" ht="25.5">
      <c r="A121" s="101">
        <f t="shared" si="3"/>
        <v>109</v>
      </c>
      <c r="B121" s="102" t="s">
        <v>120</v>
      </c>
      <c r="C121" s="103" t="s">
        <v>98</v>
      </c>
      <c r="D121" s="103" t="s">
        <v>453</v>
      </c>
      <c r="E121" s="103" t="s">
        <v>109</v>
      </c>
      <c r="F121" s="104">
        <v>28000</v>
      </c>
      <c r="G121" s="105">
        <v>28000</v>
      </c>
      <c r="H121" s="106">
        <f t="shared" si="4"/>
        <v>28</v>
      </c>
      <c r="I121" s="104">
        <v>28000</v>
      </c>
      <c r="J121" s="106">
        <f t="shared" si="5"/>
        <v>28</v>
      </c>
      <c r="K121" s="105">
        <v>28000</v>
      </c>
    </row>
    <row r="122" spans="1:11" ht="102">
      <c r="A122" s="101">
        <f t="shared" si="3"/>
        <v>110</v>
      </c>
      <c r="B122" s="102" t="s">
        <v>729</v>
      </c>
      <c r="C122" s="103" t="s">
        <v>98</v>
      </c>
      <c r="D122" s="103" t="s">
        <v>454</v>
      </c>
      <c r="E122" s="103" t="s">
        <v>19</v>
      </c>
      <c r="F122" s="104">
        <v>32000</v>
      </c>
      <c r="G122" s="105">
        <v>32000</v>
      </c>
      <c r="H122" s="106">
        <f t="shared" si="4"/>
        <v>32</v>
      </c>
      <c r="I122" s="104">
        <v>32000</v>
      </c>
      <c r="J122" s="106">
        <f t="shared" si="5"/>
        <v>32</v>
      </c>
      <c r="K122" s="105">
        <v>32000</v>
      </c>
    </row>
    <row r="123" spans="1:11" ht="25.5">
      <c r="A123" s="101">
        <f t="shared" si="3"/>
        <v>111</v>
      </c>
      <c r="B123" s="102" t="s">
        <v>120</v>
      </c>
      <c r="C123" s="103" t="s">
        <v>98</v>
      </c>
      <c r="D123" s="103" t="s">
        <v>454</v>
      </c>
      <c r="E123" s="103" t="s">
        <v>109</v>
      </c>
      <c r="F123" s="104">
        <v>32000</v>
      </c>
      <c r="G123" s="105">
        <v>32000</v>
      </c>
      <c r="H123" s="106">
        <f t="shared" si="4"/>
        <v>32</v>
      </c>
      <c r="I123" s="104">
        <v>32000</v>
      </c>
      <c r="J123" s="106">
        <f t="shared" si="5"/>
        <v>32</v>
      </c>
      <c r="K123" s="105">
        <v>32000</v>
      </c>
    </row>
    <row r="124" spans="1:11" ht="38.25">
      <c r="A124" s="101">
        <f t="shared" si="3"/>
        <v>112</v>
      </c>
      <c r="B124" s="102" t="s">
        <v>332</v>
      </c>
      <c r="C124" s="103" t="s">
        <v>98</v>
      </c>
      <c r="D124" s="103" t="s">
        <v>439</v>
      </c>
      <c r="E124" s="103" t="s">
        <v>19</v>
      </c>
      <c r="F124" s="104">
        <v>311300</v>
      </c>
      <c r="G124" s="105">
        <v>311300</v>
      </c>
      <c r="H124" s="106">
        <f t="shared" si="4"/>
        <v>311.3</v>
      </c>
      <c r="I124" s="104">
        <v>311300</v>
      </c>
      <c r="J124" s="106">
        <f t="shared" si="5"/>
        <v>311.3</v>
      </c>
      <c r="K124" s="105">
        <v>311300</v>
      </c>
    </row>
    <row r="125" spans="1:11" ht="114.75">
      <c r="A125" s="101">
        <f t="shared" si="3"/>
        <v>113</v>
      </c>
      <c r="B125" s="102" t="s">
        <v>730</v>
      </c>
      <c r="C125" s="103" t="s">
        <v>98</v>
      </c>
      <c r="D125" s="103" t="s">
        <v>455</v>
      </c>
      <c r="E125" s="103" t="s">
        <v>19</v>
      </c>
      <c r="F125" s="104">
        <v>24000</v>
      </c>
      <c r="G125" s="105">
        <v>24000</v>
      </c>
      <c r="H125" s="106">
        <f t="shared" si="4"/>
        <v>24</v>
      </c>
      <c r="I125" s="104">
        <v>24000</v>
      </c>
      <c r="J125" s="106">
        <f t="shared" si="5"/>
        <v>24</v>
      </c>
      <c r="K125" s="105">
        <v>24000</v>
      </c>
    </row>
    <row r="126" spans="1:11" ht="25.5">
      <c r="A126" s="101">
        <f t="shared" si="3"/>
        <v>114</v>
      </c>
      <c r="B126" s="102" t="s">
        <v>120</v>
      </c>
      <c r="C126" s="103" t="s">
        <v>98</v>
      </c>
      <c r="D126" s="103" t="s">
        <v>455</v>
      </c>
      <c r="E126" s="103" t="s">
        <v>109</v>
      </c>
      <c r="F126" s="104">
        <v>24000</v>
      </c>
      <c r="G126" s="105">
        <v>24000</v>
      </c>
      <c r="H126" s="106">
        <f t="shared" si="4"/>
        <v>24</v>
      </c>
      <c r="I126" s="104">
        <v>24000</v>
      </c>
      <c r="J126" s="106">
        <f t="shared" si="5"/>
        <v>24</v>
      </c>
      <c r="K126" s="105">
        <v>24000</v>
      </c>
    </row>
    <row r="127" spans="1:11" ht="76.5">
      <c r="A127" s="101">
        <f t="shared" si="3"/>
        <v>115</v>
      </c>
      <c r="B127" s="102" t="s">
        <v>731</v>
      </c>
      <c r="C127" s="103" t="s">
        <v>98</v>
      </c>
      <c r="D127" s="103" t="s">
        <v>456</v>
      </c>
      <c r="E127" s="103" t="s">
        <v>19</v>
      </c>
      <c r="F127" s="104">
        <v>28000</v>
      </c>
      <c r="G127" s="105">
        <v>28000</v>
      </c>
      <c r="H127" s="106">
        <f t="shared" si="4"/>
        <v>28</v>
      </c>
      <c r="I127" s="104">
        <v>28000</v>
      </c>
      <c r="J127" s="106">
        <f t="shared" si="5"/>
        <v>28</v>
      </c>
      <c r="K127" s="105">
        <v>28000</v>
      </c>
    </row>
    <row r="128" spans="1:11" ht="25.5">
      <c r="A128" s="101">
        <f t="shared" si="3"/>
        <v>116</v>
      </c>
      <c r="B128" s="102" t="s">
        <v>120</v>
      </c>
      <c r="C128" s="103" t="s">
        <v>98</v>
      </c>
      <c r="D128" s="103" t="s">
        <v>456</v>
      </c>
      <c r="E128" s="103" t="s">
        <v>109</v>
      </c>
      <c r="F128" s="104">
        <v>28000</v>
      </c>
      <c r="G128" s="105">
        <v>28000</v>
      </c>
      <c r="H128" s="106">
        <f t="shared" si="4"/>
        <v>28</v>
      </c>
      <c r="I128" s="104">
        <v>28000</v>
      </c>
      <c r="J128" s="106">
        <f t="shared" si="5"/>
        <v>28</v>
      </c>
      <c r="K128" s="105">
        <v>28000</v>
      </c>
    </row>
    <row r="129" spans="1:11" ht="114.75">
      <c r="A129" s="101">
        <f t="shared" si="3"/>
        <v>117</v>
      </c>
      <c r="B129" s="102" t="s">
        <v>732</v>
      </c>
      <c r="C129" s="103" t="s">
        <v>98</v>
      </c>
      <c r="D129" s="103" t="s">
        <v>457</v>
      </c>
      <c r="E129" s="103" t="s">
        <v>19</v>
      </c>
      <c r="F129" s="104">
        <v>29000</v>
      </c>
      <c r="G129" s="105">
        <v>29000</v>
      </c>
      <c r="H129" s="106">
        <f t="shared" si="4"/>
        <v>29</v>
      </c>
      <c r="I129" s="104">
        <v>29000</v>
      </c>
      <c r="J129" s="106">
        <f t="shared" si="5"/>
        <v>29</v>
      </c>
      <c r="K129" s="105">
        <v>29000</v>
      </c>
    </row>
    <row r="130" spans="1:11" ht="25.5">
      <c r="A130" s="101">
        <f t="shared" si="3"/>
        <v>118</v>
      </c>
      <c r="B130" s="102" t="s">
        <v>120</v>
      </c>
      <c r="C130" s="103" t="s">
        <v>98</v>
      </c>
      <c r="D130" s="103" t="s">
        <v>457</v>
      </c>
      <c r="E130" s="103" t="s">
        <v>109</v>
      </c>
      <c r="F130" s="104">
        <v>29000</v>
      </c>
      <c r="G130" s="105">
        <v>29000</v>
      </c>
      <c r="H130" s="106">
        <f t="shared" si="4"/>
        <v>29</v>
      </c>
      <c r="I130" s="104">
        <v>29000</v>
      </c>
      <c r="J130" s="106">
        <f t="shared" si="5"/>
        <v>29</v>
      </c>
      <c r="K130" s="105">
        <v>29000</v>
      </c>
    </row>
    <row r="131" spans="1:11" ht="12.75">
      <c r="A131" s="101">
        <f t="shared" si="3"/>
        <v>119</v>
      </c>
      <c r="B131" s="102" t="s">
        <v>70</v>
      </c>
      <c r="C131" s="103" t="s">
        <v>38</v>
      </c>
      <c r="D131" s="103" t="s">
        <v>415</v>
      </c>
      <c r="E131" s="103" t="s">
        <v>19</v>
      </c>
      <c r="F131" s="104">
        <v>9197600</v>
      </c>
      <c r="G131" s="105">
        <v>7202600</v>
      </c>
      <c r="H131" s="106">
        <f t="shared" si="4"/>
        <v>9197.6</v>
      </c>
      <c r="I131" s="104">
        <v>9197600</v>
      </c>
      <c r="J131" s="106">
        <f t="shared" si="5"/>
        <v>7202.6</v>
      </c>
      <c r="K131" s="105">
        <v>7202600</v>
      </c>
    </row>
    <row r="132" spans="1:11" ht="12.75">
      <c r="A132" s="101">
        <f t="shared" si="3"/>
        <v>120</v>
      </c>
      <c r="B132" s="102" t="s">
        <v>71</v>
      </c>
      <c r="C132" s="103" t="s">
        <v>39</v>
      </c>
      <c r="D132" s="103" t="s">
        <v>415</v>
      </c>
      <c r="E132" s="103" t="s">
        <v>19</v>
      </c>
      <c r="F132" s="104">
        <v>2033600</v>
      </c>
      <c r="G132" s="105">
        <v>2033600</v>
      </c>
      <c r="H132" s="106">
        <f t="shared" si="4"/>
        <v>2033.6</v>
      </c>
      <c r="I132" s="104">
        <v>2033600</v>
      </c>
      <c r="J132" s="106">
        <f t="shared" si="5"/>
        <v>2033.6</v>
      </c>
      <c r="K132" s="105">
        <v>2033600</v>
      </c>
    </row>
    <row r="133" spans="1:11" ht="51">
      <c r="A133" s="101">
        <f t="shared" si="3"/>
        <v>121</v>
      </c>
      <c r="B133" s="102" t="s">
        <v>1121</v>
      </c>
      <c r="C133" s="103" t="s">
        <v>39</v>
      </c>
      <c r="D133" s="103" t="s">
        <v>1093</v>
      </c>
      <c r="E133" s="103" t="s">
        <v>19</v>
      </c>
      <c r="F133" s="104">
        <v>1362000</v>
      </c>
      <c r="G133" s="105">
        <v>1362000</v>
      </c>
      <c r="H133" s="106">
        <f t="shared" si="4"/>
        <v>1362</v>
      </c>
      <c r="I133" s="104">
        <v>1362000</v>
      </c>
      <c r="J133" s="106">
        <f t="shared" si="5"/>
        <v>1362</v>
      </c>
      <c r="K133" s="105">
        <v>1362000</v>
      </c>
    </row>
    <row r="134" spans="1:11" ht="51">
      <c r="A134" s="101">
        <f t="shared" si="3"/>
        <v>122</v>
      </c>
      <c r="B134" s="102" t="s">
        <v>142</v>
      </c>
      <c r="C134" s="103" t="s">
        <v>39</v>
      </c>
      <c r="D134" s="103" t="s">
        <v>458</v>
      </c>
      <c r="E134" s="103" t="s">
        <v>19</v>
      </c>
      <c r="F134" s="104">
        <v>1362000</v>
      </c>
      <c r="G134" s="105">
        <v>1362000</v>
      </c>
      <c r="H134" s="106">
        <f t="shared" si="4"/>
        <v>1362</v>
      </c>
      <c r="I134" s="104">
        <v>1362000</v>
      </c>
      <c r="J134" s="106">
        <f t="shared" si="5"/>
        <v>1362</v>
      </c>
      <c r="K134" s="105">
        <v>1362000</v>
      </c>
    </row>
    <row r="135" spans="1:11" ht="25.5">
      <c r="A135" s="101">
        <f t="shared" si="3"/>
        <v>123</v>
      </c>
      <c r="B135" s="102" t="s">
        <v>143</v>
      </c>
      <c r="C135" s="103" t="s">
        <v>39</v>
      </c>
      <c r="D135" s="103" t="s">
        <v>459</v>
      </c>
      <c r="E135" s="103" t="s">
        <v>19</v>
      </c>
      <c r="F135" s="104">
        <v>40000</v>
      </c>
      <c r="G135" s="105">
        <v>40000</v>
      </c>
      <c r="H135" s="106">
        <f t="shared" si="4"/>
        <v>40</v>
      </c>
      <c r="I135" s="104">
        <v>40000</v>
      </c>
      <c r="J135" s="106">
        <f t="shared" si="5"/>
        <v>40</v>
      </c>
      <c r="K135" s="105">
        <v>40000</v>
      </c>
    </row>
    <row r="136" spans="1:11" ht="12.75">
      <c r="A136" s="101">
        <f t="shared" si="3"/>
        <v>124</v>
      </c>
      <c r="B136" s="102" t="s">
        <v>587</v>
      </c>
      <c r="C136" s="103" t="s">
        <v>39</v>
      </c>
      <c r="D136" s="103" t="s">
        <v>459</v>
      </c>
      <c r="E136" s="103" t="s">
        <v>426</v>
      </c>
      <c r="F136" s="104">
        <v>40000</v>
      </c>
      <c r="G136" s="105">
        <v>40000</v>
      </c>
      <c r="H136" s="106">
        <f t="shared" si="4"/>
        <v>40</v>
      </c>
      <c r="I136" s="104">
        <v>40000</v>
      </c>
      <c r="J136" s="106">
        <f t="shared" si="5"/>
        <v>40</v>
      </c>
      <c r="K136" s="105">
        <v>40000</v>
      </c>
    </row>
    <row r="137" spans="1:11" ht="51">
      <c r="A137" s="101">
        <f t="shared" si="3"/>
        <v>125</v>
      </c>
      <c r="B137" s="102" t="s">
        <v>145</v>
      </c>
      <c r="C137" s="103" t="s">
        <v>39</v>
      </c>
      <c r="D137" s="103" t="s">
        <v>460</v>
      </c>
      <c r="E137" s="103" t="s">
        <v>19</v>
      </c>
      <c r="F137" s="104">
        <v>100000</v>
      </c>
      <c r="G137" s="105">
        <v>100000</v>
      </c>
      <c r="H137" s="106">
        <f t="shared" si="4"/>
        <v>100</v>
      </c>
      <c r="I137" s="104">
        <v>100000</v>
      </c>
      <c r="J137" s="106">
        <f t="shared" si="5"/>
        <v>100</v>
      </c>
      <c r="K137" s="105">
        <v>100000</v>
      </c>
    </row>
    <row r="138" spans="1:11" ht="25.5">
      <c r="A138" s="101">
        <f t="shared" si="3"/>
        <v>126</v>
      </c>
      <c r="B138" s="102" t="s">
        <v>120</v>
      </c>
      <c r="C138" s="103" t="s">
        <v>39</v>
      </c>
      <c r="D138" s="103" t="s">
        <v>460</v>
      </c>
      <c r="E138" s="103" t="s">
        <v>109</v>
      </c>
      <c r="F138" s="104">
        <v>82500</v>
      </c>
      <c r="G138" s="105">
        <v>82500</v>
      </c>
      <c r="H138" s="106">
        <f t="shared" si="4"/>
        <v>82.5</v>
      </c>
      <c r="I138" s="104">
        <v>82500</v>
      </c>
      <c r="J138" s="106">
        <f t="shared" si="5"/>
        <v>82.5</v>
      </c>
      <c r="K138" s="105">
        <v>82500</v>
      </c>
    </row>
    <row r="139" spans="1:11" ht="12.75">
      <c r="A139" s="101">
        <f t="shared" si="3"/>
        <v>127</v>
      </c>
      <c r="B139" s="102" t="s">
        <v>587</v>
      </c>
      <c r="C139" s="103" t="s">
        <v>39</v>
      </c>
      <c r="D139" s="103" t="s">
        <v>460</v>
      </c>
      <c r="E139" s="103" t="s">
        <v>426</v>
      </c>
      <c r="F139" s="104">
        <v>17500</v>
      </c>
      <c r="G139" s="105">
        <v>17500</v>
      </c>
      <c r="H139" s="106">
        <f t="shared" si="4"/>
        <v>17.5</v>
      </c>
      <c r="I139" s="104">
        <v>17500</v>
      </c>
      <c r="J139" s="106">
        <f t="shared" si="5"/>
        <v>17.5</v>
      </c>
      <c r="K139" s="105">
        <v>17500</v>
      </c>
    </row>
    <row r="140" spans="1:11" ht="38.25">
      <c r="A140" s="101">
        <f t="shared" si="3"/>
        <v>128</v>
      </c>
      <c r="B140" s="102" t="s">
        <v>146</v>
      </c>
      <c r="C140" s="103" t="s">
        <v>39</v>
      </c>
      <c r="D140" s="103" t="s">
        <v>461</v>
      </c>
      <c r="E140" s="103" t="s">
        <v>19</v>
      </c>
      <c r="F140" s="104">
        <v>400000</v>
      </c>
      <c r="G140" s="105">
        <v>400000</v>
      </c>
      <c r="H140" s="106">
        <f t="shared" si="4"/>
        <v>400</v>
      </c>
      <c r="I140" s="104">
        <v>400000</v>
      </c>
      <c r="J140" s="106">
        <f t="shared" si="5"/>
        <v>400</v>
      </c>
      <c r="K140" s="105">
        <v>400000</v>
      </c>
    </row>
    <row r="141" spans="1:11" ht="51">
      <c r="A141" s="101">
        <f t="shared" si="3"/>
        <v>129</v>
      </c>
      <c r="B141" s="102" t="s">
        <v>588</v>
      </c>
      <c r="C141" s="103" t="s">
        <v>39</v>
      </c>
      <c r="D141" s="103" t="s">
        <v>461</v>
      </c>
      <c r="E141" s="103" t="s">
        <v>105</v>
      </c>
      <c r="F141" s="104">
        <v>400000</v>
      </c>
      <c r="G141" s="105">
        <v>400000</v>
      </c>
      <c r="H141" s="106">
        <f t="shared" si="4"/>
        <v>400</v>
      </c>
      <c r="I141" s="104">
        <v>400000</v>
      </c>
      <c r="J141" s="106">
        <f t="shared" si="5"/>
        <v>400</v>
      </c>
      <c r="K141" s="105">
        <v>400000</v>
      </c>
    </row>
    <row r="142" spans="1:11" ht="38.25">
      <c r="A142" s="101">
        <f t="shared" si="3"/>
        <v>130</v>
      </c>
      <c r="B142" s="102" t="s">
        <v>147</v>
      </c>
      <c r="C142" s="103" t="s">
        <v>39</v>
      </c>
      <c r="D142" s="103" t="s">
        <v>462</v>
      </c>
      <c r="E142" s="103" t="s">
        <v>19</v>
      </c>
      <c r="F142" s="104">
        <v>300000</v>
      </c>
      <c r="G142" s="105">
        <v>300000</v>
      </c>
      <c r="H142" s="106">
        <f t="shared" si="4"/>
        <v>300</v>
      </c>
      <c r="I142" s="104">
        <v>300000</v>
      </c>
      <c r="J142" s="106">
        <f t="shared" si="5"/>
        <v>300</v>
      </c>
      <c r="K142" s="105">
        <v>300000</v>
      </c>
    </row>
    <row r="143" spans="1:11" ht="51">
      <c r="A143" s="101">
        <f aca="true" t="shared" si="6" ref="A143:A206">1+A142</f>
        <v>131</v>
      </c>
      <c r="B143" s="102" t="s">
        <v>588</v>
      </c>
      <c r="C143" s="103" t="s">
        <v>39</v>
      </c>
      <c r="D143" s="103" t="s">
        <v>462</v>
      </c>
      <c r="E143" s="103" t="s">
        <v>105</v>
      </c>
      <c r="F143" s="104">
        <v>300000</v>
      </c>
      <c r="G143" s="105">
        <v>300000</v>
      </c>
      <c r="H143" s="106">
        <f aca="true" t="shared" si="7" ref="H143:H206">I143/1000</f>
        <v>300</v>
      </c>
      <c r="I143" s="104">
        <v>300000</v>
      </c>
      <c r="J143" s="106">
        <f aca="true" t="shared" si="8" ref="J143:J206">K143/1000</f>
        <v>300</v>
      </c>
      <c r="K143" s="105">
        <v>300000</v>
      </c>
    </row>
    <row r="144" spans="1:11" ht="38.25">
      <c r="A144" s="101">
        <f t="shared" si="6"/>
        <v>132</v>
      </c>
      <c r="B144" s="102" t="s">
        <v>148</v>
      </c>
      <c r="C144" s="103" t="s">
        <v>39</v>
      </c>
      <c r="D144" s="103" t="s">
        <v>463</v>
      </c>
      <c r="E144" s="103" t="s">
        <v>19</v>
      </c>
      <c r="F144" s="104">
        <v>130000</v>
      </c>
      <c r="G144" s="105">
        <v>130000</v>
      </c>
      <c r="H144" s="106">
        <f t="shared" si="7"/>
        <v>130</v>
      </c>
      <c r="I144" s="104">
        <v>130000</v>
      </c>
      <c r="J144" s="106">
        <f t="shared" si="8"/>
        <v>130</v>
      </c>
      <c r="K144" s="105">
        <v>130000</v>
      </c>
    </row>
    <row r="145" spans="1:11" ht="25.5">
      <c r="A145" s="101">
        <f t="shared" si="6"/>
        <v>133</v>
      </c>
      <c r="B145" s="102" t="s">
        <v>120</v>
      </c>
      <c r="C145" s="103" t="s">
        <v>39</v>
      </c>
      <c r="D145" s="103" t="s">
        <v>463</v>
      </c>
      <c r="E145" s="103" t="s">
        <v>109</v>
      </c>
      <c r="F145" s="104">
        <v>130000</v>
      </c>
      <c r="G145" s="105">
        <v>130000</v>
      </c>
      <c r="H145" s="106">
        <f t="shared" si="7"/>
        <v>130</v>
      </c>
      <c r="I145" s="104">
        <v>130000</v>
      </c>
      <c r="J145" s="106">
        <f t="shared" si="8"/>
        <v>130</v>
      </c>
      <c r="K145" s="105">
        <v>130000</v>
      </c>
    </row>
    <row r="146" spans="1:11" ht="38.25">
      <c r="A146" s="101">
        <f t="shared" si="6"/>
        <v>134</v>
      </c>
      <c r="B146" s="102" t="s">
        <v>149</v>
      </c>
      <c r="C146" s="103" t="s">
        <v>39</v>
      </c>
      <c r="D146" s="103" t="s">
        <v>464</v>
      </c>
      <c r="E146" s="103" t="s">
        <v>19</v>
      </c>
      <c r="F146" s="104">
        <v>92000</v>
      </c>
      <c r="G146" s="105">
        <v>92000</v>
      </c>
      <c r="H146" s="106">
        <f t="shared" si="7"/>
        <v>92</v>
      </c>
      <c r="I146" s="104">
        <v>92000</v>
      </c>
      <c r="J146" s="106">
        <f t="shared" si="8"/>
        <v>92</v>
      </c>
      <c r="K146" s="105">
        <v>92000</v>
      </c>
    </row>
    <row r="147" spans="1:11" ht="25.5">
      <c r="A147" s="101">
        <f t="shared" si="6"/>
        <v>135</v>
      </c>
      <c r="B147" s="102" t="s">
        <v>120</v>
      </c>
      <c r="C147" s="103" t="s">
        <v>39</v>
      </c>
      <c r="D147" s="103" t="s">
        <v>464</v>
      </c>
      <c r="E147" s="103" t="s">
        <v>109</v>
      </c>
      <c r="F147" s="104">
        <v>92000</v>
      </c>
      <c r="G147" s="105">
        <v>92000</v>
      </c>
      <c r="H147" s="106">
        <f t="shared" si="7"/>
        <v>92</v>
      </c>
      <c r="I147" s="104">
        <v>92000</v>
      </c>
      <c r="J147" s="106">
        <f t="shared" si="8"/>
        <v>92</v>
      </c>
      <c r="K147" s="105">
        <v>92000</v>
      </c>
    </row>
    <row r="148" spans="1:11" ht="38.25">
      <c r="A148" s="101">
        <f t="shared" si="6"/>
        <v>136</v>
      </c>
      <c r="B148" s="102" t="s">
        <v>591</v>
      </c>
      <c r="C148" s="103" t="s">
        <v>39</v>
      </c>
      <c r="D148" s="103" t="s">
        <v>466</v>
      </c>
      <c r="E148" s="103" t="s">
        <v>19</v>
      </c>
      <c r="F148" s="104">
        <v>300000</v>
      </c>
      <c r="G148" s="105">
        <v>300000</v>
      </c>
      <c r="H148" s="106">
        <f t="shared" si="7"/>
        <v>300</v>
      </c>
      <c r="I148" s="104">
        <v>300000</v>
      </c>
      <c r="J148" s="106">
        <f t="shared" si="8"/>
        <v>300</v>
      </c>
      <c r="K148" s="105">
        <v>300000</v>
      </c>
    </row>
    <row r="149" spans="1:11" ht="51">
      <c r="A149" s="101">
        <f t="shared" si="6"/>
        <v>137</v>
      </c>
      <c r="B149" s="102" t="s">
        <v>588</v>
      </c>
      <c r="C149" s="103" t="s">
        <v>39</v>
      </c>
      <c r="D149" s="103" t="s">
        <v>466</v>
      </c>
      <c r="E149" s="103" t="s">
        <v>105</v>
      </c>
      <c r="F149" s="104">
        <v>300000</v>
      </c>
      <c r="G149" s="105">
        <v>300000</v>
      </c>
      <c r="H149" s="106">
        <f t="shared" si="7"/>
        <v>300</v>
      </c>
      <c r="I149" s="104">
        <v>300000</v>
      </c>
      <c r="J149" s="106">
        <f t="shared" si="8"/>
        <v>300</v>
      </c>
      <c r="K149" s="105">
        <v>300000</v>
      </c>
    </row>
    <row r="150" spans="1:11" ht="12.75">
      <c r="A150" s="101">
        <f t="shared" si="6"/>
        <v>138</v>
      </c>
      <c r="B150" s="102" t="s">
        <v>102</v>
      </c>
      <c r="C150" s="103" t="s">
        <v>39</v>
      </c>
      <c r="D150" s="103" t="s">
        <v>416</v>
      </c>
      <c r="E150" s="103" t="s">
        <v>19</v>
      </c>
      <c r="F150" s="104">
        <v>671600</v>
      </c>
      <c r="G150" s="105">
        <v>671600</v>
      </c>
      <c r="H150" s="106">
        <f t="shared" si="7"/>
        <v>671.6</v>
      </c>
      <c r="I150" s="104">
        <v>671600</v>
      </c>
      <c r="J150" s="106">
        <f t="shared" si="8"/>
        <v>671.6</v>
      </c>
      <c r="K150" s="105">
        <v>671600</v>
      </c>
    </row>
    <row r="151" spans="1:11" ht="51">
      <c r="A151" s="101">
        <f t="shared" si="6"/>
        <v>139</v>
      </c>
      <c r="B151" s="102" t="s">
        <v>592</v>
      </c>
      <c r="C151" s="103" t="s">
        <v>39</v>
      </c>
      <c r="D151" s="103" t="s">
        <v>468</v>
      </c>
      <c r="E151" s="103" t="s">
        <v>19</v>
      </c>
      <c r="F151" s="104">
        <v>671600</v>
      </c>
      <c r="G151" s="105">
        <v>671600</v>
      </c>
      <c r="H151" s="106">
        <f t="shared" si="7"/>
        <v>671.6</v>
      </c>
      <c r="I151" s="104">
        <v>671600</v>
      </c>
      <c r="J151" s="106">
        <f t="shared" si="8"/>
        <v>671.6</v>
      </c>
      <c r="K151" s="105">
        <v>671600</v>
      </c>
    </row>
    <row r="152" spans="1:11" ht="25.5">
      <c r="A152" s="101">
        <f t="shared" si="6"/>
        <v>140</v>
      </c>
      <c r="B152" s="102" t="s">
        <v>120</v>
      </c>
      <c r="C152" s="103" t="s">
        <v>39</v>
      </c>
      <c r="D152" s="103" t="s">
        <v>468</v>
      </c>
      <c r="E152" s="103" t="s">
        <v>109</v>
      </c>
      <c r="F152" s="104">
        <v>671600</v>
      </c>
      <c r="G152" s="105">
        <v>671600</v>
      </c>
      <c r="H152" s="106">
        <f t="shared" si="7"/>
        <v>671.6</v>
      </c>
      <c r="I152" s="104">
        <v>671600</v>
      </c>
      <c r="J152" s="106">
        <f t="shared" si="8"/>
        <v>671.6</v>
      </c>
      <c r="K152" s="105">
        <v>671600</v>
      </c>
    </row>
    <row r="153" spans="1:11" ht="12.75">
      <c r="A153" s="101">
        <f t="shared" si="6"/>
        <v>141</v>
      </c>
      <c r="B153" s="102" t="s">
        <v>309</v>
      </c>
      <c r="C153" s="103" t="s">
        <v>310</v>
      </c>
      <c r="D153" s="103" t="s">
        <v>415</v>
      </c>
      <c r="E153" s="103" t="s">
        <v>19</v>
      </c>
      <c r="F153" s="104">
        <v>250000</v>
      </c>
      <c r="G153" s="105">
        <v>250000</v>
      </c>
      <c r="H153" s="106">
        <f t="shared" si="7"/>
        <v>250</v>
      </c>
      <c r="I153" s="104">
        <v>250000</v>
      </c>
      <c r="J153" s="106">
        <f t="shared" si="8"/>
        <v>250</v>
      </c>
      <c r="K153" s="105">
        <v>250000</v>
      </c>
    </row>
    <row r="154" spans="1:11" ht="38.25">
      <c r="A154" s="101">
        <f t="shared" si="6"/>
        <v>142</v>
      </c>
      <c r="B154" s="102" t="s">
        <v>1120</v>
      </c>
      <c r="C154" s="103" t="s">
        <v>310</v>
      </c>
      <c r="D154" s="103" t="s">
        <v>1089</v>
      </c>
      <c r="E154" s="103" t="s">
        <v>19</v>
      </c>
      <c r="F154" s="104">
        <v>250000</v>
      </c>
      <c r="G154" s="105">
        <v>250000</v>
      </c>
      <c r="H154" s="106">
        <f t="shared" si="7"/>
        <v>250</v>
      </c>
      <c r="I154" s="104">
        <v>250000</v>
      </c>
      <c r="J154" s="106">
        <f t="shared" si="8"/>
        <v>250</v>
      </c>
      <c r="K154" s="105">
        <v>250000</v>
      </c>
    </row>
    <row r="155" spans="1:11" ht="76.5">
      <c r="A155" s="101">
        <f t="shared" si="6"/>
        <v>143</v>
      </c>
      <c r="B155" s="102" t="s">
        <v>333</v>
      </c>
      <c r="C155" s="103" t="s">
        <v>310</v>
      </c>
      <c r="D155" s="103" t="s">
        <v>442</v>
      </c>
      <c r="E155" s="103" t="s">
        <v>19</v>
      </c>
      <c r="F155" s="104">
        <v>250000</v>
      </c>
      <c r="G155" s="105">
        <v>250000</v>
      </c>
      <c r="H155" s="106">
        <f t="shared" si="7"/>
        <v>250</v>
      </c>
      <c r="I155" s="104">
        <v>250000</v>
      </c>
      <c r="J155" s="106">
        <f t="shared" si="8"/>
        <v>250</v>
      </c>
      <c r="K155" s="105">
        <v>250000</v>
      </c>
    </row>
    <row r="156" spans="1:11" ht="63.75">
      <c r="A156" s="101">
        <f t="shared" si="6"/>
        <v>144</v>
      </c>
      <c r="B156" s="102" t="s">
        <v>138</v>
      </c>
      <c r="C156" s="103" t="s">
        <v>310</v>
      </c>
      <c r="D156" s="103" t="s">
        <v>469</v>
      </c>
      <c r="E156" s="103" t="s">
        <v>19</v>
      </c>
      <c r="F156" s="104">
        <v>250000</v>
      </c>
      <c r="G156" s="105">
        <v>250000</v>
      </c>
      <c r="H156" s="106">
        <f t="shared" si="7"/>
        <v>250</v>
      </c>
      <c r="I156" s="104">
        <v>250000</v>
      </c>
      <c r="J156" s="106">
        <f t="shared" si="8"/>
        <v>250</v>
      </c>
      <c r="K156" s="105">
        <v>250000</v>
      </c>
    </row>
    <row r="157" spans="1:11" ht="25.5">
      <c r="A157" s="101">
        <f t="shared" si="6"/>
        <v>145</v>
      </c>
      <c r="B157" s="102" t="s">
        <v>126</v>
      </c>
      <c r="C157" s="103" t="s">
        <v>310</v>
      </c>
      <c r="D157" s="103" t="s">
        <v>469</v>
      </c>
      <c r="E157" s="103" t="s">
        <v>110</v>
      </c>
      <c r="F157" s="104">
        <v>201962</v>
      </c>
      <c r="G157" s="105">
        <v>201962</v>
      </c>
      <c r="H157" s="106">
        <f t="shared" si="7"/>
        <v>201.962</v>
      </c>
      <c r="I157" s="104">
        <v>201962</v>
      </c>
      <c r="J157" s="106">
        <f t="shared" si="8"/>
        <v>201.962</v>
      </c>
      <c r="K157" s="105">
        <v>201962</v>
      </c>
    </row>
    <row r="158" spans="1:11" ht="25.5">
      <c r="A158" s="101">
        <f t="shared" si="6"/>
        <v>146</v>
      </c>
      <c r="B158" s="102" t="s">
        <v>120</v>
      </c>
      <c r="C158" s="103" t="s">
        <v>310</v>
      </c>
      <c r="D158" s="103" t="s">
        <v>469</v>
      </c>
      <c r="E158" s="103" t="s">
        <v>109</v>
      </c>
      <c r="F158" s="104">
        <v>48038</v>
      </c>
      <c r="G158" s="105">
        <v>48038</v>
      </c>
      <c r="H158" s="106">
        <f t="shared" si="7"/>
        <v>48.038</v>
      </c>
      <c r="I158" s="104">
        <v>48038</v>
      </c>
      <c r="J158" s="106">
        <f t="shared" si="8"/>
        <v>48.038</v>
      </c>
      <c r="K158" s="105">
        <v>48038</v>
      </c>
    </row>
    <row r="159" spans="1:11" ht="12.75">
      <c r="A159" s="101">
        <f t="shared" si="6"/>
        <v>147</v>
      </c>
      <c r="B159" s="102" t="s">
        <v>72</v>
      </c>
      <c r="C159" s="103" t="s">
        <v>57</v>
      </c>
      <c r="D159" s="103" t="s">
        <v>415</v>
      </c>
      <c r="E159" s="103" t="s">
        <v>19</v>
      </c>
      <c r="F159" s="104">
        <v>5000000</v>
      </c>
      <c r="G159" s="105">
        <v>3000000</v>
      </c>
      <c r="H159" s="106">
        <f t="shared" si="7"/>
        <v>5000</v>
      </c>
      <c r="I159" s="104">
        <v>5000000</v>
      </c>
      <c r="J159" s="106">
        <f t="shared" si="8"/>
        <v>3000</v>
      </c>
      <c r="K159" s="105">
        <v>3000000</v>
      </c>
    </row>
    <row r="160" spans="1:11" ht="51">
      <c r="A160" s="101">
        <f t="shared" si="6"/>
        <v>148</v>
      </c>
      <c r="B160" s="102" t="s">
        <v>1121</v>
      </c>
      <c r="C160" s="103" t="s">
        <v>57</v>
      </c>
      <c r="D160" s="103" t="s">
        <v>1093</v>
      </c>
      <c r="E160" s="103" t="s">
        <v>19</v>
      </c>
      <c r="F160" s="104">
        <v>5000000</v>
      </c>
      <c r="G160" s="105">
        <v>3000000</v>
      </c>
      <c r="H160" s="106">
        <f t="shared" si="7"/>
        <v>5000</v>
      </c>
      <c r="I160" s="104">
        <v>5000000</v>
      </c>
      <c r="J160" s="106">
        <f t="shared" si="8"/>
        <v>3000</v>
      </c>
      <c r="K160" s="105">
        <v>3000000</v>
      </c>
    </row>
    <row r="161" spans="1:11" ht="38.25">
      <c r="A161" s="101">
        <f t="shared" si="6"/>
        <v>149</v>
      </c>
      <c r="B161" s="102" t="s">
        <v>150</v>
      </c>
      <c r="C161" s="103" t="s">
        <v>57</v>
      </c>
      <c r="D161" s="103" t="s">
        <v>470</v>
      </c>
      <c r="E161" s="103" t="s">
        <v>19</v>
      </c>
      <c r="F161" s="104">
        <v>5000000</v>
      </c>
      <c r="G161" s="105">
        <v>3000000</v>
      </c>
      <c r="H161" s="106">
        <f t="shared" si="7"/>
        <v>5000</v>
      </c>
      <c r="I161" s="104">
        <v>5000000</v>
      </c>
      <c r="J161" s="106">
        <f t="shared" si="8"/>
        <v>3000</v>
      </c>
      <c r="K161" s="105">
        <v>3000000</v>
      </c>
    </row>
    <row r="162" spans="1:11" ht="25.5">
      <c r="A162" s="101">
        <f t="shared" si="6"/>
        <v>150</v>
      </c>
      <c r="B162" s="102" t="s">
        <v>151</v>
      </c>
      <c r="C162" s="103" t="s">
        <v>57</v>
      </c>
      <c r="D162" s="103" t="s">
        <v>475</v>
      </c>
      <c r="E162" s="103" t="s">
        <v>19</v>
      </c>
      <c r="F162" s="104">
        <v>5000000</v>
      </c>
      <c r="G162" s="105">
        <v>3000000</v>
      </c>
      <c r="H162" s="106">
        <f t="shared" si="7"/>
        <v>5000</v>
      </c>
      <c r="I162" s="104">
        <v>5000000</v>
      </c>
      <c r="J162" s="106">
        <f t="shared" si="8"/>
        <v>3000</v>
      </c>
      <c r="K162" s="105">
        <v>3000000</v>
      </c>
    </row>
    <row r="163" spans="1:11" ht="25.5">
      <c r="A163" s="101">
        <f t="shared" si="6"/>
        <v>151</v>
      </c>
      <c r="B163" s="102" t="s">
        <v>120</v>
      </c>
      <c r="C163" s="103" t="s">
        <v>57</v>
      </c>
      <c r="D163" s="103" t="s">
        <v>475</v>
      </c>
      <c r="E163" s="103" t="s">
        <v>109</v>
      </c>
      <c r="F163" s="104">
        <v>5000000</v>
      </c>
      <c r="G163" s="105">
        <v>3000000</v>
      </c>
      <c r="H163" s="106">
        <f t="shared" si="7"/>
        <v>5000</v>
      </c>
      <c r="I163" s="104">
        <v>5000000</v>
      </c>
      <c r="J163" s="106">
        <f t="shared" si="8"/>
        <v>3000</v>
      </c>
      <c r="K163" s="105">
        <v>3000000</v>
      </c>
    </row>
    <row r="164" spans="1:11" ht="12.75">
      <c r="A164" s="101">
        <f t="shared" si="6"/>
        <v>152</v>
      </c>
      <c r="B164" s="102" t="s">
        <v>73</v>
      </c>
      <c r="C164" s="103" t="s">
        <v>40</v>
      </c>
      <c r="D164" s="103" t="s">
        <v>415</v>
      </c>
      <c r="E164" s="103" t="s">
        <v>19</v>
      </c>
      <c r="F164" s="104">
        <v>1914000</v>
      </c>
      <c r="G164" s="105">
        <v>1919000</v>
      </c>
      <c r="H164" s="106">
        <f t="shared" si="7"/>
        <v>1914</v>
      </c>
      <c r="I164" s="104">
        <v>1914000</v>
      </c>
      <c r="J164" s="106">
        <f t="shared" si="8"/>
        <v>1919</v>
      </c>
      <c r="K164" s="105">
        <v>1919000</v>
      </c>
    </row>
    <row r="165" spans="1:11" ht="51">
      <c r="A165" s="101">
        <f t="shared" si="6"/>
        <v>153</v>
      </c>
      <c r="B165" s="102" t="s">
        <v>1122</v>
      </c>
      <c r="C165" s="103" t="s">
        <v>40</v>
      </c>
      <c r="D165" s="103" t="s">
        <v>1096</v>
      </c>
      <c r="E165" s="103" t="s">
        <v>19</v>
      </c>
      <c r="F165" s="104">
        <v>1859000</v>
      </c>
      <c r="G165" s="105">
        <v>1864000</v>
      </c>
      <c r="H165" s="106">
        <f t="shared" si="7"/>
        <v>1859</v>
      </c>
      <c r="I165" s="104">
        <v>1859000</v>
      </c>
      <c r="J165" s="106">
        <f t="shared" si="8"/>
        <v>1864</v>
      </c>
      <c r="K165" s="105">
        <v>1864000</v>
      </c>
    </row>
    <row r="166" spans="1:11" ht="38.25">
      <c r="A166" s="101">
        <f t="shared" si="6"/>
        <v>154</v>
      </c>
      <c r="B166" s="102" t="s">
        <v>631</v>
      </c>
      <c r="C166" s="103" t="s">
        <v>40</v>
      </c>
      <c r="D166" s="103" t="s">
        <v>478</v>
      </c>
      <c r="E166" s="103" t="s">
        <v>19</v>
      </c>
      <c r="F166" s="104">
        <v>390000</v>
      </c>
      <c r="G166" s="105">
        <v>390000</v>
      </c>
      <c r="H166" s="106">
        <f t="shared" si="7"/>
        <v>390</v>
      </c>
      <c r="I166" s="104">
        <v>390000</v>
      </c>
      <c r="J166" s="106">
        <f t="shared" si="8"/>
        <v>390</v>
      </c>
      <c r="K166" s="105">
        <v>390000</v>
      </c>
    </row>
    <row r="167" spans="1:11" ht="38.25">
      <c r="A167" s="101">
        <f t="shared" si="6"/>
        <v>155</v>
      </c>
      <c r="B167" s="102" t="s">
        <v>152</v>
      </c>
      <c r="C167" s="103" t="s">
        <v>40</v>
      </c>
      <c r="D167" s="103" t="s">
        <v>479</v>
      </c>
      <c r="E167" s="103" t="s">
        <v>19</v>
      </c>
      <c r="F167" s="104">
        <v>390000</v>
      </c>
      <c r="G167" s="105">
        <v>390000</v>
      </c>
      <c r="H167" s="106">
        <f t="shared" si="7"/>
        <v>390</v>
      </c>
      <c r="I167" s="104">
        <v>390000</v>
      </c>
      <c r="J167" s="106">
        <f t="shared" si="8"/>
        <v>390</v>
      </c>
      <c r="K167" s="105">
        <v>390000</v>
      </c>
    </row>
    <row r="168" spans="1:11" ht="25.5">
      <c r="A168" s="101">
        <f t="shared" si="6"/>
        <v>156</v>
      </c>
      <c r="B168" s="102" t="s">
        <v>120</v>
      </c>
      <c r="C168" s="103" t="s">
        <v>40</v>
      </c>
      <c r="D168" s="103" t="s">
        <v>479</v>
      </c>
      <c r="E168" s="103" t="s">
        <v>109</v>
      </c>
      <c r="F168" s="104">
        <v>390000</v>
      </c>
      <c r="G168" s="105">
        <v>390000</v>
      </c>
      <c r="H168" s="106">
        <f t="shared" si="7"/>
        <v>390</v>
      </c>
      <c r="I168" s="104">
        <v>390000</v>
      </c>
      <c r="J168" s="106">
        <f t="shared" si="8"/>
        <v>390</v>
      </c>
      <c r="K168" s="105">
        <v>390000</v>
      </c>
    </row>
    <row r="169" spans="1:11" ht="25.5">
      <c r="A169" s="101">
        <f t="shared" si="6"/>
        <v>157</v>
      </c>
      <c r="B169" s="102" t="s">
        <v>153</v>
      </c>
      <c r="C169" s="103" t="s">
        <v>40</v>
      </c>
      <c r="D169" s="103" t="s">
        <v>480</v>
      </c>
      <c r="E169" s="103" t="s">
        <v>19</v>
      </c>
      <c r="F169" s="104">
        <v>1469000</v>
      </c>
      <c r="G169" s="105">
        <v>1474000</v>
      </c>
      <c r="H169" s="106">
        <f t="shared" si="7"/>
        <v>1469</v>
      </c>
      <c r="I169" s="104">
        <v>1469000</v>
      </c>
      <c r="J169" s="106">
        <f t="shared" si="8"/>
        <v>1474</v>
      </c>
      <c r="K169" s="105">
        <v>1474000</v>
      </c>
    </row>
    <row r="170" spans="1:11" ht="51">
      <c r="A170" s="101">
        <f t="shared" si="6"/>
        <v>158</v>
      </c>
      <c r="B170" s="102" t="s">
        <v>154</v>
      </c>
      <c r="C170" s="103" t="s">
        <v>40</v>
      </c>
      <c r="D170" s="103" t="s">
        <v>481</v>
      </c>
      <c r="E170" s="103" t="s">
        <v>19</v>
      </c>
      <c r="F170" s="104">
        <v>600000</v>
      </c>
      <c r="G170" s="105">
        <v>600000</v>
      </c>
      <c r="H170" s="106">
        <f t="shared" si="7"/>
        <v>600</v>
      </c>
      <c r="I170" s="104">
        <v>600000</v>
      </c>
      <c r="J170" s="106">
        <f t="shared" si="8"/>
        <v>600</v>
      </c>
      <c r="K170" s="105">
        <v>600000</v>
      </c>
    </row>
    <row r="171" spans="1:11" ht="51">
      <c r="A171" s="101">
        <f t="shared" si="6"/>
        <v>159</v>
      </c>
      <c r="B171" s="102" t="s">
        <v>588</v>
      </c>
      <c r="C171" s="103" t="s">
        <v>40</v>
      </c>
      <c r="D171" s="103" t="s">
        <v>481</v>
      </c>
      <c r="E171" s="103" t="s">
        <v>105</v>
      </c>
      <c r="F171" s="104">
        <v>600000</v>
      </c>
      <c r="G171" s="105">
        <v>600000</v>
      </c>
      <c r="H171" s="106">
        <f t="shared" si="7"/>
        <v>600</v>
      </c>
      <c r="I171" s="104">
        <v>600000</v>
      </c>
      <c r="J171" s="106">
        <f t="shared" si="8"/>
        <v>600</v>
      </c>
      <c r="K171" s="105">
        <v>600000</v>
      </c>
    </row>
    <row r="172" spans="1:11" ht="63.75">
      <c r="A172" s="101">
        <f t="shared" si="6"/>
        <v>160</v>
      </c>
      <c r="B172" s="102" t="s">
        <v>155</v>
      </c>
      <c r="C172" s="103" t="s">
        <v>40</v>
      </c>
      <c r="D172" s="103" t="s">
        <v>482</v>
      </c>
      <c r="E172" s="103" t="s">
        <v>19</v>
      </c>
      <c r="F172" s="104">
        <v>10000</v>
      </c>
      <c r="G172" s="105">
        <v>10000</v>
      </c>
      <c r="H172" s="106">
        <f t="shared" si="7"/>
        <v>10</v>
      </c>
      <c r="I172" s="104">
        <v>10000</v>
      </c>
      <c r="J172" s="106">
        <f t="shared" si="8"/>
        <v>10</v>
      </c>
      <c r="K172" s="105">
        <v>10000</v>
      </c>
    </row>
    <row r="173" spans="1:11" ht="51">
      <c r="A173" s="101">
        <f t="shared" si="6"/>
        <v>161</v>
      </c>
      <c r="B173" s="102" t="s">
        <v>588</v>
      </c>
      <c r="C173" s="103" t="s">
        <v>40</v>
      </c>
      <c r="D173" s="103" t="s">
        <v>482</v>
      </c>
      <c r="E173" s="103" t="s">
        <v>105</v>
      </c>
      <c r="F173" s="104">
        <v>10000</v>
      </c>
      <c r="G173" s="105">
        <v>10000</v>
      </c>
      <c r="H173" s="106">
        <f t="shared" si="7"/>
        <v>10</v>
      </c>
      <c r="I173" s="104">
        <v>10000</v>
      </c>
      <c r="J173" s="106">
        <f t="shared" si="8"/>
        <v>10</v>
      </c>
      <c r="K173" s="105">
        <v>10000</v>
      </c>
    </row>
    <row r="174" spans="1:11" ht="25.5">
      <c r="A174" s="101">
        <f t="shared" si="6"/>
        <v>162</v>
      </c>
      <c r="B174" s="102" t="s">
        <v>157</v>
      </c>
      <c r="C174" s="103" t="s">
        <v>40</v>
      </c>
      <c r="D174" s="103" t="s">
        <v>483</v>
      </c>
      <c r="E174" s="103" t="s">
        <v>19</v>
      </c>
      <c r="F174" s="104">
        <v>50000</v>
      </c>
      <c r="G174" s="105">
        <v>50000</v>
      </c>
      <c r="H174" s="106">
        <f t="shared" si="7"/>
        <v>50</v>
      </c>
      <c r="I174" s="104">
        <v>50000</v>
      </c>
      <c r="J174" s="106">
        <f t="shared" si="8"/>
        <v>50</v>
      </c>
      <c r="K174" s="105">
        <v>50000</v>
      </c>
    </row>
    <row r="175" spans="1:11" ht="25.5">
      <c r="A175" s="101">
        <f t="shared" si="6"/>
        <v>163</v>
      </c>
      <c r="B175" s="102" t="s">
        <v>120</v>
      </c>
      <c r="C175" s="103" t="s">
        <v>40</v>
      </c>
      <c r="D175" s="103" t="s">
        <v>483</v>
      </c>
      <c r="E175" s="103" t="s">
        <v>109</v>
      </c>
      <c r="F175" s="104">
        <v>50000</v>
      </c>
      <c r="G175" s="105">
        <v>50000</v>
      </c>
      <c r="H175" s="106">
        <f t="shared" si="7"/>
        <v>50</v>
      </c>
      <c r="I175" s="104">
        <v>50000</v>
      </c>
      <c r="J175" s="106">
        <f t="shared" si="8"/>
        <v>50</v>
      </c>
      <c r="K175" s="105">
        <v>50000</v>
      </c>
    </row>
    <row r="176" spans="1:11" ht="76.5">
      <c r="A176" s="101">
        <f t="shared" si="6"/>
        <v>164</v>
      </c>
      <c r="B176" s="102" t="s">
        <v>313</v>
      </c>
      <c r="C176" s="103" t="s">
        <v>40</v>
      </c>
      <c r="D176" s="103" t="s">
        <v>484</v>
      </c>
      <c r="E176" s="103" t="s">
        <v>19</v>
      </c>
      <c r="F176" s="104">
        <v>24000</v>
      </c>
      <c r="G176" s="105">
        <v>24000</v>
      </c>
      <c r="H176" s="106">
        <f t="shared" si="7"/>
        <v>24</v>
      </c>
      <c r="I176" s="104">
        <v>24000</v>
      </c>
      <c r="J176" s="106">
        <f t="shared" si="8"/>
        <v>24</v>
      </c>
      <c r="K176" s="105">
        <v>24000</v>
      </c>
    </row>
    <row r="177" spans="1:11" ht="25.5">
      <c r="A177" s="101">
        <f t="shared" si="6"/>
        <v>165</v>
      </c>
      <c r="B177" s="102" t="s">
        <v>120</v>
      </c>
      <c r="C177" s="103" t="s">
        <v>40</v>
      </c>
      <c r="D177" s="103" t="s">
        <v>484</v>
      </c>
      <c r="E177" s="103" t="s">
        <v>109</v>
      </c>
      <c r="F177" s="104">
        <v>24000</v>
      </c>
      <c r="G177" s="105">
        <v>24000</v>
      </c>
      <c r="H177" s="106">
        <f t="shared" si="7"/>
        <v>24</v>
      </c>
      <c r="I177" s="104">
        <v>24000</v>
      </c>
      <c r="J177" s="106">
        <f t="shared" si="8"/>
        <v>24</v>
      </c>
      <c r="K177" s="105">
        <v>24000</v>
      </c>
    </row>
    <row r="178" spans="1:11" ht="63.75">
      <c r="A178" s="101">
        <f t="shared" si="6"/>
        <v>166</v>
      </c>
      <c r="B178" s="102" t="s">
        <v>596</v>
      </c>
      <c r="C178" s="103" t="s">
        <v>40</v>
      </c>
      <c r="D178" s="103" t="s">
        <v>486</v>
      </c>
      <c r="E178" s="103" t="s">
        <v>19</v>
      </c>
      <c r="F178" s="104">
        <v>500000</v>
      </c>
      <c r="G178" s="105">
        <v>500000</v>
      </c>
      <c r="H178" s="106">
        <f t="shared" si="7"/>
        <v>500</v>
      </c>
      <c r="I178" s="104">
        <v>500000</v>
      </c>
      <c r="J178" s="106">
        <f t="shared" si="8"/>
        <v>500</v>
      </c>
      <c r="K178" s="105">
        <v>500000</v>
      </c>
    </row>
    <row r="179" spans="1:11" ht="51">
      <c r="A179" s="101">
        <f t="shared" si="6"/>
        <v>167</v>
      </c>
      <c r="B179" s="102" t="s">
        <v>588</v>
      </c>
      <c r="C179" s="103" t="s">
        <v>40</v>
      </c>
      <c r="D179" s="103" t="s">
        <v>486</v>
      </c>
      <c r="E179" s="103" t="s">
        <v>105</v>
      </c>
      <c r="F179" s="104">
        <v>500000</v>
      </c>
      <c r="G179" s="105">
        <v>500000</v>
      </c>
      <c r="H179" s="106">
        <f t="shared" si="7"/>
        <v>500</v>
      </c>
      <c r="I179" s="104">
        <v>500000</v>
      </c>
      <c r="J179" s="106">
        <f t="shared" si="8"/>
        <v>500</v>
      </c>
      <c r="K179" s="105">
        <v>500000</v>
      </c>
    </row>
    <row r="180" spans="1:11" ht="38.25">
      <c r="A180" s="101">
        <f t="shared" si="6"/>
        <v>168</v>
      </c>
      <c r="B180" s="102" t="s">
        <v>156</v>
      </c>
      <c r="C180" s="103" t="s">
        <v>40</v>
      </c>
      <c r="D180" s="103" t="s">
        <v>487</v>
      </c>
      <c r="E180" s="103" t="s">
        <v>19</v>
      </c>
      <c r="F180" s="104">
        <v>35000</v>
      </c>
      <c r="G180" s="105">
        <v>40000</v>
      </c>
      <c r="H180" s="106">
        <f t="shared" si="7"/>
        <v>35</v>
      </c>
      <c r="I180" s="104">
        <v>35000</v>
      </c>
      <c r="J180" s="106">
        <f t="shared" si="8"/>
        <v>40</v>
      </c>
      <c r="K180" s="105">
        <v>40000</v>
      </c>
    </row>
    <row r="181" spans="1:11" ht="25.5">
      <c r="A181" s="101">
        <f t="shared" si="6"/>
        <v>169</v>
      </c>
      <c r="B181" s="102" t="s">
        <v>120</v>
      </c>
      <c r="C181" s="103" t="s">
        <v>40</v>
      </c>
      <c r="D181" s="103" t="s">
        <v>487</v>
      </c>
      <c r="E181" s="103" t="s">
        <v>109</v>
      </c>
      <c r="F181" s="104">
        <v>35000</v>
      </c>
      <c r="G181" s="105">
        <v>40000</v>
      </c>
      <c r="H181" s="106">
        <f t="shared" si="7"/>
        <v>35</v>
      </c>
      <c r="I181" s="104">
        <v>35000</v>
      </c>
      <c r="J181" s="106">
        <f t="shared" si="8"/>
        <v>40</v>
      </c>
      <c r="K181" s="105">
        <v>40000</v>
      </c>
    </row>
    <row r="182" spans="1:11" ht="51">
      <c r="A182" s="101">
        <f t="shared" si="6"/>
        <v>170</v>
      </c>
      <c r="B182" s="102" t="s">
        <v>1121</v>
      </c>
      <c r="C182" s="103" t="s">
        <v>40</v>
      </c>
      <c r="D182" s="103" t="s">
        <v>1093</v>
      </c>
      <c r="E182" s="103" t="s">
        <v>19</v>
      </c>
      <c r="F182" s="104">
        <v>55000</v>
      </c>
      <c r="G182" s="105">
        <v>55000</v>
      </c>
      <c r="H182" s="106">
        <f t="shared" si="7"/>
        <v>55</v>
      </c>
      <c r="I182" s="104">
        <v>55000</v>
      </c>
      <c r="J182" s="106">
        <f t="shared" si="8"/>
        <v>55</v>
      </c>
      <c r="K182" s="105">
        <v>55000</v>
      </c>
    </row>
    <row r="183" spans="1:11" ht="63.75">
      <c r="A183" s="101">
        <f t="shared" si="6"/>
        <v>171</v>
      </c>
      <c r="B183" s="102" t="s">
        <v>598</v>
      </c>
      <c r="C183" s="103" t="s">
        <v>40</v>
      </c>
      <c r="D183" s="103" t="s">
        <v>490</v>
      </c>
      <c r="E183" s="103" t="s">
        <v>19</v>
      </c>
      <c r="F183" s="104">
        <v>55000</v>
      </c>
      <c r="G183" s="105">
        <v>55000</v>
      </c>
      <c r="H183" s="106">
        <f t="shared" si="7"/>
        <v>55</v>
      </c>
      <c r="I183" s="104">
        <v>55000</v>
      </c>
      <c r="J183" s="106">
        <f t="shared" si="8"/>
        <v>55</v>
      </c>
      <c r="K183" s="105">
        <v>55000</v>
      </c>
    </row>
    <row r="184" spans="1:11" ht="25.5">
      <c r="A184" s="101">
        <f t="shared" si="6"/>
        <v>172</v>
      </c>
      <c r="B184" s="102" t="s">
        <v>158</v>
      </c>
      <c r="C184" s="103" t="s">
        <v>40</v>
      </c>
      <c r="D184" s="103" t="s">
        <v>491</v>
      </c>
      <c r="E184" s="103" t="s">
        <v>19</v>
      </c>
      <c r="F184" s="104">
        <v>50000</v>
      </c>
      <c r="G184" s="105">
        <v>50000</v>
      </c>
      <c r="H184" s="106">
        <f t="shared" si="7"/>
        <v>50</v>
      </c>
      <c r="I184" s="104">
        <v>50000</v>
      </c>
      <c r="J184" s="106">
        <f t="shared" si="8"/>
        <v>50</v>
      </c>
      <c r="K184" s="105">
        <v>50000</v>
      </c>
    </row>
    <row r="185" spans="1:11" ht="25.5">
      <c r="A185" s="101">
        <f t="shared" si="6"/>
        <v>173</v>
      </c>
      <c r="B185" s="102" t="s">
        <v>120</v>
      </c>
      <c r="C185" s="103" t="s">
        <v>40</v>
      </c>
      <c r="D185" s="103" t="s">
        <v>491</v>
      </c>
      <c r="E185" s="103" t="s">
        <v>109</v>
      </c>
      <c r="F185" s="104">
        <v>50000</v>
      </c>
      <c r="G185" s="105">
        <v>50000</v>
      </c>
      <c r="H185" s="106">
        <f t="shared" si="7"/>
        <v>50</v>
      </c>
      <c r="I185" s="104">
        <v>50000</v>
      </c>
      <c r="J185" s="106">
        <f t="shared" si="8"/>
        <v>50</v>
      </c>
      <c r="K185" s="105">
        <v>50000</v>
      </c>
    </row>
    <row r="186" spans="1:11" ht="12.75">
      <c r="A186" s="101">
        <f t="shared" si="6"/>
        <v>174</v>
      </c>
      <c r="B186" s="102" t="s">
        <v>74</v>
      </c>
      <c r="C186" s="103" t="s">
        <v>41</v>
      </c>
      <c r="D186" s="103" t="s">
        <v>415</v>
      </c>
      <c r="E186" s="103" t="s">
        <v>19</v>
      </c>
      <c r="F186" s="104">
        <v>13921614</v>
      </c>
      <c r="G186" s="105">
        <v>2519884</v>
      </c>
      <c r="H186" s="106">
        <f t="shared" si="7"/>
        <v>13921.614</v>
      </c>
      <c r="I186" s="104">
        <v>13921614</v>
      </c>
      <c r="J186" s="106">
        <f t="shared" si="8"/>
        <v>2519.884</v>
      </c>
      <c r="K186" s="105">
        <v>2519884</v>
      </c>
    </row>
    <row r="187" spans="1:11" ht="12.75">
      <c r="A187" s="101">
        <f t="shared" si="6"/>
        <v>175</v>
      </c>
      <c r="B187" s="102" t="s">
        <v>314</v>
      </c>
      <c r="C187" s="103" t="s">
        <v>315</v>
      </c>
      <c r="D187" s="103" t="s">
        <v>415</v>
      </c>
      <c r="E187" s="103" t="s">
        <v>19</v>
      </c>
      <c r="F187" s="104">
        <v>13900614</v>
      </c>
      <c r="G187" s="105">
        <v>2498884</v>
      </c>
      <c r="H187" s="106">
        <f t="shared" si="7"/>
        <v>13900.614</v>
      </c>
      <c r="I187" s="104">
        <v>13900614</v>
      </c>
      <c r="J187" s="106">
        <f t="shared" si="8"/>
        <v>2498.884</v>
      </c>
      <c r="K187" s="105">
        <v>2498884</v>
      </c>
    </row>
    <row r="188" spans="1:11" ht="51">
      <c r="A188" s="101">
        <f t="shared" si="6"/>
        <v>176</v>
      </c>
      <c r="B188" s="102" t="s">
        <v>1121</v>
      </c>
      <c r="C188" s="103" t="s">
        <v>315</v>
      </c>
      <c r="D188" s="103" t="s">
        <v>1093</v>
      </c>
      <c r="E188" s="103" t="s">
        <v>19</v>
      </c>
      <c r="F188" s="104">
        <v>13900614</v>
      </c>
      <c r="G188" s="105">
        <v>2498884</v>
      </c>
      <c r="H188" s="106">
        <f t="shared" si="7"/>
        <v>13900.614</v>
      </c>
      <c r="I188" s="104">
        <v>13900614</v>
      </c>
      <c r="J188" s="106">
        <f t="shared" si="8"/>
        <v>2498.884</v>
      </c>
      <c r="K188" s="105">
        <v>2498884</v>
      </c>
    </row>
    <row r="189" spans="1:11" ht="38.25">
      <c r="A189" s="101">
        <f t="shared" si="6"/>
        <v>177</v>
      </c>
      <c r="B189" s="102" t="s">
        <v>599</v>
      </c>
      <c r="C189" s="103" t="s">
        <v>315</v>
      </c>
      <c r="D189" s="103" t="s">
        <v>492</v>
      </c>
      <c r="E189" s="103" t="s">
        <v>19</v>
      </c>
      <c r="F189" s="104">
        <v>13900614</v>
      </c>
      <c r="G189" s="105">
        <v>2498884</v>
      </c>
      <c r="H189" s="106">
        <f t="shared" si="7"/>
        <v>13900.614</v>
      </c>
      <c r="I189" s="104">
        <v>13900614</v>
      </c>
      <c r="J189" s="106">
        <f t="shared" si="8"/>
        <v>2498.884</v>
      </c>
      <c r="K189" s="105">
        <v>2498884</v>
      </c>
    </row>
    <row r="190" spans="1:11" ht="25.5">
      <c r="A190" s="101">
        <f t="shared" si="6"/>
        <v>178</v>
      </c>
      <c r="B190" s="102" t="s">
        <v>600</v>
      </c>
      <c r="C190" s="103" t="s">
        <v>315</v>
      </c>
      <c r="D190" s="103" t="s">
        <v>494</v>
      </c>
      <c r="E190" s="103" t="s">
        <v>19</v>
      </c>
      <c r="F190" s="104">
        <v>13900614</v>
      </c>
      <c r="G190" s="105">
        <v>2498884</v>
      </c>
      <c r="H190" s="106">
        <f t="shared" si="7"/>
        <v>13900.614</v>
      </c>
      <c r="I190" s="104">
        <v>13900614</v>
      </c>
      <c r="J190" s="106">
        <f t="shared" si="8"/>
        <v>2498.884</v>
      </c>
      <c r="K190" s="105">
        <v>2498884</v>
      </c>
    </row>
    <row r="191" spans="1:11" ht="12.75">
      <c r="A191" s="101">
        <f t="shared" si="6"/>
        <v>179</v>
      </c>
      <c r="B191" s="102" t="s">
        <v>129</v>
      </c>
      <c r="C191" s="103" t="s">
        <v>315</v>
      </c>
      <c r="D191" s="103" t="s">
        <v>494</v>
      </c>
      <c r="E191" s="103" t="s">
        <v>112</v>
      </c>
      <c r="F191" s="104">
        <v>13900614</v>
      </c>
      <c r="G191" s="105">
        <v>2498884</v>
      </c>
      <c r="H191" s="106">
        <f t="shared" si="7"/>
        <v>13900.614</v>
      </c>
      <c r="I191" s="104">
        <v>13900614</v>
      </c>
      <c r="J191" s="106">
        <f t="shared" si="8"/>
        <v>2498.884</v>
      </c>
      <c r="K191" s="105">
        <v>2498884</v>
      </c>
    </row>
    <row r="192" spans="1:11" ht="12.75">
      <c r="A192" s="101">
        <f t="shared" si="6"/>
        <v>180</v>
      </c>
      <c r="B192" s="102" t="s">
        <v>75</v>
      </c>
      <c r="C192" s="103" t="s">
        <v>42</v>
      </c>
      <c r="D192" s="103" t="s">
        <v>415</v>
      </c>
      <c r="E192" s="103" t="s">
        <v>19</v>
      </c>
      <c r="F192" s="104">
        <v>679295582.63</v>
      </c>
      <c r="G192" s="105">
        <v>689382331</v>
      </c>
      <c r="H192" s="106">
        <f t="shared" si="7"/>
        <v>679295.58263</v>
      </c>
      <c r="I192" s="104">
        <v>679295582.63</v>
      </c>
      <c r="J192" s="106">
        <f t="shared" si="8"/>
        <v>689382.331</v>
      </c>
      <c r="K192" s="105">
        <v>689382331</v>
      </c>
    </row>
    <row r="193" spans="1:11" ht="12.75">
      <c r="A193" s="101">
        <f t="shared" si="6"/>
        <v>181</v>
      </c>
      <c r="B193" s="102" t="s">
        <v>76</v>
      </c>
      <c r="C193" s="103" t="s">
        <v>43</v>
      </c>
      <c r="D193" s="103" t="s">
        <v>415</v>
      </c>
      <c r="E193" s="103" t="s">
        <v>19</v>
      </c>
      <c r="F193" s="104">
        <v>306648636.35</v>
      </c>
      <c r="G193" s="105">
        <v>314555636.35</v>
      </c>
      <c r="H193" s="106">
        <f t="shared" si="7"/>
        <v>306648.63635000004</v>
      </c>
      <c r="I193" s="104">
        <v>306648636.35</v>
      </c>
      <c r="J193" s="106">
        <f t="shared" si="8"/>
        <v>314555.63635000004</v>
      </c>
      <c r="K193" s="105">
        <v>314555636.35</v>
      </c>
    </row>
    <row r="194" spans="1:11" ht="51">
      <c r="A194" s="101">
        <f t="shared" si="6"/>
        <v>182</v>
      </c>
      <c r="B194" s="102" t="s">
        <v>1123</v>
      </c>
      <c r="C194" s="103" t="s">
        <v>43</v>
      </c>
      <c r="D194" s="103" t="s">
        <v>1105</v>
      </c>
      <c r="E194" s="103" t="s">
        <v>19</v>
      </c>
      <c r="F194" s="104">
        <v>306648636.35</v>
      </c>
      <c r="G194" s="105">
        <v>314555636.35</v>
      </c>
      <c r="H194" s="106">
        <f t="shared" si="7"/>
        <v>306648.63635000004</v>
      </c>
      <c r="I194" s="104">
        <v>306648636.35</v>
      </c>
      <c r="J194" s="106">
        <f t="shared" si="8"/>
        <v>314555.63635000004</v>
      </c>
      <c r="K194" s="105">
        <v>314555636.35</v>
      </c>
    </row>
    <row r="195" spans="1:11" ht="38.25">
      <c r="A195" s="101">
        <f t="shared" si="6"/>
        <v>183</v>
      </c>
      <c r="B195" s="102" t="s">
        <v>319</v>
      </c>
      <c r="C195" s="103" t="s">
        <v>43</v>
      </c>
      <c r="D195" s="103" t="s">
        <v>518</v>
      </c>
      <c r="E195" s="103" t="s">
        <v>19</v>
      </c>
      <c r="F195" s="104">
        <v>306648636.35</v>
      </c>
      <c r="G195" s="105">
        <v>314555636.35</v>
      </c>
      <c r="H195" s="106">
        <f t="shared" si="7"/>
        <v>306648.63635000004</v>
      </c>
      <c r="I195" s="104">
        <v>306648636.35</v>
      </c>
      <c r="J195" s="106">
        <f t="shared" si="8"/>
        <v>314555.63635000004</v>
      </c>
      <c r="K195" s="105">
        <v>314555636.35</v>
      </c>
    </row>
    <row r="196" spans="1:11" ht="76.5">
      <c r="A196" s="101">
        <f t="shared" si="6"/>
        <v>184</v>
      </c>
      <c r="B196" s="102" t="s">
        <v>174</v>
      </c>
      <c r="C196" s="103" t="s">
        <v>43</v>
      </c>
      <c r="D196" s="103" t="s">
        <v>519</v>
      </c>
      <c r="E196" s="103" t="s">
        <v>19</v>
      </c>
      <c r="F196" s="104">
        <v>64855599.09</v>
      </c>
      <c r="G196" s="105">
        <v>64855599.09</v>
      </c>
      <c r="H196" s="106">
        <f t="shared" si="7"/>
        <v>64855.59909</v>
      </c>
      <c r="I196" s="104">
        <v>64855599.09</v>
      </c>
      <c r="J196" s="106">
        <f t="shared" si="8"/>
        <v>64855.59909</v>
      </c>
      <c r="K196" s="105">
        <v>64855599.09</v>
      </c>
    </row>
    <row r="197" spans="1:11" ht="25.5">
      <c r="A197" s="101">
        <f t="shared" si="6"/>
        <v>185</v>
      </c>
      <c r="B197" s="102" t="s">
        <v>126</v>
      </c>
      <c r="C197" s="103" t="s">
        <v>43</v>
      </c>
      <c r="D197" s="103" t="s">
        <v>519</v>
      </c>
      <c r="E197" s="103" t="s">
        <v>110</v>
      </c>
      <c r="F197" s="104">
        <v>64855599.09</v>
      </c>
      <c r="G197" s="105">
        <v>64855599.09</v>
      </c>
      <c r="H197" s="106">
        <f t="shared" si="7"/>
        <v>64855.59909</v>
      </c>
      <c r="I197" s="104">
        <v>64855599.09</v>
      </c>
      <c r="J197" s="106">
        <f t="shared" si="8"/>
        <v>64855.59909</v>
      </c>
      <c r="K197" s="105">
        <v>64855599.09</v>
      </c>
    </row>
    <row r="198" spans="1:11" ht="114.75">
      <c r="A198" s="101">
        <f t="shared" si="6"/>
        <v>186</v>
      </c>
      <c r="B198" s="102" t="s">
        <v>175</v>
      </c>
      <c r="C198" s="103" t="s">
        <v>43</v>
      </c>
      <c r="D198" s="103" t="s">
        <v>520</v>
      </c>
      <c r="E198" s="103" t="s">
        <v>19</v>
      </c>
      <c r="F198" s="104">
        <v>18838620.49</v>
      </c>
      <c r="G198" s="105">
        <v>18838620.49</v>
      </c>
      <c r="H198" s="106">
        <f t="shared" si="7"/>
        <v>18838.620489999998</v>
      </c>
      <c r="I198" s="104">
        <v>18838620.49</v>
      </c>
      <c r="J198" s="106">
        <f t="shared" si="8"/>
        <v>18838.620489999998</v>
      </c>
      <c r="K198" s="105">
        <v>18838620.49</v>
      </c>
    </row>
    <row r="199" spans="1:11" ht="25.5">
      <c r="A199" s="101">
        <f t="shared" si="6"/>
        <v>187</v>
      </c>
      <c r="B199" s="102" t="s">
        <v>120</v>
      </c>
      <c r="C199" s="103" t="s">
        <v>43</v>
      </c>
      <c r="D199" s="103" t="s">
        <v>520</v>
      </c>
      <c r="E199" s="103" t="s">
        <v>109</v>
      </c>
      <c r="F199" s="104">
        <v>18838620.49</v>
      </c>
      <c r="G199" s="105">
        <v>18838620.49</v>
      </c>
      <c r="H199" s="106">
        <f t="shared" si="7"/>
        <v>18838.620489999998</v>
      </c>
      <c r="I199" s="104">
        <v>18838620.49</v>
      </c>
      <c r="J199" s="106">
        <f t="shared" si="8"/>
        <v>18838.620489999998</v>
      </c>
      <c r="K199" s="105">
        <v>18838620.49</v>
      </c>
    </row>
    <row r="200" spans="1:11" ht="51">
      <c r="A200" s="101">
        <f t="shared" si="6"/>
        <v>188</v>
      </c>
      <c r="B200" s="102" t="s">
        <v>176</v>
      </c>
      <c r="C200" s="103" t="s">
        <v>43</v>
      </c>
      <c r="D200" s="103" t="s">
        <v>521</v>
      </c>
      <c r="E200" s="103" t="s">
        <v>19</v>
      </c>
      <c r="F200" s="104">
        <v>45249183.62</v>
      </c>
      <c r="G200" s="105">
        <v>45249183.62</v>
      </c>
      <c r="H200" s="106">
        <f t="shared" si="7"/>
        <v>45249.183619999996</v>
      </c>
      <c r="I200" s="104">
        <v>45249183.62</v>
      </c>
      <c r="J200" s="106">
        <f t="shared" si="8"/>
        <v>45249.183619999996</v>
      </c>
      <c r="K200" s="105">
        <v>45249183.62</v>
      </c>
    </row>
    <row r="201" spans="1:11" ht="25.5">
      <c r="A201" s="101">
        <f t="shared" si="6"/>
        <v>189</v>
      </c>
      <c r="B201" s="102" t="s">
        <v>126</v>
      </c>
      <c r="C201" s="103" t="s">
        <v>43</v>
      </c>
      <c r="D201" s="103" t="s">
        <v>521</v>
      </c>
      <c r="E201" s="103" t="s">
        <v>110</v>
      </c>
      <c r="F201" s="104">
        <v>117082</v>
      </c>
      <c r="G201" s="105">
        <v>117082</v>
      </c>
      <c r="H201" s="106">
        <f t="shared" si="7"/>
        <v>117.082</v>
      </c>
      <c r="I201" s="104">
        <v>117082</v>
      </c>
      <c r="J201" s="106">
        <f t="shared" si="8"/>
        <v>117.082</v>
      </c>
      <c r="K201" s="105">
        <v>117082</v>
      </c>
    </row>
    <row r="202" spans="1:11" ht="25.5">
      <c r="A202" s="101">
        <f t="shared" si="6"/>
        <v>190</v>
      </c>
      <c r="B202" s="102" t="s">
        <v>120</v>
      </c>
      <c r="C202" s="103" t="s">
        <v>43</v>
      </c>
      <c r="D202" s="103" t="s">
        <v>521</v>
      </c>
      <c r="E202" s="103" t="s">
        <v>109</v>
      </c>
      <c r="F202" s="104">
        <v>37909167.38</v>
      </c>
      <c r="G202" s="105">
        <v>37909167.38</v>
      </c>
      <c r="H202" s="106">
        <f t="shared" si="7"/>
        <v>37909.167380000006</v>
      </c>
      <c r="I202" s="104">
        <v>37909167.38</v>
      </c>
      <c r="J202" s="106">
        <f t="shared" si="8"/>
        <v>37909.167380000006</v>
      </c>
      <c r="K202" s="105">
        <v>37909167.38</v>
      </c>
    </row>
    <row r="203" spans="1:11" ht="12.75">
      <c r="A203" s="101">
        <f t="shared" si="6"/>
        <v>191</v>
      </c>
      <c r="B203" s="102" t="s">
        <v>127</v>
      </c>
      <c r="C203" s="103" t="s">
        <v>43</v>
      </c>
      <c r="D203" s="103" t="s">
        <v>521</v>
      </c>
      <c r="E203" s="103" t="s">
        <v>111</v>
      </c>
      <c r="F203" s="104">
        <v>7222934.24</v>
      </c>
      <c r="G203" s="105">
        <v>7222934.24</v>
      </c>
      <c r="H203" s="106">
        <f t="shared" si="7"/>
        <v>7222.9342400000005</v>
      </c>
      <c r="I203" s="104">
        <v>7222934.24</v>
      </c>
      <c r="J203" s="106">
        <f t="shared" si="8"/>
        <v>7222.9342400000005</v>
      </c>
      <c r="K203" s="105">
        <v>7222934.24</v>
      </c>
    </row>
    <row r="204" spans="1:11" ht="51">
      <c r="A204" s="101">
        <f t="shared" si="6"/>
        <v>192</v>
      </c>
      <c r="B204" s="102" t="s">
        <v>177</v>
      </c>
      <c r="C204" s="103" t="s">
        <v>43</v>
      </c>
      <c r="D204" s="103" t="s">
        <v>522</v>
      </c>
      <c r="E204" s="103" t="s">
        <v>19</v>
      </c>
      <c r="F204" s="104">
        <v>26359773.15</v>
      </c>
      <c r="G204" s="105">
        <v>26359773.15</v>
      </c>
      <c r="H204" s="106">
        <f t="shared" si="7"/>
        <v>26359.773149999997</v>
      </c>
      <c r="I204" s="104">
        <v>26359773.15</v>
      </c>
      <c r="J204" s="106">
        <f t="shared" si="8"/>
        <v>26359.773149999997</v>
      </c>
      <c r="K204" s="105">
        <v>26359773.15</v>
      </c>
    </row>
    <row r="205" spans="1:11" ht="25.5">
      <c r="A205" s="101">
        <f t="shared" si="6"/>
        <v>193</v>
      </c>
      <c r="B205" s="102" t="s">
        <v>120</v>
      </c>
      <c r="C205" s="103" t="s">
        <v>43</v>
      </c>
      <c r="D205" s="103" t="s">
        <v>522</v>
      </c>
      <c r="E205" s="103" t="s">
        <v>109</v>
      </c>
      <c r="F205" s="104">
        <v>26359773.15</v>
      </c>
      <c r="G205" s="105">
        <v>26359773.15</v>
      </c>
      <c r="H205" s="106">
        <f t="shared" si="7"/>
        <v>26359.773149999997</v>
      </c>
      <c r="I205" s="104">
        <v>26359773.15</v>
      </c>
      <c r="J205" s="106">
        <f t="shared" si="8"/>
        <v>26359.773149999997</v>
      </c>
      <c r="K205" s="105">
        <v>26359773.15</v>
      </c>
    </row>
    <row r="206" spans="1:11" ht="63.75">
      <c r="A206" s="101">
        <f t="shared" si="6"/>
        <v>194</v>
      </c>
      <c r="B206" s="102" t="s">
        <v>178</v>
      </c>
      <c r="C206" s="103" t="s">
        <v>43</v>
      </c>
      <c r="D206" s="103" t="s">
        <v>523</v>
      </c>
      <c r="E206" s="103" t="s">
        <v>19</v>
      </c>
      <c r="F206" s="104">
        <v>19248379.72</v>
      </c>
      <c r="G206" s="105">
        <v>20249305.59</v>
      </c>
      <c r="H206" s="106">
        <f t="shared" si="7"/>
        <v>19248.379719999997</v>
      </c>
      <c r="I206" s="104">
        <v>19248379.72</v>
      </c>
      <c r="J206" s="106">
        <f t="shared" si="8"/>
        <v>20249.30559</v>
      </c>
      <c r="K206" s="105">
        <v>20249305.59</v>
      </c>
    </row>
    <row r="207" spans="1:11" ht="25.5">
      <c r="A207" s="101">
        <f aca="true" t="shared" si="9" ref="A207:A270">1+A206</f>
        <v>195</v>
      </c>
      <c r="B207" s="102" t="s">
        <v>120</v>
      </c>
      <c r="C207" s="103" t="s">
        <v>43</v>
      </c>
      <c r="D207" s="103" t="s">
        <v>523</v>
      </c>
      <c r="E207" s="103" t="s">
        <v>109</v>
      </c>
      <c r="F207" s="104">
        <v>19248379.72</v>
      </c>
      <c r="G207" s="105">
        <v>20249305.59</v>
      </c>
      <c r="H207" s="106">
        <f aca="true" t="shared" si="10" ref="H207:H270">I207/1000</f>
        <v>19248.379719999997</v>
      </c>
      <c r="I207" s="104">
        <v>19248379.72</v>
      </c>
      <c r="J207" s="106">
        <f aca="true" t="shared" si="11" ref="J207:J270">K207/1000</f>
        <v>20249.30559</v>
      </c>
      <c r="K207" s="105">
        <v>20249305.59</v>
      </c>
    </row>
    <row r="208" spans="1:11" ht="114.75">
      <c r="A208" s="101">
        <f t="shared" si="9"/>
        <v>196</v>
      </c>
      <c r="B208" s="102" t="s">
        <v>320</v>
      </c>
      <c r="C208" s="103" t="s">
        <v>43</v>
      </c>
      <c r="D208" s="103" t="s">
        <v>524</v>
      </c>
      <c r="E208" s="103" t="s">
        <v>19</v>
      </c>
      <c r="F208" s="104">
        <v>745460</v>
      </c>
      <c r="G208" s="105">
        <v>745460</v>
      </c>
      <c r="H208" s="106">
        <f t="shared" si="10"/>
        <v>745.46</v>
      </c>
      <c r="I208" s="104">
        <v>745460</v>
      </c>
      <c r="J208" s="106">
        <f t="shared" si="11"/>
        <v>745.46</v>
      </c>
      <c r="K208" s="105">
        <v>745460</v>
      </c>
    </row>
    <row r="209" spans="1:11" ht="25.5">
      <c r="A209" s="101">
        <f t="shared" si="9"/>
        <v>197</v>
      </c>
      <c r="B209" s="102" t="s">
        <v>120</v>
      </c>
      <c r="C209" s="103" t="s">
        <v>43</v>
      </c>
      <c r="D209" s="103" t="s">
        <v>524</v>
      </c>
      <c r="E209" s="103" t="s">
        <v>109</v>
      </c>
      <c r="F209" s="104">
        <v>745460</v>
      </c>
      <c r="G209" s="105">
        <v>745460</v>
      </c>
      <c r="H209" s="106">
        <f t="shared" si="10"/>
        <v>745.46</v>
      </c>
      <c r="I209" s="104">
        <v>745460</v>
      </c>
      <c r="J209" s="106">
        <f t="shared" si="11"/>
        <v>745.46</v>
      </c>
      <c r="K209" s="105">
        <v>745460</v>
      </c>
    </row>
    <row r="210" spans="1:11" ht="102">
      <c r="A210" s="101">
        <f t="shared" si="9"/>
        <v>198</v>
      </c>
      <c r="B210" s="102" t="s">
        <v>602</v>
      </c>
      <c r="C210" s="103" t="s">
        <v>43</v>
      </c>
      <c r="D210" s="103" t="s">
        <v>526</v>
      </c>
      <c r="E210" s="103" t="s">
        <v>19</v>
      </c>
      <c r="F210" s="104">
        <v>126289000</v>
      </c>
      <c r="G210" s="105">
        <v>134112000</v>
      </c>
      <c r="H210" s="106">
        <f t="shared" si="10"/>
        <v>126289</v>
      </c>
      <c r="I210" s="104">
        <v>126289000</v>
      </c>
      <c r="J210" s="106">
        <f t="shared" si="11"/>
        <v>134112</v>
      </c>
      <c r="K210" s="105">
        <v>134112000</v>
      </c>
    </row>
    <row r="211" spans="1:11" ht="25.5">
      <c r="A211" s="101">
        <f t="shared" si="9"/>
        <v>199</v>
      </c>
      <c r="B211" s="102" t="s">
        <v>126</v>
      </c>
      <c r="C211" s="103" t="s">
        <v>43</v>
      </c>
      <c r="D211" s="103" t="s">
        <v>526</v>
      </c>
      <c r="E211" s="103" t="s">
        <v>110</v>
      </c>
      <c r="F211" s="104">
        <v>126289000</v>
      </c>
      <c r="G211" s="105">
        <v>134112000</v>
      </c>
      <c r="H211" s="106">
        <f t="shared" si="10"/>
        <v>126289</v>
      </c>
      <c r="I211" s="104">
        <v>126289000</v>
      </c>
      <c r="J211" s="106">
        <f t="shared" si="11"/>
        <v>134112</v>
      </c>
      <c r="K211" s="105">
        <v>134112000</v>
      </c>
    </row>
    <row r="212" spans="1:11" ht="102">
      <c r="A212" s="101">
        <f t="shared" si="9"/>
        <v>200</v>
      </c>
      <c r="B212" s="102" t="s">
        <v>603</v>
      </c>
      <c r="C212" s="103" t="s">
        <v>43</v>
      </c>
      <c r="D212" s="103" t="s">
        <v>528</v>
      </c>
      <c r="E212" s="103" t="s">
        <v>19</v>
      </c>
      <c r="F212" s="104">
        <v>2111000</v>
      </c>
      <c r="G212" s="105">
        <v>2195000</v>
      </c>
      <c r="H212" s="106">
        <f t="shared" si="10"/>
        <v>2111</v>
      </c>
      <c r="I212" s="104">
        <v>2111000</v>
      </c>
      <c r="J212" s="106">
        <f t="shared" si="11"/>
        <v>2195</v>
      </c>
      <c r="K212" s="105">
        <v>2195000</v>
      </c>
    </row>
    <row r="213" spans="1:11" ht="25.5">
      <c r="A213" s="101">
        <f t="shared" si="9"/>
        <v>201</v>
      </c>
      <c r="B213" s="102" t="s">
        <v>120</v>
      </c>
      <c r="C213" s="103" t="s">
        <v>43</v>
      </c>
      <c r="D213" s="103" t="s">
        <v>528</v>
      </c>
      <c r="E213" s="103" t="s">
        <v>109</v>
      </c>
      <c r="F213" s="104">
        <v>2111000</v>
      </c>
      <c r="G213" s="105">
        <v>2195000</v>
      </c>
      <c r="H213" s="106">
        <f t="shared" si="10"/>
        <v>2111</v>
      </c>
      <c r="I213" s="104">
        <v>2111000</v>
      </c>
      <c r="J213" s="106">
        <f t="shared" si="11"/>
        <v>2195</v>
      </c>
      <c r="K213" s="105">
        <v>2195000</v>
      </c>
    </row>
    <row r="214" spans="1:11" ht="25.5">
      <c r="A214" s="101">
        <f t="shared" si="9"/>
        <v>202</v>
      </c>
      <c r="B214" s="102" t="s">
        <v>643</v>
      </c>
      <c r="C214" s="103" t="s">
        <v>43</v>
      </c>
      <c r="D214" s="103" t="s">
        <v>644</v>
      </c>
      <c r="E214" s="103" t="s">
        <v>19</v>
      </c>
      <c r="F214" s="104">
        <v>2951620.28</v>
      </c>
      <c r="G214" s="105">
        <v>1950694.41</v>
      </c>
      <c r="H214" s="106">
        <f t="shared" si="10"/>
        <v>2951.6202799999996</v>
      </c>
      <c r="I214" s="104">
        <v>2951620.28</v>
      </c>
      <c r="J214" s="106">
        <f t="shared" si="11"/>
        <v>1950.6944099999998</v>
      </c>
      <c r="K214" s="105">
        <v>1950694.41</v>
      </c>
    </row>
    <row r="215" spans="1:11" ht="12.75">
      <c r="A215" s="101">
        <f t="shared" si="9"/>
        <v>203</v>
      </c>
      <c r="B215" s="102" t="s">
        <v>129</v>
      </c>
      <c r="C215" s="103" t="s">
        <v>43</v>
      </c>
      <c r="D215" s="103" t="s">
        <v>644</v>
      </c>
      <c r="E215" s="103" t="s">
        <v>112</v>
      </c>
      <c r="F215" s="104">
        <v>2951620.28</v>
      </c>
      <c r="G215" s="105">
        <v>1950694.41</v>
      </c>
      <c r="H215" s="106">
        <f t="shared" si="10"/>
        <v>2951.6202799999996</v>
      </c>
      <c r="I215" s="104">
        <v>2951620.28</v>
      </c>
      <c r="J215" s="106">
        <f t="shared" si="11"/>
        <v>1950.6944099999998</v>
      </c>
      <c r="K215" s="105">
        <v>1950694.41</v>
      </c>
    </row>
    <row r="216" spans="1:11" ht="12.75">
      <c r="A216" s="101">
        <f t="shared" si="9"/>
        <v>204</v>
      </c>
      <c r="B216" s="102" t="s">
        <v>77</v>
      </c>
      <c r="C216" s="103" t="s">
        <v>44</v>
      </c>
      <c r="D216" s="103" t="s">
        <v>415</v>
      </c>
      <c r="E216" s="103" t="s">
        <v>19</v>
      </c>
      <c r="F216" s="104">
        <v>302485280.95</v>
      </c>
      <c r="G216" s="105">
        <v>303898280.95</v>
      </c>
      <c r="H216" s="106">
        <f t="shared" si="10"/>
        <v>302485.28095</v>
      </c>
      <c r="I216" s="104">
        <v>302485280.95</v>
      </c>
      <c r="J216" s="106">
        <f t="shared" si="11"/>
        <v>303898.28095</v>
      </c>
      <c r="K216" s="105">
        <v>303898280.95</v>
      </c>
    </row>
    <row r="217" spans="1:11" ht="51">
      <c r="A217" s="101">
        <f t="shared" si="9"/>
        <v>205</v>
      </c>
      <c r="B217" s="102" t="s">
        <v>1123</v>
      </c>
      <c r="C217" s="103" t="s">
        <v>44</v>
      </c>
      <c r="D217" s="103" t="s">
        <v>1105</v>
      </c>
      <c r="E217" s="103" t="s">
        <v>19</v>
      </c>
      <c r="F217" s="104">
        <v>302485280.95</v>
      </c>
      <c r="G217" s="105">
        <v>303898280.95</v>
      </c>
      <c r="H217" s="106">
        <f t="shared" si="10"/>
        <v>302485.28095</v>
      </c>
      <c r="I217" s="104">
        <v>302485280.95</v>
      </c>
      <c r="J217" s="106">
        <f t="shared" si="11"/>
        <v>303898.28095</v>
      </c>
      <c r="K217" s="105">
        <v>303898280.95</v>
      </c>
    </row>
    <row r="218" spans="1:11" ht="38.25">
      <c r="A218" s="101">
        <f t="shared" si="9"/>
        <v>206</v>
      </c>
      <c r="B218" s="102" t="s">
        <v>179</v>
      </c>
      <c r="C218" s="103" t="s">
        <v>44</v>
      </c>
      <c r="D218" s="103" t="s">
        <v>529</v>
      </c>
      <c r="E218" s="103" t="s">
        <v>19</v>
      </c>
      <c r="F218" s="104">
        <v>302485280.95</v>
      </c>
      <c r="G218" s="105">
        <v>303898280.95</v>
      </c>
      <c r="H218" s="106">
        <f t="shared" si="10"/>
        <v>302485.28095</v>
      </c>
      <c r="I218" s="104">
        <v>302485280.95</v>
      </c>
      <c r="J218" s="106">
        <f t="shared" si="11"/>
        <v>303898.28095</v>
      </c>
      <c r="K218" s="105">
        <v>303898280.95</v>
      </c>
    </row>
    <row r="219" spans="1:11" ht="76.5">
      <c r="A219" s="101">
        <f t="shared" si="9"/>
        <v>207</v>
      </c>
      <c r="B219" s="102" t="s">
        <v>180</v>
      </c>
      <c r="C219" s="103" t="s">
        <v>44</v>
      </c>
      <c r="D219" s="103" t="s">
        <v>530</v>
      </c>
      <c r="E219" s="103" t="s">
        <v>19</v>
      </c>
      <c r="F219" s="104">
        <v>54175572.69</v>
      </c>
      <c r="G219" s="105">
        <v>54175572.69</v>
      </c>
      <c r="H219" s="106">
        <f t="shared" si="10"/>
        <v>54175.57269</v>
      </c>
      <c r="I219" s="104">
        <v>54175572.69</v>
      </c>
      <c r="J219" s="106">
        <f t="shared" si="11"/>
        <v>54175.57269</v>
      </c>
      <c r="K219" s="105">
        <v>54175572.69</v>
      </c>
    </row>
    <row r="220" spans="1:11" ht="25.5">
      <c r="A220" s="101">
        <f t="shared" si="9"/>
        <v>208</v>
      </c>
      <c r="B220" s="102" t="s">
        <v>126</v>
      </c>
      <c r="C220" s="103" t="s">
        <v>44</v>
      </c>
      <c r="D220" s="103" t="s">
        <v>530</v>
      </c>
      <c r="E220" s="103" t="s">
        <v>110</v>
      </c>
      <c r="F220" s="104">
        <v>54175572.69</v>
      </c>
      <c r="G220" s="105">
        <v>54175572.69</v>
      </c>
      <c r="H220" s="106">
        <f t="shared" si="10"/>
        <v>54175.57269</v>
      </c>
      <c r="I220" s="104">
        <v>54175572.69</v>
      </c>
      <c r="J220" s="106">
        <f t="shared" si="11"/>
        <v>54175.57269</v>
      </c>
      <c r="K220" s="105">
        <v>54175572.69</v>
      </c>
    </row>
    <row r="221" spans="1:11" ht="114.75">
      <c r="A221" s="101">
        <f t="shared" si="9"/>
        <v>209</v>
      </c>
      <c r="B221" s="102" t="s">
        <v>181</v>
      </c>
      <c r="C221" s="103" t="s">
        <v>44</v>
      </c>
      <c r="D221" s="103" t="s">
        <v>531</v>
      </c>
      <c r="E221" s="103" t="s">
        <v>19</v>
      </c>
      <c r="F221" s="104">
        <v>11687551.87</v>
      </c>
      <c r="G221" s="105">
        <v>11687551.87</v>
      </c>
      <c r="H221" s="106">
        <f t="shared" si="10"/>
        <v>11687.55187</v>
      </c>
      <c r="I221" s="104">
        <v>11687551.87</v>
      </c>
      <c r="J221" s="106">
        <f t="shared" si="11"/>
        <v>11687.55187</v>
      </c>
      <c r="K221" s="105">
        <v>11687551.87</v>
      </c>
    </row>
    <row r="222" spans="1:11" ht="25.5">
      <c r="A222" s="101">
        <f t="shared" si="9"/>
        <v>210</v>
      </c>
      <c r="B222" s="102" t="s">
        <v>120</v>
      </c>
      <c r="C222" s="103" t="s">
        <v>44</v>
      </c>
      <c r="D222" s="103" t="s">
        <v>531</v>
      </c>
      <c r="E222" s="103" t="s">
        <v>109</v>
      </c>
      <c r="F222" s="104">
        <v>11687551.87</v>
      </c>
      <c r="G222" s="105">
        <v>11687551.87</v>
      </c>
      <c r="H222" s="106">
        <f t="shared" si="10"/>
        <v>11687.55187</v>
      </c>
      <c r="I222" s="104">
        <v>11687551.87</v>
      </c>
      <c r="J222" s="106">
        <f t="shared" si="11"/>
        <v>11687.55187</v>
      </c>
      <c r="K222" s="105">
        <v>11687551.87</v>
      </c>
    </row>
    <row r="223" spans="1:11" ht="38.25">
      <c r="A223" s="101">
        <f t="shared" si="9"/>
        <v>211</v>
      </c>
      <c r="B223" s="102" t="s">
        <v>182</v>
      </c>
      <c r="C223" s="103" t="s">
        <v>44</v>
      </c>
      <c r="D223" s="103" t="s">
        <v>532</v>
      </c>
      <c r="E223" s="103" t="s">
        <v>19</v>
      </c>
      <c r="F223" s="104">
        <v>38129524.47</v>
      </c>
      <c r="G223" s="105">
        <v>38129524.47</v>
      </c>
      <c r="H223" s="106">
        <f t="shared" si="10"/>
        <v>38129.52447</v>
      </c>
      <c r="I223" s="104">
        <v>38129524.47</v>
      </c>
      <c r="J223" s="106">
        <f t="shared" si="11"/>
        <v>38129.52447</v>
      </c>
      <c r="K223" s="105">
        <v>38129524.47</v>
      </c>
    </row>
    <row r="224" spans="1:11" ht="25.5">
      <c r="A224" s="101">
        <f t="shared" si="9"/>
        <v>212</v>
      </c>
      <c r="B224" s="102" t="s">
        <v>126</v>
      </c>
      <c r="C224" s="103" t="s">
        <v>44</v>
      </c>
      <c r="D224" s="103" t="s">
        <v>532</v>
      </c>
      <c r="E224" s="103" t="s">
        <v>110</v>
      </c>
      <c r="F224" s="104">
        <v>47300</v>
      </c>
      <c r="G224" s="105">
        <v>47300</v>
      </c>
      <c r="H224" s="106">
        <f t="shared" si="10"/>
        <v>47.3</v>
      </c>
      <c r="I224" s="104">
        <v>47300</v>
      </c>
      <c r="J224" s="106">
        <f t="shared" si="11"/>
        <v>47.3</v>
      </c>
      <c r="K224" s="105">
        <v>47300</v>
      </c>
    </row>
    <row r="225" spans="1:11" ht="25.5">
      <c r="A225" s="101">
        <f t="shared" si="9"/>
        <v>213</v>
      </c>
      <c r="B225" s="102" t="s">
        <v>120</v>
      </c>
      <c r="C225" s="103" t="s">
        <v>44</v>
      </c>
      <c r="D225" s="103" t="s">
        <v>532</v>
      </c>
      <c r="E225" s="103" t="s">
        <v>109</v>
      </c>
      <c r="F225" s="104">
        <v>34848788.05</v>
      </c>
      <c r="G225" s="105">
        <v>34848788.05</v>
      </c>
      <c r="H225" s="106">
        <f t="shared" si="10"/>
        <v>34848.788049999996</v>
      </c>
      <c r="I225" s="104">
        <v>34848788.05</v>
      </c>
      <c r="J225" s="106">
        <f t="shared" si="11"/>
        <v>34848.788049999996</v>
      </c>
      <c r="K225" s="105">
        <v>34848788.05</v>
      </c>
    </row>
    <row r="226" spans="1:11" ht="12.75">
      <c r="A226" s="101">
        <f t="shared" si="9"/>
        <v>214</v>
      </c>
      <c r="B226" s="102" t="s">
        <v>127</v>
      </c>
      <c r="C226" s="103" t="s">
        <v>44</v>
      </c>
      <c r="D226" s="103" t="s">
        <v>532</v>
      </c>
      <c r="E226" s="103" t="s">
        <v>111</v>
      </c>
      <c r="F226" s="104">
        <v>3233436.42</v>
      </c>
      <c r="G226" s="105">
        <v>3233436.42</v>
      </c>
      <c r="H226" s="106">
        <f t="shared" si="10"/>
        <v>3233.43642</v>
      </c>
      <c r="I226" s="104">
        <v>3233436.42</v>
      </c>
      <c r="J226" s="106">
        <f t="shared" si="11"/>
        <v>3233.43642</v>
      </c>
      <c r="K226" s="105">
        <v>3233436.42</v>
      </c>
    </row>
    <row r="227" spans="1:11" ht="25.5">
      <c r="A227" s="101">
        <f t="shared" si="9"/>
        <v>215</v>
      </c>
      <c r="B227" s="102" t="s">
        <v>183</v>
      </c>
      <c r="C227" s="103" t="s">
        <v>44</v>
      </c>
      <c r="D227" s="103" t="s">
        <v>533</v>
      </c>
      <c r="E227" s="103" t="s">
        <v>19</v>
      </c>
      <c r="F227" s="104">
        <v>1929000</v>
      </c>
      <c r="G227" s="105">
        <v>1929000</v>
      </c>
      <c r="H227" s="106">
        <f t="shared" si="10"/>
        <v>1929</v>
      </c>
      <c r="I227" s="104">
        <v>1929000</v>
      </c>
      <c r="J227" s="106">
        <f t="shared" si="11"/>
        <v>1929</v>
      </c>
      <c r="K227" s="105">
        <v>1929000</v>
      </c>
    </row>
    <row r="228" spans="1:11" ht="25.5">
      <c r="A228" s="101">
        <f t="shared" si="9"/>
        <v>216</v>
      </c>
      <c r="B228" s="102" t="s">
        <v>120</v>
      </c>
      <c r="C228" s="103" t="s">
        <v>44</v>
      </c>
      <c r="D228" s="103" t="s">
        <v>533</v>
      </c>
      <c r="E228" s="103" t="s">
        <v>109</v>
      </c>
      <c r="F228" s="104">
        <v>1929000</v>
      </c>
      <c r="G228" s="105">
        <v>1929000</v>
      </c>
      <c r="H228" s="106">
        <f t="shared" si="10"/>
        <v>1929</v>
      </c>
      <c r="I228" s="104">
        <v>1929000</v>
      </c>
      <c r="J228" s="106">
        <f t="shared" si="11"/>
        <v>1929</v>
      </c>
      <c r="K228" s="105">
        <v>1929000</v>
      </c>
    </row>
    <row r="229" spans="1:11" ht="63.75">
      <c r="A229" s="101">
        <f t="shared" si="9"/>
        <v>217</v>
      </c>
      <c r="B229" s="102" t="s">
        <v>184</v>
      </c>
      <c r="C229" s="103" t="s">
        <v>44</v>
      </c>
      <c r="D229" s="103" t="s">
        <v>534</v>
      </c>
      <c r="E229" s="103" t="s">
        <v>19</v>
      </c>
      <c r="F229" s="104">
        <v>5801491.92</v>
      </c>
      <c r="G229" s="105">
        <v>5801491.92</v>
      </c>
      <c r="H229" s="106">
        <f t="shared" si="10"/>
        <v>5801.4919199999995</v>
      </c>
      <c r="I229" s="104">
        <v>5801491.92</v>
      </c>
      <c r="J229" s="106">
        <f t="shared" si="11"/>
        <v>5801.4919199999995</v>
      </c>
      <c r="K229" s="105">
        <v>5801491.92</v>
      </c>
    </row>
    <row r="230" spans="1:11" ht="25.5">
      <c r="A230" s="101">
        <f t="shared" si="9"/>
        <v>218</v>
      </c>
      <c r="B230" s="102" t="s">
        <v>120</v>
      </c>
      <c r="C230" s="103" t="s">
        <v>44</v>
      </c>
      <c r="D230" s="103" t="s">
        <v>534</v>
      </c>
      <c r="E230" s="103" t="s">
        <v>109</v>
      </c>
      <c r="F230" s="104">
        <v>5801491.92</v>
      </c>
      <c r="G230" s="105">
        <v>5801491.92</v>
      </c>
      <c r="H230" s="106">
        <f t="shared" si="10"/>
        <v>5801.4919199999995</v>
      </c>
      <c r="I230" s="104">
        <v>5801491.92</v>
      </c>
      <c r="J230" s="106">
        <f t="shared" si="11"/>
        <v>5801.4919199999995</v>
      </c>
      <c r="K230" s="105">
        <v>5801491.92</v>
      </c>
    </row>
    <row r="231" spans="1:11" ht="63.75">
      <c r="A231" s="101">
        <f t="shared" si="9"/>
        <v>219</v>
      </c>
      <c r="B231" s="102" t="s">
        <v>321</v>
      </c>
      <c r="C231" s="103" t="s">
        <v>44</v>
      </c>
      <c r="D231" s="103" t="s">
        <v>535</v>
      </c>
      <c r="E231" s="103" t="s">
        <v>19</v>
      </c>
      <c r="F231" s="104">
        <v>27729400</v>
      </c>
      <c r="G231" s="105">
        <v>24729400</v>
      </c>
      <c r="H231" s="106">
        <f t="shared" si="10"/>
        <v>27729.4</v>
      </c>
      <c r="I231" s="104">
        <v>27729400</v>
      </c>
      <c r="J231" s="106">
        <f t="shared" si="11"/>
        <v>24729.4</v>
      </c>
      <c r="K231" s="105">
        <v>24729400</v>
      </c>
    </row>
    <row r="232" spans="1:11" ht="25.5">
      <c r="A232" s="101">
        <f t="shared" si="9"/>
        <v>220</v>
      </c>
      <c r="B232" s="102" t="s">
        <v>120</v>
      </c>
      <c r="C232" s="103" t="s">
        <v>44</v>
      </c>
      <c r="D232" s="103" t="s">
        <v>535</v>
      </c>
      <c r="E232" s="103" t="s">
        <v>109</v>
      </c>
      <c r="F232" s="104">
        <v>27729400</v>
      </c>
      <c r="G232" s="105">
        <v>24729400</v>
      </c>
      <c r="H232" s="106">
        <f t="shared" si="10"/>
        <v>27729.4</v>
      </c>
      <c r="I232" s="104">
        <v>27729400</v>
      </c>
      <c r="J232" s="106">
        <f t="shared" si="11"/>
        <v>24729.4</v>
      </c>
      <c r="K232" s="105">
        <v>24729400</v>
      </c>
    </row>
    <row r="233" spans="1:15" ht="102">
      <c r="A233" s="101">
        <f t="shared" si="9"/>
        <v>221</v>
      </c>
      <c r="B233" s="102" t="s">
        <v>322</v>
      </c>
      <c r="C233" s="103" t="s">
        <v>44</v>
      </c>
      <c r="D233" s="103" t="s">
        <v>536</v>
      </c>
      <c r="E233" s="103" t="s">
        <v>19</v>
      </c>
      <c r="F233" s="104">
        <v>545740</v>
      </c>
      <c r="G233" s="105">
        <v>545740</v>
      </c>
      <c r="H233" s="106">
        <f t="shared" si="10"/>
        <v>545.74</v>
      </c>
      <c r="I233" s="104">
        <v>545740</v>
      </c>
      <c r="J233" s="106">
        <f t="shared" si="11"/>
        <v>545.74</v>
      </c>
      <c r="K233" s="105">
        <v>545740</v>
      </c>
      <c r="N233" s="87"/>
      <c r="O233" s="87"/>
    </row>
    <row r="234" spans="1:11" ht="25.5">
      <c r="A234" s="101">
        <f t="shared" si="9"/>
        <v>222</v>
      </c>
      <c r="B234" s="102" t="s">
        <v>120</v>
      </c>
      <c r="C234" s="103" t="s">
        <v>44</v>
      </c>
      <c r="D234" s="103" t="s">
        <v>536</v>
      </c>
      <c r="E234" s="103" t="s">
        <v>109</v>
      </c>
      <c r="F234" s="104">
        <v>545740</v>
      </c>
      <c r="G234" s="105">
        <v>545740</v>
      </c>
      <c r="H234" s="106">
        <f t="shared" si="10"/>
        <v>545.74</v>
      </c>
      <c r="I234" s="104">
        <v>545740</v>
      </c>
      <c r="J234" s="106">
        <f t="shared" si="11"/>
        <v>545.74</v>
      </c>
      <c r="K234" s="105">
        <v>545740</v>
      </c>
    </row>
    <row r="235" spans="1:11" ht="140.25">
      <c r="A235" s="101">
        <f t="shared" si="9"/>
        <v>223</v>
      </c>
      <c r="B235" s="102" t="s">
        <v>604</v>
      </c>
      <c r="C235" s="103" t="s">
        <v>44</v>
      </c>
      <c r="D235" s="103" t="s">
        <v>538</v>
      </c>
      <c r="E235" s="103" t="s">
        <v>19</v>
      </c>
      <c r="F235" s="104">
        <v>152796000</v>
      </c>
      <c r="G235" s="105">
        <v>156981000</v>
      </c>
      <c r="H235" s="106">
        <f t="shared" si="10"/>
        <v>152796</v>
      </c>
      <c r="I235" s="104">
        <v>152796000</v>
      </c>
      <c r="J235" s="106">
        <f t="shared" si="11"/>
        <v>156981</v>
      </c>
      <c r="K235" s="105">
        <v>156981000</v>
      </c>
    </row>
    <row r="236" spans="1:11" ht="25.5">
      <c r="A236" s="101">
        <f t="shared" si="9"/>
        <v>224</v>
      </c>
      <c r="B236" s="102" t="s">
        <v>126</v>
      </c>
      <c r="C236" s="103" t="s">
        <v>44</v>
      </c>
      <c r="D236" s="103" t="s">
        <v>538</v>
      </c>
      <c r="E236" s="103" t="s">
        <v>110</v>
      </c>
      <c r="F236" s="104">
        <v>152796000</v>
      </c>
      <c r="G236" s="105">
        <v>156981000</v>
      </c>
      <c r="H236" s="106">
        <f t="shared" si="10"/>
        <v>152796</v>
      </c>
      <c r="I236" s="104">
        <v>152796000</v>
      </c>
      <c r="J236" s="106">
        <f t="shared" si="11"/>
        <v>156981</v>
      </c>
      <c r="K236" s="105">
        <v>156981000</v>
      </c>
    </row>
    <row r="237" spans="1:11" ht="140.25">
      <c r="A237" s="101">
        <f t="shared" si="9"/>
        <v>225</v>
      </c>
      <c r="B237" s="102" t="s">
        <v>605</v>
      </c>
      <c r="C237" s="103" t="s">
        <v>44</v>
      </c>
      <c r="D237" s="103" t="s">
        <v>540</v>
      </c>
      <c r="E237" s="103" t="s">
        <v>19</v>
      </c>
      <c r="F237" s="104">
        <v>5691000</v>
      </c>
      <c r="G237" s="105">
        <v>5919000</v>
      </c>
      <c r="H237" s="106">
        <f t="shared" si="10"/>
        <v>5691</v>
      </c>
      <c r="I237" s="104">
        <v>5691000</v>
      </c>
      <c r="J237" s="106">
        <f t="shared" si="11"/>
        <v>5919</v>
      </c>
      <c r="K237" s="105">
        <v>5919000</v>
      </c>
    </row>
    <row r="238" spans="1:11" ht="25.5">
      <c r="A238" s="101">
        <f t="shared" si="9"/>
        <v>226</v>
      </c>
      <c r="B238" s="102" t="s">
        <v>120</v>
      </c>
      <c r="C238" s="103" t="s">
        <v>44</v>
      </c>
      <c r="D238" s="103" t="s">
        <v>540</v>
      </c>
      <c r="E238" s="103" t="s">
        <v>109</v>
      </c>
      <c r="F238" s="104">
        <v>5691000</v>
      </c>
      <c r="G238" s="105">
        <v>5919000</v>
      </c>
      <c r="H238" s="106">
        <f t="shared" si="10"/>
        <v>5691</v>
      </c>
      <c r="I238" s="104">
        <v>5691000</v>
      </c>
      <c r="J238" s="106">
        <f t="shared" si="11"/>
        <v>5919</v>
      </c>
      <c r="K238" s="105">
        <v>5919000</v>
      </c>
    </row>
    <row r="239" spans="1:11" ht="25.5">
      <c r="A239" s="101">
        <f t="shared" si="9"/>
        <v>227</v>
      </c>
      <c r="B239" s="102" t="s">
        <v>643</v>
      </c>
      <c r="C239" s="103" t="s">
        <v>44</v>
      </c>
      <c r="D239" s="103" t="s">
        <v>645</v>
      </c>
      <c r="E239" s="103" t="s">
        <v>19</v>
      </c>
      <c r="F239" s="104">
        <v>1000000</v>
      </c>
      <c r="G239" s="105">
        <v>1000000</v>
      </c>
      <c r="H239" s="106">
        <f t="shared" si="10"/>
        <v>1000</v>
      </c>
      <c r="I239" s="104">
        <v>1000000</v>
      </c>
      <c r="J239" s="106">
        <f t="shared" si="11"/>
        <v>1000</v>
      </c>
      <c r="K239" s="105">
        <v>1000000</v>
      </c>
    </row>
    <row r="240" spans="1:11" ht="12.75">
      <c r="A240" s="101">
        <f t="shared" si="9"/>
        <v>228</v>
      </c>
      <c r="B240" s="102" t="s">
        <v>129</v>
      </c>
      <c r="C240" s="103" t="s">
        <v>44</v>
      </c>
      <c r="D240" s="103" t="s">
        <v>645</v>
      </c>
      <c r="E240" s="103" t="s">
        <v>112</v>
      </c>
      <c r="F240" s="104">
        <v>1000000</v>
      </c>
      <c r="G240" s="105">
        <v>1000000</v>
      </c>
      <c r="H240" s="106">
        <f t="shared" si="10"/>
        <v>1000</v>
      </c>
      <c r="I240" s="104">
        <v>1000000</v>
      </c>
      <c r="J240" s="106">
        <f t="shared" si="11"/>
        <v>1000</v>
      </c>
      <c r="K240" s="105">
        <v>1000000</v>
      </c>
    </row>
    <row r="241" spans="1:11" ht="12.75">
      <c r="A241" s="101">
        <f t="shared" si="9"/>
        <v>229</v>
      </c>
      <c r="B241" s="102" t="s">
        <v>606</v>
      </c>
      <c r="C241" s="103" t="s">
        <v>556</v>
      </c>
      <c r="D241" s="103" t="s">
        <v>415</v>
      </c>
      <c r="E241" s="103" t="s">
        <v>19</v>
      </c>
      <c r="F241" s="104">
        <v>43448813.63</v>
      </c>
      <c r="G241" s="105">
        <v>43971062</v>
      </c>
      <c r="H241" s="106">
        <f t="shared" si="10"/>
        <v>43448.813630000004</v>
      </c>
      <c r="I241" s="104">
        <v>43448813.63</v>
      </c>
      <c r="J241" s="106">
        <f t="shared" si="11"/>
        <v>43971.062</v>
      </c>
      <c r="K241" s="105">
        <v>43971062</v>
      </c>
    </row>
    <row r="242" spans="1:11" ht="51">
      <c r="A242" s="101">
        <f t="shared" si="9"/>
        <v>230</v>
      </c>
      <c r="B242" s="102" t="s">
        <v>1124</v>
      </c>
      <c r="C242" s="103" t="s">
        <v>556</v>
      </c>
      <c r="D242" s="103" t="s">
        <v>1110</v>
      </c>
      <c r="E242" s="103" t="s">
        <v>19</v>
      </c>
      <c r="F242" s="104">
        <v>43448813.63</v>
      </c>
      <c r="G242" s="105">
        <v>43971062</v>
      </c>
      <c r="H242" s="106">
        <f t="shared" si="10"/>
        <v>43448.813630000004</v>
      </c>
      <c r="I242" s="104">
        <v>43448813.63</v>
      </c>
      <c r="J242" s="106">
        <f t="shared" si="11"/>
        <v>43971.062</v>
      </c>
      <c r="K242" s="105">
        <v>43971062</v>
      </c>
    </row>
    <row r="243" spans="1:11" ht="25.5">
      <c r="A243" s="101">
        <f t="shared" si="9"/>
        <v>231</v>
      </c>
      <c r="B243" s="102" t="s">
        <v>194</v>
      </c>
      <c r="C243" s="103" t="s">
        <v>556</v>
      </c>
      <c r="D243" s="103" t="s">
        <v>557</v>
      </c>
      <c r="E243" s="103" t="s">
        <v>19</v>
      </c>
      <c r="F243" s="104">
        <v>43448813.63</v>
      </c>
      <c r="G243" s="105">
        <v>43971062</v>
      </c>
      <c r="H243" s="106">
        <f t="shared" si="10"/>
        <v>43448.813630000004</v>
      </c>
      <c r="I243" s="104">
        <v>43448813.63</v>
      </c>
      <c r="J243" s="106">
        <f t="shared" si="11"/>
        <v>43971.062</v>
      </c>
      <c r="K243" s="105">
        <v>43971062</v>
      </c>
    </row>
    <row r="244" spans="1:11" ht="25.5">
      <c r="A244" s="101">
        <f t="shared" si="9"/>
        <v>232</v>
      </c>
      <c r="B244" s="102" t="s">
        <v>196</v>
      </c>
      <c r="C244" s="103" t="s">
        <v>556</v>
      </c>
      <c r="D244" s="103" t="s">
        <v>558</v>
      </c>
      <c r="E244" s="103" t="s">
        <v>19</v>
      </c>
      <c r="F244" s="104">
        <v>36150650.63</v>
      </c>
      <c r="G244" s="105">
        <v>42150650.63</v>
      </c>
      <c r="H244" s="106">
        <f t="shared" si="10"/>
        <v>36150.650630000004</v>
      </c>
      <c r="I244" s="104">
        <v>36150650.63</v>
      </c>
      <c r="J244" s="106">
        <f t="shared" si="11"/>
        <v>42150.650630000004</v>
      </c>
      <c r="K244" s="105">
        <v>42150650.63</v>
      </c>
    </row>
    <row r="245" spans="1:11" ht="25.5">
      <c r="A245" s="101">
        <f t="shared" si="9"/>
        <v>233</v>
      </c>
      <c r="B245" s="102" t="s">
        <v>126</v>
      </c>
      <c r="C245" s="103" t="s">
        <v>556</v>
      </c>
      <c r="D245" s="103" t="s">
        <v>558</v>
      </c>
      <c r="E245" s="103" t="s">
        <v>110</v>
      </c>
      <c r="F245" s="104">
        <v>31059433.6</v>
      </c>
      <c r="G245" s="105">
        <v>37059433.6</v>
      </c>
      <c r="H245" s="106">
        <f t="shared" si="10"/>
        <v>31059.4336</v>
      </c>
      <c r="I245" s="104">
        <v>31059433.6</v>
      </c>
      <c r="J245" s="106">
        <f t="shared" si="11"/>
        <v>37059.433600000004</v>
      </c>
      <c r="K245" s="105">
        <v>37059433.6</v>
      </c>
    </row>
    <row r="246" spans="1:11" ht="25.5">
      <c r="A246" s="101">
        <f t="shared" si="9"/>
        <v>234</v>
      </c>
      <c r="B246" s="102" t="s">
        <v>120</v>
      </c>
      <c r="C246" s="103" t="s">
        <v>556</v>
      </c>
      <c r="D246" s="103" t="s">
        <v>558</v>
      </c>
      <c r="E246" s="103" t="s">
        <v>109</v>
      </c>
      <c r="F246" s="104">
        <v>3972617.03</v>
      </c>
      <c r="G246" s="105">
        <v>3972617.03</v>
      </c>
      <c r="H246" s="106">
        <f t="shared" si="10"/>
        <v>3972.61703</v>
      </c>
      <c r="I246" s="104">
        <v>3972617.03</v>
      </c>
      <c r="J246" s="106">
        <f t="shared" si="11"/>
        <v>3972.61703</v>
      </c>
      <c r="K246" s="105">
        <v>3972617.03</v>
      </c>
    </row>
    <row r="247" spans="1:11" ht="12.75">
      <c r="A247" s="101">
        <f t="shared" si="9"/>
        <v>235</v>
      </c>
      <c r="B247" s="102" t="s">
        <v>127</v>
      </c>
      <c r="C247" s="103" t="s">
        <v>556</v>
      </c>
      <c r="D247" s="103" t="s">
        <v>558</v>
      </c>
      <c r="E247" s="103" t="s">
        <v>111</v>
      </c>
      <c r="F247" s="104">
        <v>1118600</v>
      </c>
      <c r="G247" s="105">
        <v>1118600</v>
      </c>
      <c r="H247" s="106">
        <f t="shared" si="10"/>
        <v>1118.6</v>
      </c>
      <c r="I247" s="104">
        <v>1118600</v>
      </c>
      <c r="J247" s="106">
        <f t="shared" si="11"/>
        <v>1118.6</v>
      </c>
      <c r="K247" s="105">
        <v>1118600</v>
      </c>
    </row>
    <row r="248" spans="1:11" ht="38.25">
      <c r="A248" s="101">
        <f t="shared" si="9"/>
        <v>236</v>
      </c>
      <c r="B248" s="102" t="s">
        <v>197</v>
      </c>
      <c r="C248" s="103" t="s">
        <v>556</v>
      </c>
      <c r="D248" s="103" t="s">
        <v>559</v>
      </c>
      <c r="E248" s="103" t="s">
        <v>19</v>
      </c>
      <c r="F248" s="104">
        <v>881719</v>
      </c>
      <c r="G248" s="105">
        <v>881719</v>
      </c>
      <c r="H248" s="106">
        <f t="shared" si="10"/>
        <v>881.719</v>
      </c>
      <c r="I248" s="104">
        <v>881719</v>
      </c>
      <c r="J248" s="106">
        <f t="shared" si="11"/>
        <v>881.719</v>
      </c>
      <c r="K248" s="105">
        <v>881719</v>
      </c>
    </row>
    <row r="249" spans="1:11" ht="25.5">
      <c r="A249" s="101">
        <f t="shared" si="9"/>
        <v>237</v>
      </c>
      <c r="B249" s="102" t="s">
        <v>120</v>
      </c>
      <c r="C249" s="103" t="s">
        <v>556</v>
      </c>
      <c r="D249" s="103" t="s">
        <v>559</v>
      </c>
      <c r="E249" s="103" t="s">
        <v>109</v>
      </c>
      <c r="F249" s="104">
        <v>881719</v>
      </c>
      <c r="G249" s="105">
        <v>881719</v>
      </c>
      <c r="H249" s="106">
        <f t="shared" si="10"/>
        <v>881.719</v>
      </c>
      <c r="I249" s="104">
        <v>881719</v>
      </c>
      <c r="J249" s="106">
        <f t="shared" si="11"/>
        <v>881.719</v>
      </c>
      <c r="K249" s="105">
        <v>881719</v>
      </c>
    </row>
    <row r="250" spans="1:11" ht="38.25">
      <c r="A250" s="101">
        <f t="shared" si="9"/>
        <v>238</v>
      </c>
      <c r="B250" s="102" t="s">
        <v>195</v>
      </c>
      <c r="C250" s="103" t="s">
        <v>556</v>
      </c>
      <c r="D250" s="103" t="s">
        <v>560</v>
      </c>
      <c r="E250" s="103" t="s">
        <v>19</v>
      </c>
      <c r="F250" s="104">
        <v>6366444</v>
      </c>
      <c r="G250" s="105">
        <v>888692.37</v>
      </c>
      <c r="H250" s="106">
        <f t="shared" si="10"/>
        <v>6366.444</v>
      </c>
      <c r="I250" s="104">
        <v>6366444</v>
      </c>
      <c r="J250" s="106">
        <f t="shared" si="11"/>
        <v>888.69237</v>
      </c>
      <c r="K250" s="105">
        <v>888692.37</v>
      </c>
    </row>
    <row r="251" spans="1:11" ht="25.5">
      <c r="A251" s="101">
        <f t="shared" si="9"/>
        <v>239</v>
      </c>
      <c r="B251" s="102" t="s">
        <v>120</v>
      </c>
      <c r="C251" s="103" t="s">
        <v>556</v>
      </c>
      <c r="D251" s="103" t="s">
        <v>560</v>
      </c>
      <c r="E251" s="103" t="s">
        <v>109</v>
      </c>
      <c r="F251" s="104">
        <v>6366444</v>
      </c>
      <c r="G251" s="105">
        <v>888692.37</v>
      </c>
      <c r="H251" s="106">
        <f t="shared" si="10"/>
        <v>6366.444</v>
      </c>
      <c r="I251" s="104">
        <v>6366444</v>
      </c>
      <c r="J251" s="106">
        <f t="shared" si="11"/>
        <v>888.69237</v>
      </c>
      <c r="K251" s="105">
        <v>888692.37</v>
      </c>
    </row>
    <row r="252" spans="1:11" ht="25.5">
      <c r="A252" s="101">
        <f t="shared" si="9"/>
        <v>240</v>
      </c>
      <c r="B252" s="102" t="s">
        <v>697</v>
      </c>
      <c r="C252" s="103" t="s">
        <v>556</v>
      </c>
      <c r="D252" s="103" t="s">
        <v>647</v>
      </c>
      <c r="E252" s="103" t="s">
        <v>19</v>
      </c>
      <c r="F252" s="104">
        <v>50000</v>
      </c>
      <c r="G252" s="105">
        <v>50000</v>
      </c>
      <c r="H252" s="106">
        <f t="shared" si="10"/>
        <v>50</v>
      </c>
      <c r="I252" s="104">
        <v>50000</v>
      </c>
      <c r="J252" s="106">
        <f t="shared" si="11"/>
        <v>50</v>
      </c>
      <c r="K252" s="105">
        <v>50000</v>
      </c>
    </row>
    <row r="253" spans="1:11" ht="25.5">
      <c r="A253" s="101">
        <f t="shared" si="9"/>
        <v>241</v>
      </c>
      <c r="B253" s="102" t="s">
        <v>120</v>
      </c>
      <c r="C253" s="103" t="s">
        <v>556</v>
      </c>
      <c r="D253" s="103" t="s">
        <v>647</v>
      </c>
      <c r="E253" s="103" t="s">
        <v>109</v>
      </c>
      <c r="F253" s="104">
        <v>50000</v>
      </c>
      <c r="G253" s="105">
        <v>50000</v>
      </c>
      <c r="H253" s="106">
        <f t="shared" si="10"/>
        <v>50</v>
      </c>
      <c r="I253" s="104">
        <v>50000</v>
      </c>
      <c r="J253" s="106">
        <f t="shared" si="11"/>
        <v>50</v>
      </c>
      <c r="K253" s="105">
        <v>50000</v>
      </c>
    </row>
    <row r="254" spans="1:11" ht="12.75">
      <c r="A254" s="101">
        <f t="shared" si="9"/>
        <v>242</v>
      </c>
      <c r="B254" s="102" t="s">
        <v>607</v>
      </c>
      <c r="C254" s="103" t="s">
        <v>45</v>
      </c>
      <c r="D254" s="103" t="s">
        <v>415</v>
      </c>
      <c r="E254" s="103" t="s">
        <v>19</v>
      </c>
      <c r="F254" s="104">
        <v>18748069</v>
      </c>
      <c r="G254" s="105">
        <v>18992569</v>
      </c>
      <c r="H254" s="106">
        <f t="shared" si="10"/>
        <v>18748.069</v>
      </c>
      <c r="I254" s="104">
        <v>18748069</v>
      </c>
      <c r="J254" s="106">
        <f t="shared" si="11"/>
        <v>18992.569</v>
      </c>
      <c r="K254" s="105">
        <v>18992569</v>
      </c>
    </row>
    <row r="255" spans="1:11" ht="51">
      <c r="A255" s="101">
        <f t="shared" si="9"/>
        <v>243</v>
      </c>
      <c r="B255" s="102" t="s">
        <v>1123</v>
      </c>
      <c r="C255" s="103" t="s">
        <v>45</v>
      </c>
      <c r="D255" s="103" t="s">
        <v>1105</v>
      </c>
      <c r="E255" s="103" t="s">
        <v>19</v>
      </c>
      <c r="F255" s="104">
        <v>17497200</v>
      </c>
      <c r="G255" s="105">
        <v>17741700</v>
      </c>
      <c r="H255" s="106">
        <f t="shared" si="10"/>
        <v>17497.2</v>
      </c>
      <c r="I255" s="104">
        <v>17497200</v>
      </c>
      <c r="J255" s="106">
        <f t="shared" si="11"/>
        <v>17741.7</v>
      </c>
      <c r="K255" s="105">
        <v>17741700</v>
      </c>
    </row>
    <row r="256" spans="1:11" ht="38.25">
      <c r="A256" s="101">
        <f t="shared" si="9"/>
        <v>244</v>
      </c>
      <c r="B256" s="102" t="s">
        <v>185</v>
      </c>
      <c r="C256" s="103" t="s">
        <v>45</v>
      </c>
      <c r="D256" s="103" t="s">
        <v>542</v>
      </c>
      <c r="E256" s="103" t="s">
        <v>19</v>
      </c>
      <c r="F256" s="104">
        <v>16262200</v>
      </c>
      <c r="G256" s="105">
        <v>16506700</v>
      </c>
      <c r="H256" s="106">
        <f t="shared" si="10"/>
        <v>16262.2</v>
      </c>
      <c r="I256" s="104">
        <v>16262200</v>
      </c>
      <c r="J256" s="106">
        <f t="shared" si="11"/>
        <v>16506.7</v>
      </c>
      <c r="K256" s="105">
        <v>16506700</v>
      </c>
    </row>
    <row r="257" spans="1:11" ht="25.5">
      <c r="A257" s="101">
        <f t="shared" si="9"/>
        <v>245</v>
      </c>
      <c r="B257" s="102" t="s">
        <v>186</v>
      </c>
      <c r="C257" s="103" t="s">
        <v>45</v>
      </c>
      <c r="D257" s="103" t="s">
        <v>543</v>
      </c>
      <c r="E257" s="103" t="s">
        <v>19</v>
      </c>
      <c r="F257" s="104">
        <v>8500000</v>
      </c>
      <c r="G257" s="105">
        <v>8500000</v>
      </c>
      <c r="H257" s="106">
        <f t="shared" si="10"/>
        <v>8500</v>
      </c>
      <c r="I257" s="104">
        <v>8500000</v>
      </c>
      <c r="J257" s="106">
        <f t="shared" si="11"/>
        <v>8500</v>
      </c>
      <c r="K257" s="105">
        <v>8500000</v>
      </c>
    </row>
    <row r="258" spans="1:11" ht="25.5">
      <c r="A258" s="101">
        <f t="shared" si="9"/>
        <v>246</v>
      </c>
      <c r="B258" s="102" t="s">
        <v>120</v>
      </c>
      <c r="C258" s="103" t="s">
        <v>45</v>
      </c>
      <c r="D258" s="103" t="s">
        <v>543</v>
      </c>
      <c r="E258" s="103" t="s">
        <v>109</v>
      </c>
      <c r="F258" s="104">
        <v>8500000</v>
      </c>
      <c r="G258" s="105">
        <v>8500000</v>
      </c>
      <c r="H258" s="106">
        <f t="shared" si="10"/>
        <v>8500</v>
      </c>
      <c r="I258" s="104">
        <v>8500000</v>
      </c>
      <c r="J258" s="106">
        <f t="shared" si="11"/>
        <v>8500</v>
      </c>
      <c r="K258" s="105">
        <v>8500000</v>
      </c>
    </row>
    <row r="259" spans="1:11" ht="38.25">
      <c r="A259" s="101">
        <f t="shared" si="9"/>
        <v>247</v>
      </c>
      <c r="B259" s="102" t="s">
        <v>187</v>
      </c>
      <c r="C259" s="103" t="s">
        <v>45</v>
      </c>
      <c r="D259" s="103" t="s">
        <v>544</v>
      </c>
      <c r="E259" s="103" t="s">
        <v>19</v>
      </c>
      <c r="F259" s="104">
        <v>1500000</v>
      </c>
      <c r="G259" s="105">
        <v>1500000</v>
      </c>
      <c r="H259" s="106">
        <f t="shared" si="10"/>
        <v>1500</v>
      </c>
      <c r="I259" s="104">
        <v>1500000</v>
      </c>
      <c r="J259" s="106">
        <f t="shared" si="11"/>
        <v>1500</v>
      </c>
      <c r="K259" s="105">
        <v>1500000</v>
      </c>
    </row>
    <row r="260" spans="1:11" ht="25.5">
      <c r="A260" s="101">
        <f t="shared" si="9"/>
        <v>248</v>
      </c>
      <c r="B260" s="102" t="s">
        <v>120</v>
      </c>
      <c r="C260" s="103" t="s">
        <v>45</v>
      </c>
      <c r="D260" s="103" t="s">
        <v>544</v>
      </c>
      <c r="E260" s="103" t="s">
        <v>109</v>
      </c>
      <c r="F260" s="104">
        <v>1500000</v>
      </c>
      <c r="G260" s="105">
        <v>1500000</v>
      </c>
      <c r="H260" s="106">
        <f t="shared" si="10"/>
        <v>1500</v>
      </c>
      <c r="I260" s="104">
        <v>1500000</v>
      </c>
      <c r="J260" s="106">
        <f t="shared" si="11"/>
        <v>1500</v>
      </c>
      <c r="K260" s="105">
        <v>1500000</v>
      </c>
    </row>
    <row r="261" spans="1:11" ht="51">
      <c r="A261" s="101">
        <f t="shared" si="9"/>
        <v>249</v>
      </c>
      <c r="B261" s="102" t="s">
        <v>188</v>
      </c>
      <c r="C261" s="103" t="s">
        <v>45</v>
      </c>
      <c r="D261" s="103" t="s">
        <v>545</v>
      </c>
      <c r="E261" s="103" t="s">
        <v>19</v>
      </c>
      <c r="F261" s="104">
        <v>150000</v>
      </c>
      <c r="G261" s="105">
        <v>150000</v>
      </c>
      <c r="H261" s="106">
        <f t="shared" si="10"/>
        <v>150</v>
      </c>
      <c r="I261" s="104">
        <v>150000</v>
      </c>
      <c r="J261" s="106">
        <f t="shared" si="11"/>
        <v>150</v>
      </c>
      <c r="K261" s="105">
        <v>150000</v>
      </c>
    </row>
    <row r="262" spans="1:11" ht="25.5">
      <c r="A262" s="101">
        <f t="shared" si="9"/>
        <v>250</v>
      </c>
      <c r="B262" s="102" t="s">
        <v>120</v>
      </c>
      <c r="C262" s="103" t="s">
        <v>45</v>
      </c>
      <c r="D262" s="103" t="s">
        <v>545</v>
      </c>
      <c r="E262" s="103" t="s">
        <v>109</v>
      </c>
      <c r="F262" s="104">
        <v>150000</v>
      </c>
      <c r="G262" s="105">
        <v>150000</v>
      </c>
      <c r="H262" s="106">
        <f t="shared" si="10"/>
        <v>150</v>
      </c>
      <c r="I262" s="104">
        <v>150000</v>
      </c>
      <c r="J262" s="106">
        <f t="shared" si="11"/>
        <v>150</v>
      </c>
      <c r="K262" s="105">
        <v>150000</v>
      </c>
    </row>
    <row r="263" spans="1:11" ht="25.5">
      <c r="A263" s="101">
        <f t="shared" si="9"/>
        <v>251</v>
      </c>
      <c r="B263" s="102" t="s">
        <v>323</v>
      </c>
      <c r="C263" s="103" t="s">
        <v>45</v>
      </c>
      <c r="D263" s="103" t="s">
        <v>546</v>
      </c>
      <c r="E263" s="103" t="s">
        <v>19</v>
      </c>
      <c r="F263" s="104">
        <v>6112200</v>
      </c>
      <c r="G263" s="105">
        <v>6356700</v>
      </c>
      <c r="H263" s="106">
        <f t="shared" si="10"/>
        <v>6112.2</v>
      </c>
      <c r="I263" s="104">
        <v>6112200</v>
      </c>
      <c r="J263" s="106">
        <f t="shared" si="11"/>
        <v>6356.7</v>
      </c>
      <c r="K263" s="105">
        <v>6356700</v>
      </c>
    </row>
    <row r="264" spans="1:11" ht="25.5">
      <c r="A264" s="101">
        <f t="shared" si="9"/>
        <v>252</v>
      </c>
      <c r="B264" s="102" t="s">
        <v>120</v>
      </c>
      <c r="C264" s="103" t="s">
        <v>45</v>
      </c>
      <c r="D264" s="103" t="s">
        <v>546</v>
      </c>
      <c r="E264" s="103" t="s">
        <v>109</v>
      </c>
      <c r="F264" s="104">
        <v>6112200</v>
      </c>
      <c r="G264" s="105">
        <v>6356700</v>
      </c>
      <c r="H264" s="106">
        <f t="shared" si="10"/>
        <v>6112.2</v>
      </c>
      <c r="I264" s="104">
        <v>6112200</v>
      </c>
      <c r="J264" s="106">
        <f t="shared" si="11"/>
        <v>6356.7</v>
      </c>
      <c r="K264" s="105">
        <v>6356700</v>
      </c>
    </row>
    <row r="265" spans="1:11" ht="38.25">
      <c r="A265" s="101">
        <f t="shared" si="9"/>
        <v>253</v>
      </c>
      <c r="B265" s="102" t="s">
        <v>189</v>
      </c>
      <c r="C265" s="103" t="s">
        <v>45</v>
      </c>
      <c r="D265" s="103" t="s">
        <v>547</v>
      </c>
      <c r="E265" s="103" t="s">
        <v>19</v>
      </c>
      <c r="F265" s="104">
        <v>1235000</v>
      </c>
      <c r="G265" s="105">
        <v>1235000</v>
      </c>
      <c r="H265" s="106">
        <f t="shared" si="10"/>
        <v>1235</v>
      </c>
      <c r="I265" s="104">
        <v>1235000</v>
      </c>
      <c r="J265" s="106">
        <f t="shared" si="11"/>
        <v>1235</v>
      </c>
      <c r="K265" s="105">
        <v>1235000</v>
      </c>
    </row>
    <row r="266" spans="1:11" ht="38.25">
      <c r="A266" s="101">
        <f t="shared" si="9"/>
        <v>254</v>
      </c>
      <c r="B266" s="102" t="s">
        <v>190</v>
      </c>
      <c r="C266" s="103" t="s">
        <v>45</v>
      </c>
      <c r="D266" s="103" t="s">
        <v>548</v>
      </c>
      <c r="E266" s="103" t="s">
        <v>19</v>
      </c>
      <c r="F266" s="104">
        <v>150000</v>
      </c>
      <c r="G266" s="105">
        <v>150000</v>
      </c>
      <c r="H266" s="106">
        <f t="shared" si="10"/>
        <v>150</v>
      </c>
      <c r="I266" s="104">
        <v>150000</v>
      </c>
      <c r="J266" s="106">
        <f t="shared" si="11"/>
        <v>150</v>
      </c>
      <c r="K266" s="105">
        <v>150000</v>
      </c>
    </row>
    <row r="267" spans="1:11" ht="25.5">
      <c r="A267" s="101">
        <f t="shared" si="9"/>
        <v>255</v>
      </c>
      <c r="B267" s="102" t="s">
        <v>120</v>
      </c>
      <c r="C267" s="103" t="s">
        <v>45</v>
      </c>
      <c r="D267" s="103" t="s">
        <v>548</v>
      </c>
      <c r="E267" s="103" t="s">
        <v>109</v>
      </c>
      <c r="F267" s="104">
        <v>150000</v>
      </c>
      <c r="G267" s="105">
        <v>150000</v>
      </c>
      <c r="H267" s="106">
        <f t="shared" si="10"/>
        <v>150</v>
      </c>
      <c r="I267" s="104">
        <v>150000</v>
      </c>
      <c r="J267" s="106">
        <f t="shared" si="11"/>
        <v>150</v>
      </c>
      <c r="K267" s="105">
        <v>150000</v>
      </c>
    </row>
    <row r="268" spans="1:11" ht="38.25">
      <c r="A268" s="101">
        <f t="shared" si="9"/>
        <v>256</v>
      </c>
      <c r="B268" s="102" t="s">
        <v>608</v>
      </c>
      <c r="C268" s="103" t="s">
        <v>45</v>
      </c>
      <c r="D268" s="103" t="s">
        <v>550</v>
      </c>
      <c r="E268" s="103" t="s">
        <v>19</v>
      </c>
      <c r="F268" s="104">
        <v>755000</v>
      </c>
      <c r="G268" s="105">
        <v>755000</v>
      </c>
      <c r="H268" s="106">
        <f t="shared" si="10"/>
        <v>755</v>
      </c>
      <c r="I268" s="104">
        <v>755000</v>
      </c>
      <c r="J268" s="106">
        <f t="shared" si="11"/>
        <v>755</v>
      </c>
      <c r="K268" s="105">
        <v>755000</v>
      </c>
    </row>
    <row r="269" spans="1:11" ht="25.5">
      <c r="A269" s="101">
        <f t="shared" si="9"/>
        <v>257</v>
      </c>
      <c r="B269" s="102" t="s">
        <v>120</v>
      </c>
      <c r="C269" s="103" t="s">
        <v>45</v>
      </c>
      <c r="D269" s="103" t="s">
        <v>550</v>
      </c>
      <c r="E269" s="103" t="s">
        <v>109</v>
      </c>
      <c r="F269" s="104">
        <v>755000</v>
      </c>
      <c r="G269" s="105">
        <v>755000</v>
      </c>
      <c r="H269" s="106">
        <f t="shared" si="10"/>
        <v>755</v>
      </c>
      <c r="I269" s="104">
        <v>755000</v>
      </c>
      <c r="J269" s="106">
        <f t="shared" si="11"/>
        <v>755</v>
      </c>
      <c r="K269" s="105">
        <v>755000</v>
      </c>
    </row>
    <row r="270" spans="1:11" ht="38.25">
      <c r="A270" s="101">
        <f t="shared" si="9"/>
        <v>258</v>
      </c>
      <c r="B270" s="102" t="s">
        <v>191</v>
      </c>
      <c r="C270" s="103" t="s">
        <v>45</v>
      </c>
      <c r="D270" s="103" t="s">
        <v>551</v>
      </c>
      <c r="E270" s="103" t="s">
        <v>19</v>
      </c>
      <c r="F270" s="104">
        <v>330000</v>
      </c>
      <c r="G270" s="105">
        <v>330000</v>
      </c>
      <c r="H270" s="106">
        <f t="shared" si="10"/>
        <v>330</v>
      </c>
      <c r="I270" s="104">
        <v>330000</v>
      </c>
      <c r="J270" s="106">
        <f t="shared" si="11"/>
        <v>330</v>
      </c>
      <c r="K270" s="105">
        <v>330000</v>
      </c>
    </row>
    <row r="271" spans="1:11" ht="25.5">
      <c r="A271" s="101">
        <f aca="true" t="shared" si="12" ref="A271:A334">1+A270</f>
        <v>259</v>
      </c>
      <c r="B271" s="102" t="s">
        <v>120</v>
      </c>
      <c r="C271" s="103" t="s">
        <v>45</v>
      </c>
      <c r="D271" s="103" t="s">
        <v>551</v>
      </c>
      <c r="E271" s="103" t="s">
        <v>109</v>
      </c>
      <c r="F271" s="104">
        <v>330000</v>
      </c>
      <c r="G271" s="105">
        <v>330000</v>
      </c>
      <c r="H271" s="106">
        <f aca="true" t="shared" si="13" ref="H271:H334">I271/1000</f>
        <v>330</v>
      </c>
      <c r="I271" s="104">
        <v>330000</v>
      </c>
      <c r="J271" s="106">
        <f aca="true" t="shared" si="14" ref="J271:J334">K271/1000</f>
        <v>330</v>
      </c>
      <c r="K271" s="105">
        <v>330000</v>
      </c>
    </row>
    <row r="272" spans="1:11" ht="51">
      <c r="A272" s="101">
        <f t="shared" si="12"/>
        <v>260</v>
      </c>
      <c r="B272" s="102" t="s">
        <v>1124</v>
      </c>
      <c r="C272" s="103" t="s">
        <v>45</v>
      </c>
      <c r="D272" s="103" t="s">
        <v>1110</v>
      </c>
      <c r="E272" s="103" t="s">
        <v>19</v>
      </c>
      <c r="F272" s="104">
        <v>1250869</v>
      </c>
      <c r="G272" s="105">
        <v>1250869</v>
      </c>
      <c r="H272" s="106">
        <f t="shared" si="13"/>
        <v>1250.869</v>
      </c>
      <c r="I272" s="104">
        <v>1250869</v>
      </c>
      <c r="J272" s="106">
        <f t="shared" si="14"/>
        <v>1250.869</v>
      </c>
      <c r="K272" s="105">
        <v>1250869</v>
      </c>
    </row>
    <row r="273" spans="1:11" ht="25.5">
      <c r="A273" s="101">
        <f t="shared" si="12"/>
        <v>261</v>
      </c>
      <c r="B273" s="102" t="s">
        <v>198</v>
      </c>
      <c r="C273" s="103" t="s">
        <v>45</v>
      </c>
      <c r="D273" s="103" t="s">
        <v>561</v>
      </c>
      <c r="E273" s="103" t="s">
        <v>19</v>
      </c>
      <c r="F273" s="104">
        <v>731549</v>
      </c>
      <c r="G273" s="105">
        <v>731549</v>
      </c>
      <c r="H273" s="106">
        <f t="shared" si="13"/>
        <v>731.549</v>
      </c>
      <c r="I273" s="104">
        <v>731549</v>
      </c>
      <c r="J273" s="106">
        <f t="shared" si="14"/>
        <v>731.549</v>
      </c>
      <c r="K273" s="105">
        <v>731549</v>
      </c>
    </row>
    <row r="274" spans="1:11" ht="25.5">
      <c r="A274" s="101">
        <f t="shared" si="12"/>
        <v>262</v>
      </c>
      <c r="B274" s="102" t="s">
        <v>648</v>
      </c>
      <c r="C274" s="103" t="s">
        <v>45</v>
      </c>
      <c r="D274" s="103" t="s">
        <v>649</v>
      </c>
      <c r="E274" s="103" t="s">
        <v>19</v>
      </c>
      <c r="F274" s="104">
        <v>731549</v>
      </c>
      <c r="G274" s="105">
        <v>731549</v>
      </c>
      <c r="H274" s="106">
        <f t="shared" si="13"/>
        <v>731.549</v>
      </c>
      <c r="I274" s="104">
        <v>731549</v>
      </c>
      <c r="J274" s="106">
        <f t="shared" si="14"/>
        <v>731.549</v>
      </c>
      <c r="K274" s="105">
        <v>731549</v>
      </c>
    </row>
    <row r="275" spans="1:11" ht="25.5">
      <c r="A275" s="101">
        <f t="shared" si="12"/>
        <v>263</v>
      </c>
      <c r="B275" s="102" t="s">
        <v>120</v>
      </c>
      <c r="C275" s="103" t="s">
        <v>45</v>
      </c>
      <c r="D275" s="103" t="s">
        <v>649</v>
      </c>
      <c r="E275" s="103" t="s">
        <v>109</v>
      </c>
      <c r="F275" s="104">
        <v>731549</v>
      </c>
      <c r="G275" s="105">
        <v>731549</v>
      </c>
      <c r="H275" s="106">
        <f t="shared" si="13"/>
        <v>731.549</v>
      </c>
      <c r="I275" s="104">
        <v>731549</v>
      </c>
      <c r="J275" s="106">
        <f t="shared" si="14"/>
        <v>731.549</v>
      </c>
      <c r="K275" s="105">
        <v>731549</v>
      </c>
    </row>
    <row r="276" spans="1:11" ht="25.5">
      <c r="A276" s="101">
        <f t="shared" si="12"/>
        <v>264</v>
      </c>
      <c r="B276" s="102" t="s">
        <v>199</v>
      </c>
      <c r="C276" s="103" t="s">
        <v>45</v>
      </c>
      <c r="D276" s="103" t="s">
        <v>562</v>
      </c>
      <c r="E276" s="103" t="s">
        <v>19</v>
      </c>
      <c r="F276" s="104">
        <v>519320</v>
      </c>
      <c r="G276" s="105">
        <v>519320</v>
      </c>
      <c r="H276" s="106">
        <f t="shared" si="13"/>
        <v>519.32</v>
      </c>
      <c r="I276" s="104">
        <v>519320</v>
      </c>
      <c r="J276" s="106">
        <f t="shared" si="14"/>
        <v>519.32</v>
      </c>
      <c r="K276" s="105">
        <v>519320</v>
      </c>
    </row>
    <row r="277" spans="1:11" ht="38.25">
      <c r="A277" s="101">
        <f t="shared" si="12"/>
        <v>265</v>
      </c>
      <c r="B277" s="102" t="s">
        <v>200</v>
      </c>
      <c r="C277" s="103" t="s">
        <v>45</v>
      </c>
      <c r="D277" s="103" t="s">
        <v>564</v>
      </c>
      <c r="E277" s="103" t="s">
        <v>19</v>
      </c>
      <c r="F277" s="104">
        <v>59482</v>
      </c>
      <c r="G277" s="105">
        <v>59482</v>
      </c>
      <c r="H277" s="106">
        <f t="shared" si="13"/>
        <v>59.482</v>
      </c>
      <c r="I277" s="104">
        <v>59482</v>
      </c>
      <c r="J277" s="106">
        <f t="shared" si="14"/>
        <v>59.482</v>
      </c>
      <c r="K277" s="105">
        <v>59482</v>
      </c>
    </row>
    <row r="278" spans="1:11" ht="25.5">
      <c r="A278" s="101">
        <f t="shared" si="12"/>
        <v>266</v>
      </c>
      <c r="B278" s="102" t="s">
        <v>120</v>
      </c>
      <c r="C278" s="103" t="s">
        <v>45</v>
      </c>
      <c r="D278" s="103" t="s">
        <v>564</v>
      </c>
      <c r="E278" s="103" t="s">
        <v>109</v>
      </c>
      <c r="F278" s="104">
        <v>59482</v>
      </c>
      <c r="G278" s="105">
        <v>59482</v>
      </c>
      <c r="H278" s="106">
        <f t="shared" si="13"/>
        <v>59.482</v>
      </c>
      <c r="I278" s="104">
        <v>59482</v>
      </c>
      <c r="J278" s="106">
        <f t="shared" si="14"/>
        <v>59.482</v>
      </c>
      <c r="K278" s="105">
        <v>59482</v>
      </c>
    </row>
    <row r="279" spans="1:11" ht="38.25">
      <c r="A279" s="101">
        <f t="shared" si="12"/>
        <v>267</v>
      </c>
      <c r="B279" s="102" t="s">
        <v>324</v>
      </c>
      <c r="C279" s="103" t="s">
        <v>45</v>
      </c>
      <c r="D279" s="103" t="s">
        <v>565</v>
      </c>
      <c r="E279" s="103" t="s">
        <v>19</v>
      </c>
      <c r="F279" s="104">
        <v>29600</v>
      </c>
      <c r="G279" s="105">
        <v>29600</v>
      </c>
      <c r="H279" s="106">
        <f t="shared" si="13"/>
        <v>29.6</v>
      </c>
      <c r="I279" s="104">
        <v>29600</v>
      </c>
      <c r="J279" s="106">
        <f t="shared" si="14"/>
        <v>29.6</v>
      </c>
      <c r="K279" s="105">
        <v>29600</v>
      </c>
    </row>
    <row r="280" spans="1:11" ht="25.5">
      <c r="A280" s="101">
        <f t="shared" si="12"/>
        <v>268</v>
      </c>
      <c r="B280" s="102" t="s">
        <v>120</v>
      </c>
      <c r="C280" s="103" t="s">
        <v>45</v>
      </c>
      <c r="D280" s="103" t="s">
        <v>565</v>
      </c>
      <c r="E280" s="103" t="s">
        <v>109</v>
      </c>
      <c r="F280" s="104">
        <v>29600</v>
      </c>
      <c r="G280" s="105">
        <v>29600</v>
      </c>
      <c r="H280" s="106">
        <f t="shared" si="13"/>
        <v>29.6</v>
      </c>
      <c r="I280" s="104">
        <v>29600</v>
      </c>
      <c r="J280" s="106">
        <f t="shared" si="14"/>
        <v>29.6</v>
      </c>
      <c r="K280" s="105">
        <v>29600</v>
      </c>
    </row>
    <row r="281" spans="1:11" ht="63.75">
      <c r="A281" s="101">
        <f t="shared" si="12"/>
        <v>269</v>
      </c>
      <c r="B281" s="102" t="s">
        <v>698</v>
      </c>
      <c r="C281" s="103" t="s">
        <v>45</v>
      </c>
      <c r="D281" s="103" t="s">
        <v>650</v>
      </c>
      <c r="E281" s="103" t="s">
        <v>19</v>
      </c>
      <c r="F281" s="104">
        <v>239238</v>
      </c>
      <c r="G281" s="105">
        <v>239238</v>
      </c>
      <c r="H281" s="106">
        <f t="shared" si="13"/>
        <v>239.238</v>
      </c>
      <c r="I281" s="104">
        <v>239238</v>
      </c>
      <c r="J281" s="106">
        <f t="shared" si="14"/>
        <v>239.238</v>
      </c>
      <c r="K281" s="105">
        <v>239238</v>
      </c>
    </row>
    <row r="282" spans="1:11" ht="25.5">
      <c r="A282" s="101">
        <f t="shared" si="12"/>
        <v>270</v>
      </c>
      <c r="B282" s="102" t="s">
        <v>120</v>
      </c>
      <c r="C282" s="103" t="s">
        <v>45</v>
      </c>
      <c r="D282" s="103" t="s">
        <v>650</v>
      </c>
      <c r="E282" s="103" t="s">
        <v>109</v>
      </c>
      <c r="F282" s="104">
        <v>239238</v>
      </c>
      <c r="G282" s="105">
        <v>239238</v>
      </c>
      <c r="H282" s="106">
        <f t="shared" si="13"/>
        <v>239.238</v>
      </c>
      <c r="I282" s="104">
        <v>239238</v>
      </c>
      <c r="J282" s="106">
        <f t="shared" si="14"/>
        <v>239.238</v>
      </c>
      <c r="K282" s="105">
        <v>239238</v>
      </c>
    </row>
    <row r="283" spans="1:11" ht="12.75">
      <c r="A283" s="101">
        <f t="shared" si="12"/>
        <v>271</v>
      </c>
      <c r="B283" s="102" t="s">
        <v>79</v>
      </c>
      <c r="C283" s="103" t="s">
        <v>46</v>
      </c>
      <c r="D283" s="103" t="s">
        <v>415</v>
      </c>
      <c r="E283" s="103" t="s">
        <v>19</v>
      </c>
      <c r="F283" s="104">
        <v>7964782.7</v>
      </c>
      <c r="G283" s="105">
        <v>7964782.7</v>
      </c>
      <c r="H283" s="106">
        <f t="shared" si="13"/>
        <v>7964.7827</v>
      </c>
      <c r="I283" s="104">
        <v>7964782.7</v>
      </c>
      <c r="J283" s="106">
        <f t="shared" si="14"/>
        <v>7964.7827</v>
      </c>
      <c r="K283" s="105">
        <v>7964782.7</v>
      </c>
    </row>
    <row r="284" spans="1:11" ht="51">
      <c r="A284" s="101">
        <f t="shared" si="12"/>
        <v>272</v>
      </c>
      <c r="B284" s="102" t="s">
        <v>1123</v>
      </c>
      <c r="C284" s="103" t="s">
        <v>46</v>
      </c>
      <c r="D284" s="103" t="s">
        <v>1105</v>
      </c>
      <c r="E284" s="103" t="s">
        <v>19</v>
      </c>
      <c r="F284" s="104">
        <v>7964782.7</v>
      </c>
      <c r="G284" s="105">
        <v>7964782.7</v>
      </c>
      <c r="H284" s="106">
        <f t="shared" si="13"/>
        <v>7964.7827</v>
      </c>
      <c r="I284" s="104">
        <v>7964782.7</v>
      </c>
      <c r="J284" s="106">
        <f t="shared" si="14"/>
        <v>7964.7827</v>
      </c>
      <c r="K284" s="105">
        <v>7964782.7</v>
      </c>
    </row>
    <row r="285" spans="1:14" ht="63.75">
      <c r="A285" s="101">
        <f t="shared" si="12"/>
        <v>273</v>
      </c>
      <c r="B285" s="102" t="s">
        <v>335</v>
      </c>
      <c r="C285" s="103" t="s">
        <v>46</v>
      </c>
      <c r="D285" s="103" t="s">
        <v>552</v>
      </c>
      <c r="E285" s="103" t="s">
        <v>19</v>
      </c>
      <c r="F285" s="104">
        <v>7964782.7</v>
      </c>
      <c r="G285" s="105">
        <v>7964782.7</v>
      </c>
      <c r="H285" s="106">
        <f t="shared" si="13"/>
        <v>7964.7827</v>
      </c>
      <c r="I285" s="104">
        <v>7964782.7</v>
      </c>
      <c r="J285" s="106">
        <f t="shared" si="14"/>
        <v>7964.7827</v>
      </c>
      <c r="K285" s="105">
        <v>7964782.7</v>
      </c>
      <c r="M285" s="87"/>
      <c r="N285" s="87"/>
    </row>
    <row r="286" spans="1:11" ht="63.75">
      <c r="A286" s="101">
        <f t="shared" si="12"/>
        <v>274</v>
      </c>
      <c r="B286" s="102" t="s">
        <v>192</v>
      </c>
      <c r="C286" s="103" t="s">
        <v>46</v>
      </c>
      <c r="D286" s="103" t="s">
        <v>553</v>
      </c>
      <c r="E286" s="103" t="s">
        <v>19</v>
      </c>
      <c r="F286" s="104">
        <v>6002372.7</v>
      </c>
      <c r="G286" s="105">
        <v>6002372.7</v>
      </c>
      <c r="H286" s="106">
        <f t="shared" si="13"/>
        <v>6002.3727</v>
      </c>
      <c r="I286" s="104">
        <v>6002372.7</v>
      </c>
      <c r="J286" s="106">
        <f t="shared" si="14"/>
        <v>6002.3727</v>
      </c>
      <c r="K286" s="105">
        <v>6002372.7</v>
      </c>
    </row>
    <row r="287" spans="1:11" ht="25.5">
      <c r="A287" s="101">
        <f t="shared" si="12"/>
        <v>275</v>
      </c>
      <c r="B287" s="102" t="s">
        <v>126</v>
      </c>
      <c r="C287" s="103" t="s">
        <v>46</v>
      </c>
      <c r="D287" s="103" t="s">
        <v>553</v>
      </c>
      <c r="E287" s="103" t="s">
        <v>110</v>
      </c>
      <c r="F287" s="104">
        <v>4751859.17</v>
      </c>
      <c r="G287" s="105">
        <v>4751859.17</v>
      </c>
      <c r="H287" s="106">
        <f t="shared" si="13"/>
        <v>4751.85917</v>
      </c>
      <c r="I287" s="104">
        <v>4751859.17</v>
      </c>
      <c r="J287" s="106">
        <f t="shared" si="14"/>
        <v>4751.85917</v>
      </c>
      <c r="K287" s="105">
        <v>4751859.17</v>
      </c>
    </row>
    <row r="288" spans="1:11" ht="25.5">
      <c r="A288" s="101">
        <f t="shared" si="12"/>
        <v>276</v>
      </c>
      <c r="B288" s="102" t="s">
        <v>120</v>
      </c>
      <c r="C288" s="103" t="s">
        <v>46</v>
      </c>
      <c r="D288" s="103" t="s">
        <v>553</v>
      </c>
      <c r="E288" s="103" t="s">
        <v>109</v>
      </c>
      <c r="F288" s="104">
        <v>1246113.53</v>
      </c>
      <c r="G288" s="105">
        <v>1246113.53</v>
      </c>
      <c r="H288" s="106">
        <f t="shared" si="13"/>
        <v>1246.11353</v>
      </c>
      <c r="I288" s="104">
        <v>1246113.53</v>
      </c>
      <c r="J288" s="106">
        <f t="shared" si="14"/>
        <v>1246.11353</v>
      </c>
      <c r="K288" s="105">
        <v>1246113.53</v>
      </c>
    </row>
    <row r="289" spans="1:11" ht="12.75">
      <c r="A289" s="101">
        <f t="shared" si="12"/>
        <v>277</v>
      </c>
      <c r="B289" s="102" t="s">
        <v>127</v>
      </c>
      <c r="C289" s="103" t="s">
        <v>46</v>
      </c>
      <c r="D289" s="103" t="s">
        <v>553</v>
      </c>
      <c r="E289" s="103" t="s">
        <v>111</v>
      </c>
      <c r="F289" s="104">
        <v>4400</v>
      </c>
      <c r="G289" s="105">
        <v>4400</v>
      </c>
      <c r="H289" s="106">
        <f t="shared" si="13"/>
        <v>4.4</v>
      </c>
      <c r="I289" s="104">
        <v>4400</v>
      </c>
      <c r="J289" s="106">
        <f t="shared" si="14"/>
        <v>4.4</v>
      </c>
      <c r="K289" s="105">
        <v>4400</v>
      </c>
    </row>
    <row r="290" spans="1:11" ht="63.75">
      <c r="A290" s="101">
        <f t="shared" si="12"/>
        <v>278</v>
      </c>
      <c r="B290" s="102" t="s">
        <v>193</v>
      </c>
      <c r="C290" s="103" t="s">
        <v>46</v>
      </c>
      <c r="D290" s="103" t="s">
        <v>554</v>
      </c>
      <c r="E290" s="103" t="s">
        <v>19</v>
      </c>
      <c r="F290" s="104">
        <v>1962410</v>
      </c>
      <c r="G290" s="105">
        <v>1962410</v>
      </c>
      <c r="H290" s="106">
        <f t="shared" si="13"/>
        <v>1962.41</v>
      </c>
      <c r="I290" s="104">
        <v>1962410</v>
      </c>
      <c r="J290" s="106">
        <f t="shared" si="14"/>
        <v>1962.41</v>
      </c>
      <c r="K290" s="105">
        <v>1962410</v>
      </c>
    </row>
    <row r="291" spans="1:11" ht="25.5">
      <c r="A291" s="101">
        <f t="shared" si="12"/>
        <v>279</v>
      </c>
      <c r="B291" s="102" t="s">
        <v>120</v>
      </c>
      <c r="C291" s="103" t="s">
        <v>46</v>
      </c>
      <c r="D291" s="103" t="s">
        <v>554</v>
      </c>
      <c r="E291" s="103" t="s">
        <v>109</v>
      </c>
      <c r="F291" s="104">
        <v>1962410</v>
      </c>
      <c r="G291" s="105">
        <v>1962410</v>
      </c>
      <c r="H291" s="106">
        <f t="shared" si="13"/>
        <v>1962.41</v>
      </c>
      <c r="I291" s="104">
        <v>1962410</v>
      </c>
      <c r="J291" s="106">
        <f t="shared" si="14"/>
        <v>1962.41</v>
      </c>
      <c r="K291" s="105">
        <v>1962410</v>
      </c>
    </row>
    <row r="292" spans="1:11" ht="12.75">
      <c r="A292" s="101">
        <f t="shared" si="12"/>
        <v>280</v>
      </c>
      <c r="B292" s="102" t="s">
        <v>80</v>
      </c>
      <c r="C292" s="103" t="s">
        <v>47</v>
      </c>
      <c r="D292" s="103" t="s">
        <v>415</v>
      </c>
      <c r="E292" s="103" t="s">
        <v>19</v>
      </c>
      <c r="F292" s="104">
        <v>9963300</v>
      </c>
      <c r="G292" s="105">
        <v>9441300</v>
      </c>
      <c r="H292" s="106">
        <f t="shared" si="13"/>
        <v>9963.3</v>
      </c>
      <c r="I292" s="104">
        <v>9963300</v>
      </c>
      <c r="J292" s="106">
        <f t="shared" si="14"/>
        <v>9441.3</v>
      </c>
      <c r="K292" s="105">
        <v>9441300</v>
      </c>
    </row>
    <row r="293" spans="1:11" ht="12.75">
      <c r="A293" s="101">
        <f t="shared" si="12"/>
        <v>281</v>
      </c>
      <c r="B293" s="102" t="s">
        <v>81</v>
      </c>
      <c r="C293" s="103" t="s">
        <v>48</v>
      </c>
      <c r="D293" s="103" t="s">
        <v>415</v>
      </c>
      <c r="E293" s="103" t="s">
        <v>19</v>
      </c>
      <c r="F293" s="104">
        <v>7467643</v>
      </c>
      <c r="G293" s="105">
        <v>6945643</v>
      </c>
      <c r="H293" s="106">
        <f t="shared" si="13"/>
        <v>7467.643</v>
      </c>
      <c r="I293" s="104">
        <v>7467643</v>
      </c>
      <c r="J293" s="106">
        <f t="shared" si="14"/>
        <v>6945.643</v>
      </c>
      <c r="K293" s="105">
        <v>6945643</v>
      </c>
    </row>
    <row r="294" spans="1:11" ht="51">
      <c r="A294" s="101">
        <f t="shared" si="12"/>
        <v>282</v>
      </c>
      <c r="B294" s="102" t="s">
        <v>1124</v>
      </c>
      <c r="C294" s="103" t="s">
        <v>48</v>
      </c>
      <c r="D294" s="103" t="s">
        <v>1110</v>
      </c>
      <c r="E294" s="103" t="s">
        <v>19</v>
      </c>
      <c r="F294" s="104">
        <v>7467643</v>
      </c>
      <c r="G294" s="105">
        <v>6945643</v>
      </c>
      <c r="H294" s="106">
        <f t="shared" si="13"/>
        <v>7467.643</v>
      </c>
      <c r="I294" s="104">
        <v>7467643</v>
      </c>
      <c r="J294" s="106">
        <f t="shared" si="14"/>
        <v>6945.643</v>
      </c>
      <c r="K294" s="105">
        <v>6945643</v>
      </c>
    </row>
    <row r="295" spans="1:11" ht="12.75">
      <c r="A295" s="101">
        <f t="shared" si="12"/>
        <v>283</v>
      </c>
      <c r="B295" s="102" t="s">
        <v>202</v>
      </c>
      <c r="C295" s="103" t="s">
        <v>48</v>
      </c>
      <c r="D295" s="103" t="s">
        <v>566</v>
      </c>
      <c r="E295" s="103" t="s">
        <v>19</v>
      </c>
      <c r="F295" s="104">
        <v>7467643</v>
      </c>
      <c r="G295" s="105">
        <v>6945643</v>
      </c>
      <c r="H295" s="106">
        <f t="shared" si="13"/>
        <v>7467.643</v>
      </c>
      <c r="I295" s="104">
        <v>7467643</v>
      </c>
      <c r="J295" s="106">
        <f t="shared" si="14"/>
        <v>6945.643</v>
      </c>
      <c r="K295" s="105">
        <v>6945643</v>
      </c>
    </row>
    <row r="296" spans="1:11" ht="12.75">
      <c r="A296" s="101">
        <f t="shared" si="12"/>
        <v>284</v>
      </c>
      <c r="B296" s="102" t="s">
        <v>203</v>
      </c>
      <c r="C296" s="103" t="s">
        <v>48</v>
      </c>
      <c r="D296" s="103" t="s">
        <v>567</v>
      </c>
      <c r="E296" s="103" t="s">
        <v>19</v>
      </c>
      <c r="F296" s="104">
        <v>4387456</v>
      </c>
      <c r="G296" s="105">
        <v>4387456</v>
      </c>
      <c r="H296" s="106">
        <f t="shared" si="13"/>
        <v>4387.456</v>
      </c>
      <c r="I296" s="104">
        <v>4387456</v>
      </c>
      <c r="J296" s="106">
        <f t="shared" si="14"/>
        <v>4387.456</v>
      </c>
      <c r="K296" s="105">
        <v>4387456</v>
      </c>
    </row>
    <row r="297" spans="1:11" ht="25.5">
      <c r="A297" s="101">
        <f t="shared" si="12"/>
        <v>285</v>
      </c>
      <c r="B297" s="102" t="s">
        <v>126</v>
      </c>
      <c r="C297" s="103" t="s">
        <v>48</v>
      </c>
      <c r="D297" s="103" t="s">
        <v>567</v>
      </c>
      <c r="E297" s="103" t="s">
        <v>110</v>
      </c>
      <c r="F297" s="104">
        <v>2922095</v>
      </c>
      <c r="G297" s="105">
        <v>2922095</v>
      </c>
      <c r="H297" s="106">
        <f t="shared" si="13"/>
        <v>2922.095</v>
      </c>
      <c r="I297" s="104">
        <v>2922095</v>
      </c>
      <c r="J297" s="106">
        <f t="shared" si="14"/>
        <v>2922.095</v>
      </c>
      <c r="K297" s="105">
        <v>2922095</v>
      </c>
    </row>
    <row r="298" spans="1:11" ht="25.5">
      <c r="A298" s="101">
        <f t="shared" si="12"/>
        <v>286</v>
      </c>
      <c r="B298" s="102" t="s">
        <v>120</v>
      </c>
      <c r="C298" s="103" t="s">
        <v>48</v>
      </c>
      <c r="D298" s="103" t="s">
        <v>567</v>
      </c>
      <c r="E298" s="103" t="s">
        <v>109</v>
      </c>
      <c r="F298" s="104">
        <v>1045361</v>
      </c>
      <c r="G298" s="105">
        <v>1045361</v>
      </c>
      <c r="H298" s="106">
        <f t="shared" si="13"/>
        <v>1045.361</v>
      </c>
      <c r="I298" s="104">
        <v>1045361</v>
      </c>
      <c r="J298" s="106">
        <f t="shared" si="14"/>
        <v>1045.361</v>
      </c>
      <c r="K298" s="105">
        <v>1045361</v>
      </c>
    </row>
    <row r="299" spans="1:11" ht="12.75">
      <c r="A299" s="101">
        <f t="shared" si="12"/>
        <v>287</v>
      </c>
      <c r="B299" s="102" t="s">
        <v>127</v>
      </c>
      <c r="C299" s="103" t="s">
        <v>48</v>
      </c>
      <c r="D299" s="103" t="s">
        <v>567</v>
      </c>
      <c r="E299" s="103" t="s">
        <v>111</v>
      </c>
      <c r="F299" s="104">
        <v>420000</v>
      </c>
      <c r="G299" s="105">
        <v>420000</v>
      </c>
      <c r="H299" s="106">
        <f t="shared" si="13"/>
        <v>420</v>
      </c>
      <c r="I299" s="104">
        <v>420000</v>
      </c>
      <c r="J299" s="106">
        <f t="shared" si="14"/>
        <v>420</v>
      </c>
      <c r="K299" s="105">
        <v>420000</v>
      </c>
    </row>
    <row r="300" spans="1:11" ht="38.25">
      <c r="A300" s="101">
        <f t="shared" si="12"/>
        <v>288</v>
      </c>
      <c r="B300" s="102" t="s">
        <v>325</v>
      </c>
      <c r="C300" s="103" t="s">
        <v>48</v>
      </c>
      <c r="D300" s="103" t="s">
        <v>568</v>
      </c>
      <c r="E300" s="103" t="s">
        <v>19</v>
      </c>
      <c r="F300" s="104">
        <v>1541937</v>
      </c>
      <c r="G300" s="105">
        <v>1541937</v>
      </c>
      <c r="H300" s="106">
        <f t="shared" si="13"/>
        <v>1541.937</v>
      </c>
      <c r="I300" s="104">
        <v>1541937</v>
      </c>
      <c r="J300" s="106">
        <f t="shared" si="14"/>
        <v>1541.937</v>
      </c>
      <c r="K300" s="105">
        <v>1541937</v>
      </c>
    </row>
    <row r="301" spans="1:11" ht="25.5">
      <c r="A301" s="101">
        <f t="shared" si="12"/>
        <v>289</v>
      </c>
      <c r="B301" s="102" t="s">
        <v>126</v>
      </c>
      <c r="C301" s="103" t="s">
        <v>48</v>
      </c>
      <c r="D301" s="103" t="s">
        <v>568</v>
      </c>
      <c r="E301" s="103" t="s">
        <v>110</v>
      </c>
      <c r="F301" s="104">
        <v>1461047</v>
      </c>
      <c r="G301" s="105">
        <v>1461047</v>
      </c>
      <c r="H301" s="106">
        <f t="shared" si="13"/>
        <v>1461.047</v>
      </c>
      <c r="I301" s="104">
        <v>1461047</v>
      </c>
      <c r="J301" s="106">
        <f t="shared" si="14"/>
        <v>1461.047</v>
      </c>
      <c r="K301" s="105">
        <v>1461047</v>
      </c>
    </row>
    <row r="302" spans="1:11" ht="25.5">
      <c r="A302" s="101">
        <f t="shared" si="12"/>
        <v>290</v>
      </c>
      <c r="B302" s="102" t="s">
        <v>120</v>
      </c>
      <c r="C302" s="103" t="s">
        <v>48</v>
      </c>
      <c r="D302" s="103" t="s">
        <v>568</v>
      </c>
      <c r="E302" s="103" t="s">
        <v>109</v>
      </c>
      <c r="F302" s="104">
        <v>80890</v>
      </c>
      <c r="G302" s="105">
        <v>80890</v>
      </c>
      <c r="H302" s="106">
        <f t="shared" si="13"/>
        <v>80.89</v>
      </c>
      <c r="I302" s="104">
        <v>80890</v>
      </c>
      <c r="J302" s="106">
        <f t="shared" si="14"/>
        <v>80.89</v>
      </c>
      <c r="K302" s="105">
        <v>80890</v>
      </c>
    </row>
    <row r="303" spans="1:11" ht="25.5">
      <c r="A303" s="101">
        <f t="shared" si="12"/>
        <v>291</v>
      </c>
      <c r="B303" s="102" t="s">
        <v>204</v>
      </c>
      <c r="C303" s="103" t="s">
        <v>48</v>
      </c>
      <c r="D303" s="103" t="s">
        <v>569</v>
      </c>
      <c r="E303" s="103" t="s">
        <v>19</v>
      </c>
      <c r="F303" s="104">
        <v>827950</v>
      </c>
      <c r="G303" s="105">
        <v>305950</v>
      </c>
      <c r="H303" s="106">
        <f t="shared" si="13"/>
        <v>827.95</v>
      </c>
      <c r="I303" s="104">
        <v>827950</v>
      </c>
      <c r="J303" s="106">
        <f t="shared" si="14"/>
        <v>305.95</v>
      </c>
      <c r="K303" s="105">
        <v>305950</v>
      </c>
    </row>
    <row r="304" spans="1:11" ht="25.5">
      <c r="A304" s="101">
        <f t="shared" si="12"/>
        <v>292</v>
      </c>
      <c r="B304" s="102" t="s">
        <v>120</v>
      </c>
      <c r="C304" s="103" t="s">
        <v>48</v>
      </c>
      <c r="D304" s="103" t="s">
        <v>569</v>
      </c>
      <c r="E304" s="103" t="s">
        <v>109</v>
      </c>
      <c r="F304" s="104">
        <v>827950</v>
      </c>
      <c r="G304" s="105">
        <v>305950</v>
      </c>
      <c r="H304" s="106">
        <f t="shared" si="13"/>
        <v>827.95</v>
      </c>
      <c r="I304" s="104">
        <v>827950</v>
      </c>
      <c r="J304" s="106">
        <f t="shared" si="14"/>
        <v>305.95</v>
      </c>
      <c r="K304" s="105">
        <v>305950</v>
      </c>
    </row>
    <row r="305" spans="1:11" ht="25.5">
      <c r="A305" s="101">
        <f t="shared" si="12"/>
        <v>293</v>
      </c>
      <c r="B305" s="102" t="s">
        <v>205</v>
      </c>
      <c r="C305" s="103" t="s">
        <v>48</v>
      </c>
      <c r="D305" s="103" t="s">
        <v>570</v>
      </c>
      <c r="E305" s="103" t="s">
        <v>19</v>
      </c>
      <c r="F305" s="104">
        <v>30000</v>
      </c>
      <c r="G305" s="105">
        <v>30000</v>
      </c>
      <c r="H305" s="106">
        <f t="shared" si="13"/>
        <v>30</v>
      </c>
      <c r="I305" s="104">
        <v>30000</v>
      </c>
      <c r="J305" s="106">
        <f t="shared" si="14"/>
        <v>30</v>
      </c>
      <c r="K305" s="105">
        <v>30000</v>
      </c>
    </row>
    <row r="306" spans="1:11" ht="25.5">
      <c r="A306" s="101">
        <f t="shared" si="12"/>
        <v>294</v>
      </c>
      <c r="B306" s="102" t="s">
        <v>120</v>
      </c>
      <c r="C306" s="103" t="s">
        <v>48</v>
      </c>
      <c r="D306" s="103" t="s">
        <v>570</v>
      </c>
      <c r="E306" s="103" t="s">
        <v>109</v>
      </c>
      <c r="F306" s="104">
        <v>30000</v>
      </c>
      <c r="G306" s="105">
        <v>30000</v>
      </c>
      <c r="H306" s="106">
        <f t="shared" si="13"/>
        <v>30</v>
      </c>
      <c r="I306" s="104">
        <v>30000</v>
      </c>
      <c r="J306" s="106">
        <f t="shared" si="14"/>
        <v>30</v>
      </c>
      <c r="K306" s="105">
        <v>30000</v>
      </c>
    </row>
    <row r="307" spans="1:11" ht="12.75">
      <c r="A307" s="101">
        <f t="shared" si="12"/>
        <v>295</v>
      </c>
      <c r="B307" s="102" t="s">
        <v>206</v>
      </c>
      <c r="C307" s="103" t="s">
        <v>48</v>
      </c>
      <c r="D307" s="103" t="s">
        <v>571</v>
      </c>
      <c r="E307" s="103" t="s">
        <v>19</v>
      </c>
      <c r="F307" s="104">
        <v>280300</v>
      </c>
      <c r="G307" s="105">
        <v>280300</v>
      </c>
      <c r="H307" s="106">
        <f t="shared" si="13"/>
        <v>280.3</v>
      </c>
      <c r="I307" s="104">
        <v>280300</v>
      </c>
      <c r="J307" s="106">
        <f t="shared" si="14"/>
        <v>280.3</v>
      </c>
      <c r="K307" s="105">
        <v>280300</v>
      </c>
    </row>
    <row r="308" spans="1:11" ht="25.5">
      <c r="A308" s="101">
        <f t="shared" si="12"/>
        <v>296</v>
      </c>
      <c r="B308" s="102" t="s">
        <v>120</v>
      </c>
      <c r="C308" s="103" t="s">
        <v>48</v>
      </c>
      <c r="D308" s="103" t="s">
        <v>571</v>
      </c>
      <c r="E308" s="103" t="s">
        <v>109</v>
      </c>
      <c r="F308" s="104">
        <v>280300</v>
      </c>
      <c r="G308" s="105">
        <v>280300</v>
      </c>
      <c r="H308" s="106">
        <f t="shared" si="13"/>
        <v>280.3</v>
      </c>
      <c r="I308" s="104">
        <v>280300</v>
      </c>
      <c r="J308" s="106">
        <f t="shared" si="14"/>
        <v>280.3</v>
      </c>
      <c r="K308" s="105">
        <v>280300</v>
      </c>
    </row>
    <row r="309" spans="1:11" ht="89.25">
      <c r="A309" s="101">
        <f t="shared" si="12"/>
        <v>297</v>
      </c>
      <c r="B309" s="102" t="s">
        <v>207</v>
      </c>
      <c r="C309" s="103" t="s">
        <v>48</v>
      </c>
      <c r="D309" s="103" t="s">
        <v>572</v>
      </c>
      <c r="E309" s="103" t="s">
        <v>19</v>
      </c>
      <c r="F309" s="104">
        <v>50000</v>
      </c>
      <c r="G309" s="105">
        <v>50000</v>
      </c>
      <c r="H309" s="106">
        <f t="shared" si="13"/>
        <v>50</v>
      </c>
      <c r="I309" s="104">
        <v>50000</v>
      </c>
      <c r="J309" s="106">
        <f t="shared" si="14"/>
        <v>50</v>
      </c>
      <c r="K309" s="105">
        <v>50000</v>
      </c>
    </row>
    <row r="310" spans="1:11" ht="25.5">
      <c r="A310" s="101">
        <f t="shared" si="12"/>
        <v>298</v>
      </c>
      <c r="B310" s="102" t="s">
        <v>120</v>
      </c>
      <c r="C310" s="103" t="s">
        <v>48</v>
      </c>
      <c r="D310" s="103" t="s">
        <v>572</v>
      </c>
      <c r="E310" s="103" t="s">
        <v>109</v>
      </c>
      <c r="F310" s="104">
        <v>50000</v>
      </c>
      <c r="G310" s="105">
        <v>50000</v>
      </c>
      <c r="H310" s="106">
        <f t="shared" si="13"/>
        <v>50</v>
      </c>
      <c r="I310" s="104">
        <v>50000</v>
      </c>
      <c r="J310" s="106">
        <f t="shared" si="14"/>
        <v>50</v>
      </c>
      <c r="K310" s="105">
        <v>50000</v>
      </c>
    </row>
    <row r="311" spans="1:11" ht="12.75">
      <c r="A311" s="101">
        <f t="shared" si="12"/>
        <v>299</v>
      </c>
      <c r="B311" s="102" t="s">
        <v>82</v>
      </c>
      <c r="C311" s="103" t="s">
        <v>0</v>
      </c>
      <c r="D311" s="103" t="s">
        <v>415</v>
      </c>
      <c r="E311" s="103" t="s">
        <v>19</v>
      </c>
      <c r="F311" s="104">
        <v>2495657</v>
      </c>
      <c r="G311" s="105">
        <v>2495657</v>
      </c>
      <c r="H311" s="106">
        <f t="shared" si="13"/>
        <v>2495.657</v>
      </c>
      <c r="I311" s="104">
        <v>2495657</v>
      </c>
      <c r="J311" s="106">
        <f t="shared" si="14"/>
        <v>2495.657</v>
      </c>
      <c r="K311" s="105">
        <v>2495657</v>
      </c>
    </row>
    <row r="312" spans="1:11" ht="51">
      <c r="A312" s="101">
        <f t="shared" si="12"/>
        <v>300</v>
      </c>
      <c r="B312" s="102" t="s">
        <v>1124</v>
      </c>
      <c r="C312" s="103" t="s">
        <v>0</v>
      </c>
      <c r="D312" s="103" t="s">
        <v>1110</v>
      </c>
      <c r="E312" s="103" t="s">
        <v>19</v>
      </c>
      <c r="F312" s="104">
        <v>2495657</v>
      </c>
      <c r="G312" s="105">
        <v>2495657</v>
      </c>
      <c r="H312" s="106">
        <f t="shared" si="13"/>
        <v>2495.657</v>
      </c>
      <c r="I312" s="104">
        <v>2495657</v>
      </c>
      <c r="J312" s="106">
        <f t="shared" si="14"/>
        <v>2495.657</v>
      </c>
      <c r="K312" s="105">
        <v>2495657</v>
      </c>
    </row>
    <row r="313" spans="1:11" ht="12.75">
      <c r="A313" s="101">
        <f t="shared" si="12"/>
        <v>301</v>
      </c>
      <c r="B313" s="102" t="s">
        <v>208</v>
      </c>
      <c r="C313" s="103" t="s">
        <v>0</v>
      </c>
      <c r="D313" s="103" t="s">
        <v>573</v>
      </c>
      <c r="E313" s="103" t="s">
        <v>19</v>
      </c>
      <c r="F313" s="104">
        <v>2495657</v>
      </c>
      <c r="G313" s="105">
        <v>2495657</v>
      </c>
      <c r="H313" s="106">
        <f t="shared" si="13"/>
        <v>2495.657</v>
      </c>
      <c r="I313" s="104">
        <v>2495657</v>
      </c>
      <c r="J313" s="106">
        <f t="shared" si="14"/>
        <v>2495.657</v>
      </c>
      <c r="K313" s="105">
        <v>2495657</v>
      </c>
    </row>
    <row r="314" spans="1:11" ht="38.25">
      <c r="A314" s="101">
        <f t="shared" si="12"/>
        <v>302</v>
      </c>
      <c r="B314" s="102" t="s">
        <v>326</v>
      </c>
      <c r="C314" s="103" t="s">
        <v>0</v>
      </c>
      <c r="D314" s="103" t="s">
        <v>574</v>
      </c>
      <c r="E314" s="103" t="s">
        <v>19</v>
      </c>
      <c r="F314" s="104">
        <v>2101082</v>
      </c>
      <c r="G314" s="105">
        <v>2101082</v>
      </c>
      <c r="H314" s="106">
        <f t="shared" si="13"/>
        <v>2101.082</v>
      </c>
      <c r="I314" s="104">
        <v>2101082</v>
      </c>
      <c r="J314" s="106">
        <f t="shared" si="14"/>
        <v>2101.082</v>
      </c>
      <c r="K314" s="105">
        <v>2101082</v>
      </c>
    </row>
    <row r="315" spans="1:11" ht="25.5">
      <c r="A315" s="101">
        <f t="shared" si="12"/>
        <v>303</v>
      </c>
      <c r="B315" s="102" t="s">
        <v>126</v>
      </c>
      <c r="C315" s="103" t="s">
        <v>0</v>
      </c>
      <c r="D315" s="103" t="s">
        <v>574</v>
      </c>
      <c r="E315" s="103" t="s">
        <v>110</v>
      </c>
      <c r="F315" s="104">
        <v>1780117</v>
      </c>
      <c r="G315" s="105">
        <v>1780117</v>
      </c>
      <c r="H315" s="106">
        <f t="shared" si="13"/>
        <v>1780.117</v>
      </c>
      <c r="I315" s="104">
        <v>1780117</v>
      </c>
      <c r="J315" s="106">
        <f t="shared" si="14"/>
        <v>1780.117</v>
      </c>
      <c r="K315" s="105">
        <v>1780117</v>
      </c>
    </row>
    <row r="316" spans="1:11" ht="25.5">
      <c r="A316" s="101">
        <f t="shared" si="12"/>
        <v>304</v>
      </c>
      <c r="B316" s="102" t="s">
        <v>120</v>
      </c>
      <c r="C316" s="103" t="s">
        <v>0</v>
      </c>
      <c r="D316" s="103" t="s">
        <v>574</v>
      </c>
      <c r="E316" s="103" t="s">
        <v>109</v>
      </c>
      <c r="F316" s="104">
        <v>320965</v>
      </c>
      <c r="G316" s="105">
        <v>320965</v>
      </c>
      <c r="H316" s="106">
        <f t="shared" si="13"/>
        <v>320.965</v>
      </c>
      <c r="I316" s="104">
        <v>320965</v>
      </c>
      <c r="J316" s="106">
        <f t="shared" si="14"/>
        <v>320.965</v>
      </c>
      <c r="K316" s="105">
        <v>320965</v>
      </c>
    </row>
    <row r="317" spans="1:11" ht="38.25">
      <c r="A317" s="101">
        <f t="shared" si="12"/>
        <v>305</v>
      </c>
      <c r="B317" s="102" t="s">
        <v>654</v>
      </c>
      <c r="C317" s="103" t="s">
        <v>0</v>
      </c>
      <c r="D317" s="103" t="s">
        <v>655</v>
      </c>
      <c r="E317" s="103" t="s">
        <v>19</v>
      </c>
      <c r="F317" s="104">
        <v>394575</v>
      </c>
      <c r="G317" s="105">
        <v>394575</v>
      </c>
      <c r="H317" s="106">
        <f t="shared" si="13"/>
        <v>394.575</v>
      </c>
      <c r="I317" s="104">
        <v>394575</v>
      </c>
      <c r="J317" s="106">
        <f t="shared" si="14"/>
        <v>394.575</v>
      </c>
      <c r="K317" s="105">
        <v>394575</v>
      </c>
    </row>
    <row r="318" spans="1:11" ht="25.5">
      <c r="A318" s="101">
        <f t="shared" si="12"/>
        <v>306</v>
      </c>
      <c r="B318" s="102" t="s">
        <v>120</v>
      </c>
      <c r="C318" s="103" t="s">
        <v>0</v>
      </c>
      <c r="D318" s="103" t="s">
        <v>655</v>
      </c>
      <c r="E318" s="103" t="s">
        <v>109</v>
      </c>
      <c r="F318" s="104">
        <v>394575</v>
      </c>
      <c r="G318" s="105">
        <v>394575</v>
      </c>
      <c r="H318" s="106">
        <f t="shared" si="13"/>
        <v>394.575</v>
      </c>
      <c r="I318" s="104">
        <v>394575</v>
      </c>
      <c r="J318" s="106">
        <f t="shared" si="14"/>
        <v>394.575</v>
      </c>
      <c r="K318" s="105">
        <v>394575</v>
      </c>
    </row>
    <row r="319" spans="1:11" ht="12.75">
      <c r="A319" s="101">
        <f t="shared" si="12"/>
        <v>307</v>
      </c>
      <c r="B319" s="102" t="s">
        <v>83</v>
      </c>
      <c r="C319" s="103" t="s">
        <v>49</v>
      </c>
      <c r="D319" s="103" t="s">
        <v>415</v>
      </c>
      <c r="E319" s="103" t="s">
        <v>19</v>
      </c>
      <c r="F319" s="104">
        <v>87404861</v>
      </c>
      <c r="G319" s="105">
        <v>87404861</v>
      </c>
      <c r="H319" s="106">
        <f t="shared" si="13"/>
        <v>87404.861</v>
      </c>
      <c r="I319" s="104">
        <v>87404861</v>
      </c>
      <c r="J319" s="106">
        <f t="shared" si="14"/>
        <v>87404.861</v>
      </c>
      <c r="K319" s="105">
        <v>87404861</v>
      </c>
    </row>
    <row r="320" spans="1:11" ht="12.75">
      <c r="A320" s="101">
        <f t="shared" si="12"/>
        <v>308</v>
      </c>
      <c r="B320" s="102" t="s">
        <v>84</v>
      </c>
      <c r="C320" s="103" t="s">
        <v>50</v>
      </c>
      <c r="D320" s="103" t="s">
        <v>415</v>
      </c>
      <c r="E320" s="103" t="s">
        <v>19</v>
      </c>
      <c r="F320" s="104">
        <v>4619765</v>
      </c>
      <c r="G320" s="105">
        <v>4619765</v>
      </c>
      <c r="H320" s="106">
        <f t="shared" si="13"/>
        <v>4619.765</v>
      </c>
      <c r="I320" s="104">
        <v>4619765</v>
      </c>
      <c r="J320" s="106">
        <f t="shared" si="14"/>
        <v>4619.765</v>
      </c>
      <c r="K320" s="105">
        <v>4619765</v>
      </c>
    </row>
    <row r="321" spans="1:11" ht="12.75">
      <c r="A321" s="101">
        <f t="shared" si="12"/>
        <v>309</v>
      </c>
      <c r="B321" s="102" t="s">
        <v>102</v>
      </c>
      <c r="C321" s="103" t="s">
        <v>50</v>
      </c>
      <c r="D321" s="103" t="s">
        <v>416</v>
      </c>
      <c r="E321" s="103" t="s">
        <v>19</v>
      </c>
      <c r="F321" s="104">
        <v>4619765</v>
      </c>
      <c r="G321" s="105">
        <v>4619765</v>
      </c>
      <c r="H321" s="106">
        <f t="shared" si="13"/>
        <v>4619.765</v>
      </c>
      <c r="I321" s="104">
        <v>4619765</v>
      </c>
      <c r="J321" s="106">
        <f t="shared" si="14"/>
        <v>4619.765</v>
      </c>
      <c r="K321" s="105">
        <v>4619765</v>
      </c>
    </row>
    <row r="322" spans="1:11" ht="12.75">
      <c r="A322" s="101">
        <f t="shared" si="12"/>
        <v>310</v>
      </c>
      <c r="B322" s="102" t="s">
        <v>160</v>
      </c>
      <c r="C322" s="103" t="s">
        <v>50</v>
      </c>
      <c r="D322" s="103" t="s">
        <v>498</v>
      </c>
      <c r="E322" s="103" t="s">
        <v>19</v>
      </c>
      <c r="F322" s="104">
        <v>4619765</v>
      </c>
      <c r="G322" s="105">
        <v>4619765</v>
      </c>
      <c r="H322" s="106">
        <f t="shared" si="13"/>
        <v>4619.765</v>
      </c>
      <c r="I322" s="104">
        <v>4619765</v>
      </c>
      <c r="J322" s="106">
        <f t="shared" si="14"/>
        <v>4619.765</v>
      </c>
      <c r="K322" s="105">
        <v>4619765</v>
      </c>
    </row>
    <row r="323" spans="1:11" ht="25.5">
      <c r="A323" s="101">
        <f t="shared" si="12"/>
        <v>311</v>
      </c>
      <c r="B323" s="102" t="s">
        <v>161</v>
      </c>
      <c r="C323" s="103" t="s">
        <v>50</v>
      </c>
      <c r="D323" s="103" t="s">
        <v>498</v>
      </c>
      <c r="E323" s="103" t="s">
        <v>113</v>
      </c>
      <c r="F323" s="104">
        <v>4619765</v>
      </c>
      <c r="G323" s="105">
        <v>4619765</v>
      </c>
      <c r="H323" s="106">
        <f t="shared" si="13"/>
        <v>4619.765</v>
      </c>
      <c r="I323" s="104">
        <v>4619765</v>
      </c>
      <c r="J323" s="106">
        <f t="shared" si="14"/>
        <v>4619.765</v>
      </c>
      <c r="K323" s="105">
        <v>4619765</v>
      </c>
    </row>
    <row r="324" spans="1:11" ht="12.75">
      <c r="A324" s="101">
        <f t="shared" si="12"/>
        <v>312</v>
      </c>
      <c r="B324" s="102" t="s">
        <v>85</v>
      </c>
      <c r="C324" s="103" t="s">
        <v>51</v>
      </c>
      <c r="D324" s="103" t="s">
        <v>415</v>
      </c>
      <c r="E324" s="103" t="s">
        <v>19</v>
      </c>
      <c r="F324" s="104">
        <v>75819428</v>
      </c>
      <c r="G324" s="105">
        <v>75819428</v>
      </c>
      <c r="H324" s="106">
        <f t="shared" si="13"/>
        <v>75819.428</v>
      </c>
      <c r="I324" s="104">
        <v>75819428</v>
      </c>
      <c r="J324" s="106">
        <f t="shared" si="14"/>
        <v>75819.428</v>
      </c>
      <c r="K324" s="105">
        <v>75819428</v>
      </c>
    </row>
    <row r="325" spans="1:11" ht="51">
      <c r="A325" s="101">
        <f t="shared" si="12"/>
        <v>313</v>
      </c>
      <c r="B325" s="102" t="s">
        <v>1121</v>
      </c>
      <c r="C325" s="103" t="s">
        <v>51</v>
      </c>
      <c r="D325" s="103" t="s">
        <v>1093</v>
      </c>
      <c r="E325" s="103" t="s">
        <v>19</v>
      </c>
      <c r="F325" s="104">
        <v>900000</v>
      </c>
      <c r="G325" s="105">
        <v>900000</v>
      </c>
      <c r="H325" s="106">
        <f t="shared" si="13"/>
        <v>900</v>
      </c>
      <c r="I325" s="104">
        <v>900000</v>
      </c>
      <c r="J325" s="106">
        <f t="shared" si="14"/>
        <v>900</v>
      </c>
      <c r="K325" s="105">
        <v>900000</v>
      </c>
    </row>
    <row r="326" spans="1:11" ht="63.75">
      <c r="A326" s="101">
        <f t="shared" si="12"/>
        <v>314</v>
      </c>
      <c r="B326" s="102" t="s">
        <v>159</v>
      </c>
      <c r="C326" s="103" t="s">
        <v>51</v>
      </c>
      <c r="D326" s="103" t="s">
        <v>497</v>
      </c>
      <c r="E326" s="103" t="s">
        <v>19</v>
      </c>
      <c r="F326" s="104">
        <v>900000</v>
      </c>
      <c r="G326" s="105">
        <v>900000</v>
      </c>
      <c r="H326" s="106">
        <f t="shared" si="13"/>
        <v>900</v>
      </c>
      <c r="I326" s="104">
        <v>900000</v>
      </c>
      <c r="J326" s="106">
        <f t="shared" si="14"/>
        <v>900</v>
      </c>
      <c r="K326" s="105">
        <v>900000</v>
      </c>
    </row>
    <row r="327" spans="1:11" ht="51">
      <c r="A327" s="101">
        <f t="shared" si="12"/>
        <v>315</v>
      </c>
      <c r="B327" s="102" t="s">
        <v>1124</v>
      </c>
      <c r="C327" s="103" t="s">
        <v>51</v>
      </c>
      <c r="D327" s="103" t="s">
        <v>1110</v>
      </c>
      <c r="E327" s="103" t="s">
        <v>19</v>
      </c>
      <c r="F327" s="104">
        <v>1180000</v>
      </c>
      <c r="G327" s="105">
        <v>1180000</v>
      </c>
      <c r="H327" s="106">
        <f t="shared" si="13"/>
        <v>1180</v>
      </c>
      <c r="I327" s="104">
        <v>1180000</v>
      </c>
      <c r="J327" s="106">
        <f t="shared" si="14"/>
        <v>1180</v>
      </c>
      <c r="K327" s="105">
        <v>1180000</v>
      </c>
    </row>
    <row r="328" spans="1:11" ht="25.5">
      <c r="A328" s="101">
        <f t="shared" si="12"/>
        <v>316</v>
      </c>
      <c r="B328" s="102" t="s">
        <v>209</v>
      </c>
      <c r="C328" s="103" t="s">
        <v>51</v>
      </c>
      <c r="D328" s="103" t="s">
        <v>575</v>
      </c>
      <c r="E328" s="103" t="s">
        <v>19</v>
      </c>
      <c r="F328" s="104">
        <v>1000000</v>
      </c>
      <c r="G328" s="105">
        <v>1000000</v>
      </c>
      <c r="H328" s="106">
        <f t="shared" si="13"/>
        <v>1000</v>
      </c>
      <c r="I328" s="104">
        <v>1000000</v>
      </c>
      <c r="J328" s="106">
        <f t="shared" si="14"/>
        <v>1000</v>
      </c>
      <c r="K328" s="105">
        <v>1000000</v>
      </c>
    </row>
    <row r="329" spans="1:11" ht="51">
      <c r="A329" s="101">
        <f t="shared" si="12"/>
        <v>317</v>
      </c>
      <c r="B329" s="102" t="s">
        <v>610</v>
      </c>
      <c r="C329" s="103" t="s">
        <v>51</v>
      </c>
      <c r="D329" s="103" t="s">
        <v>576</v>
      </c>
      <c r="E329" s="103" t="s">
        <v>19</v>
      </c>
      <c r="F329" s="104">
        <v>180000</v>
      </c>
      <c r="G329" s="105">
        <v>180000</v>
      </c>
      <c r="H329" s="106">
        <f t="shared" si="13"/>
        <v>180</v>
      </c>
      <c r="I329" s="104">
        <v>180000</v>
      </c>
      <c r="J329" s="106">
        <f t="shared" si="14"/>
        <v>180</v>
      </c>
      <c r="K329" s="105">
        <v>180000</v>
      </c>
    </row>
    <row r="330" spans="1:11" ht="25.5">
      <c r="A330" s="101">
        <f t="shared" si="12"/>
        <v>318</v>
      </c>
      <c r="B330" s="102" t="s">
        <v>611</v>
      </c>
      <c r="C330" s="103" t="s">
        <v>51</v>
      </c>
      <c r="D330" s="103" t="s">
        <v>578</v>
      </c>
      <c r="E330" s="103" t="s">
        <v>19</v>
      </c>
      <c r="F330" s="104">
        <v>180000</v>
      </c>
      <c r="G330" s="105">
        <v>180000</v>
      </c>
      <c r="H330" s="106">
        <f t="shared" si="13"/>
        <v>180</v>
      </c>
      <c r="I330" s="104">
        <v>180000</v>
      </c>
      <c r="J330" s="106">
        <f t="shared" si="14"/>
        <v>180</v>
      </c>
      <c r="K330" s="105">
        <v>180000</v>
      </c>
    </row>
    <row r="331" spans="1:11" ht="25.5">
      <c r="A331" s="101">
        <f t="shared" si="12"/>
        <v>319</v>
      </c>
      <c r="B331" s="102" t="s">
        <v>162</v>
      </c>
      <c r="C331" s="103" t="s">
        <v>51</v>
      </c>
      <c r="D331" s="103" t="s">
        <v>578</v>
      </c>
      <c r="E331" s="103" t="s">
        <v>114</v>
      </c>
      <c r="F331" s="104">
        <v>180000</v>
      </c>
      <c r="G331" s="105">
        <v>180000</v>
      </c>
      <c r="H331" s="106">
        <f t="shared" si="13"/>
        <v>180</v>
      </c>
      <c r="I331" s="104">
        <v>180000</v>
      </c>
      <c r="J331" s="106">
        <f t="shared" si="14"/>
        <v>180</v>
      </c>
      <c r="K331" s="105">
        <v>180000</v>
      </c>
    </row>
    <row r="332" spans="1:11" ht="51">
      <c r="A332" s="101">
        <f t="shared" si="12"/>
        <v>320</v>
      </c>
      <c r="B332" s="102" t="s">
        <v>336</v>
      </c>
      <c r="C332" s="103" t="s">
        <v>51</v>
      </c>
      <c r="D332" s="103" t="s">
        <v>499</v>
      </c>
      <c r="E332" s="103" t="s">
        <v>19</v>
      </c>
      <c r="F332" s="104">
        <v>73510332</v>
      </c>
      <c r="G332" s="105">
        <v>73510332</v>
      </c>
      <c r="H332" s="106">
        <f t="shared" si="13"/>
        <v>73510.332</v>
      </c>
      <c r="I332" s="104">
        <v>73510332</v>
      </c>
      <c r="J332" s="106">
        <f t="shared" si="14"/>
        <v>73510.332</v>
      </c>
      <c r="K332" s="105">
        <v>73510332</v>
      </c>
    </row>
    <row r="333" spans="1:11" ht="38.25">
      <c r="A333" s="101">
        <f t="shared" si="12"/>
        <v>321</v>
      </c>
      <c r="B333" s="102" t="s">
        <v>163</v>
      </c>
      <c r="C333" s="103" t="s">
        <v>51</v>
      </c>
      <c r="D333" s="103" t="s">
        <v>500</v>
      </c>
      <c r="E333" s="103" t="s">
        <v>19</v>
      </c>
      <c r="F333" s="104">
        <v>200000</v>
      </c>
      <c r="G333" s="105">
        <v>200000</v>
      </c>
      <c r="H333" s="106">
        <f t="shared" si="13"/>
        <v>200</v>
      </c>
      <c r="I333" s="104">
        <v>200000</v>
      </c>
      <c r="J333" s="106">
        <f t="shared" si="14"/>
        <v>200</v>
      </c>
      <c r="K333" s="105">
        <v>200000</v>
      </c>
    </row>
    <row r="334" spans="1:11" ht="12.75">
      <c r="A334" s="101">
        <f t="shared" si="12"/>
        <v>322</v>
      </c>
      <c r="B334" s="102" t="s">
        <v>144</v>
      </c>
      <c r="C334" s="103" t="s">
        <v>51</v>
      </c>
      <c r="D334" s="103" t="s">
        <v>500</v>
      </c>
      <c r="E334" s="103" t="s">
        <v>104</v>
      </c>
      <c r="F334" s="104">
        <v>200000</v>
      </c>
      <c r="G334" s="105">
        <v>200000</v>
      </c>
      <c r="H334" s="106">
        <f t="shared" si="13"/>
        <v>200</v>
      </c>
      <c r="I334" s="104">
        <v>200000</v>
      </c>
      <c r="J334" s="106">
        <f t="shared" si="14"/>
        <v>200</v>
      </c>
      <c r="K334" s="105">
        <v>200000</v>
      </c>
    </row>
    <row r="335" spans="1:11" ht="25.5">
      <c r="A335" s="101">
        <f aca="true" t="shared" si="15" ref="A335:A398">1+A334</f>
        <v>323</v>
      </c>
      <c r="B335" s="102" t="s">
        <v>164</v>
      </c>
      <c r="C335" s="103" t="s">
        <v>51</v>
      </c>
      <c r="D335" s="103" t="s">
        <v>501</v>
      </c>
      <c r="E335" s="103" t="s">
        <v>19</v>
      </c>
      <c r="F335" s="104">
        <v>100000</v>
      </c>
      <c r="G335" s="105">
        <v>100000</v>
      </c>
      <c r="H335" s="106">
        <f aca="true" t="shared" si="16" ref="H335:H398">I335/1000</f>
        <v>100</v>
      </c>
      <c r="I335" s="104">
        <v>100000</v>
      </c>
      <c r="J335" s="106">
        <f aca="true" t="shared" si="17" ref="J335:J398">K335/1000</f>
        <v>100</v>
      </c>
      <c r="K335" s="105">
        <v>100000</v>
      </c>
    </row>
    <row r="336" spans="1:11" ht="25.5">
      <c r="A336" s="101">
        <f t="shared" si="15"/>
        <v>324</v>
      </c>
      <c r="B336" s="102" t="s">
        <v>120</v>
      </c>
      <c r="C336" s="103" t="s">
        <v>51</v>
      </c>
      <c r="D336" s="103" t="s">
        <v>501</v>
      </c>
      <c r="E336" s="103" t="s">
        <v>109</v>
      </c>
      <c r="F336" s="104">
        <v>100000</v>
      </c>
      <c r="G336" s="105">
        <v>100000</v>
      </c>
      <c r="H336" s="106">
        <f t="shared" si="16"/>
        <v>100</v>
      </c>
      <c r="I336" s="104">
        <v>100000</v>
      </c>
      <c r="J336" s="106">
        <f t="shared" si="17"/>
        <v>100</v>
      </c>
      <c r="K336" s="105">
        <v>100000</v>
      </c>
    </row>
    <row r="337" spans="1:11" ht="25.5">
      <c r="A337" s="101">
        <f t="shared" si="15"/>
        <v>325</v>
      </c>
      <c r="B337" s="102" t="s">
        <v>165</v>
      </c>
      <c r="C337" s="103" t="s">
        <v>51</v>
      </c>
      <c r="D337" s="103" t="s">
        <v>502</v>
      </c>
      <c r="E337" s="103" t="s">
        <v>19</v>
      </c>
      <c r="F337" s="104">
        <v>380000</v>
      </c>
      <c r="G337" s="105">
        <v>380000</v>
      </c>
      <c r="H337" s="106">
        <f t="shared" si="16"/>
        <v>380</v>
      </c>
      <c r="I337" s="104">
        <v>380000</v>
      </c>
      <c r="J337" s="106">
        <f t="shared" si="17"/>
        <v>380</v>
      </c>
      <c r="K337" s="105">
        <v>380000</v>
      </c>
    </row>
    <row r="338" spans="1:11" ht="38.25">
      <c r="A338" s="101">
        <f t="shared" si="15"/>
        <v>326</v>
      </c>
      <c r="B338" s="102" t="s">
        <v>327</v>
      </c>
      <c r="C338" s="103" t="s">
        <v>51</v>
      </c>
      <c r="D338" s="103" t="s">
        <v>502</v>
      </c>
      <c r="E338" s="103" t="s">
        <v>328</v>
      </c>
      <c r="F338" s="104">
        <v>380000</v>
      </c>
      <c r="G338" s="105">
        <v>380000</v>
      </c>
      <c r="H338" s="106">
        <f t="shared" si="16"/>
        <v>380</v>
      </c>
      <c r="I338" s="104">
        <v>380000</v>
      </c>
      <c r="J338" s="106">
        <f t="shared" si="17"/>
        <v>380</v>
      </c>
      <c r="K338" s="105">
        <v>380000</v>
      </c>
    </row>
    <row r="339" spans="1:11" ht="89.25">
      <c r="A339" s="101">
        <f t="shared" si="15"/>
        <v>327</v>
      </c>
      <c r="B339" s="102" t="s">
        <v>612</v>
      </c>
      <c r="C339" s="103" t="s">
        <v>51</v>
      </c>
      <c r="D339" s="103" t="s">
        <v>504</v>
      </c>
      <c r="E339" s="103" t="s">
        <v>19</v>
      </c>
      <c r="F339" s="104">
        <v>110000</v>
      </c>
      <c r="G339" s="105">
        <v>110000</v>
      </c>
      <c r="H339" s="106">
        <f t="shared" si="16"/>
        <v>110</v>
      </c>
      <c r="I339" s="104">
        <v>110000</v>
      </c>
      <c r="J339" s="106">
        <f t="shared" si="17"/>
        <v>110</v>
      </c>
      <c r="K339" s="105">
        <v>110000</v>
      </c>
    </row>
    <row r="340" spans="1:11" ht="25.5">
      <c r="A340" s="101">
        <f t="shared" si="15"/>
        <v>328</v>
      </c>
      <c r="B340" s="102" t="s">
        <v>120</v>
      </c>
      <c r="C340" s="103" t="s">
        <v>51</v>
      </c>
      <c r="D340" s="103" t="s">
        <v>504</v>
      </c>
      <c r="E340" s="103" t="s">
        <v>109</v>
      </c>
      <c r="F340" s="104">
        <v>110000</v>
      </c>
      <c r="G340" s="105">
        <v>110000</v>
      </c>
      <c r="H340" s="106">
        <f t="shared" si="16"/>
        <v>110</v>
      </c>
      <c r="I340" s="104">
        <v>110000</v>
      </c>
      <c r="J340" s="106">
        <f t="shared" si="17"/>
        <v>110</v>
      </c>
      <c r="K340" s="105">
        <v>110000</v>
      </c>
    </row>
    <row r="341" spans="1:11" ht="25.5">
      <c r="A341" s="101">
        <f t="shared" si="15"/>
        <v>329</v>
      </c>
      <c r="B341" s="102" t="s">
        <v>166</v>
      </c>
      <c r="C341" s="103" t="s">
        <v>51</v>
      </c>
      <c r="D341" s="103" t="s">
        <v>505</v>
      </c>
      <c r="E341" s="103" t="s">
        <v>19</v>
      </c>
      <c r="F341" s="104">
        <v>10000</v>
      </c>
      <c r="G341" s="105">
        <v>10000</v>
      </c>
      <c r="H341" s="106">
        <f t="shared" si="16"/>
        <v>10</v>
      </c>
      <c r="I341" s="104">
        <v>10000</v>
      </c>
      <c r="J341" s="106">
        <f t="shared" si="17"/>
        <v>10</v>
      </c>
      <c r="K341" s="105">
        <v>10000</v>
      </c>
    </row>
    <row r="342" spans="1:11" ht="25.5">
      <c r="A342" s="101">
        <f t="shared" si="15"/>
        <v>330</v>
      </c>
      <c r="B342" s="102" t="s">
        <v>120</v>
      </c>
      <c r="C342" s="103" t="s">
        <v>51</v>
      </c>
      <c r="D342" s="103" t="s">
        <v>505</v>
      </c>
      <c r="E342" s="103" t="s">
        <v>109</v>
      </c>
      <c r="F342" s="104">
        <v>10000</v>
      </c>
      <c r="G342" s="105">
        <v>10000</v>
      </c>
      <c r="H342" s="106">
        <f t="shared" si="16"/>
        <v>10</v>
      </c>
      <c r="I342" s="104">
        <v>10000</v>
      </c>
      <c r="J342" s="106">
        <f t="shared" si="17"/>
        <v>10</v>
      </c>
      <c r="K342" s="105">
        <v>10000</v>
      </c>
    </row>
    <row r="343" spans="1:11" ht="140.25">
      <c r="A343" s="101">
        <f t="shared" si="15"/>
        <v>331</v>
      </c>
      <c r="B343" s="102" t="s">
        <v>613</v>
      </c>
      <c r="C343" s="103" t="s">
        <v>51</v>
      </c>
      <c r="D343" s="103" t="s">
        <v>507</v>
      </c>
      <c r="E343" s="103" t="s">
        <v>19</v>
      </c>
      <c r="F343" s="104">
        <v>7831682</v>
      </c>
      <c r="G343" s="105">
        <v>7831682</v>
      </c>
      <c r="H343" s="106">
        <f t="shared" si="16"/>
        <v>7831.682</v>
      </c>
      <c r="I343" s="104">
        <v>7831682</v>
      </c>
      <c r="J343" s="106">
        <f t="shared" si="17"/>
        <v>7831.682</v>
      </c>
      <c r="K343" s="105">
        <v>7831682</v>
      </c>
    </row>
    <row r="344" spans="1:11" ht="25.5">
      <c r="A344" s="101">
        <f t="shared" si="15"/>
        <v>332</v>
      </c>
      <c r="B344" s="102" t="s">
        <v>120</v>
      </c>
      <c r="C344" s="103" t="s">
        <v>51</v>
      </c>
      <c r="D344" s="103" t="s">
        <v>507</v>
      </c>
      <c r="E344" s="103" t="s">
        <v>109</v>
      </c>
      <c r="F344" s="104">
        <v>101682</v>
      </c>
      <c r="G344" s="105">
        <v>101682</v>
      </c>
      <c r="H344" s="106">
        <f t="shared" si="16"/>
        <v>101.682</v>
      </c>
      <c r="I344" s="104">
        <v>101682</v>
      </c>
      <c r="J344" s="106">
        <f t="shared" si="17"/>
        <v>101.682</v>
      </c>
      <c r="K344" s="105">
        <v>101682</v>
      </c>
    </row>
    <row r="345" spans="1:11" ht="25.5">
      <c r="A345" s="101">
        <f t="shared" si="15"/>
        <v>333</v>
      </c>
      <c r="B345" s="102" t="s">
        <v>161</v>
      </c>
      <c r="C345" s="103" t="s">
        <v>51</v>
      </c>
      <c r="D345" s="103" t="s">
        <v>507</v>
      </c>
      <c r="E345" s="103" t="s">
        <v>113</v>
      </c>
      <c r="F345" s="104">
        <v>7730000</v>
      </c>
      <c r="G345" s="105">
        <v>7730000</v>
      </c>
      <c r="H345" s="106">
        <f t="shared" si="16"/>
        <v>7730</v>
      </c>
      <c r="I345" s="104">
        <v>7730000</v>
      </c>
      <c r="J345" s="106">
        <f t="shared" si="17"/>
        <v>7730</v>
      </c>
      <c r="K345" s="105">
        <v>7730000</v>
      </c>
    </row>
    <row r="346" spans="1:11" ht="127.5">
      <c r="A346" s="101">
        <f t="shared" si="15"/>
        <v>334</v>
      </c>
      <c r="B346" s="102" t="s">
        <v>614</v>
      </c>
      <c r="C346" s="103" t="s">
        <v>51</v>
      </c>
      <c r="D346" s="103" t="s">
        <v>509</v>
      </c>
      <c r="E346" s="103" t="s">
        <v>19</v>
      </c>
      <c r="F346" s="104">
        <v>57087650</v>
      </c>
      <c r="G346" s="105">
        <v>57087650</v>
      </c>
      <c r="H346" s="106">
        <f t="shared" si="16"/>
        <v>57087.65</v>
      </c>
      <c r="I346" s="104">
        <v>57087650</v>
      </c>
      <c r="J346" s="106">
        <f t="shared" si="17"/>
        <v>57087.65</v>
      </c>
      <c r="K346" s="105">
        <v>57087650</v>
      </c>
    </row>
    <row r="347" spans="1:11" ht="25.5">
      <c r="A347" s="101">
        <f t="shared" si="15"/>
        <v>335</v>
      </c>
      <c r="B347" s="102" t="s">
        <v>120</v>
      </c>
      <c r="C347" s="103" t="s">
        <v>51</v>
      </c>
      <c r="D347" s="103" t="s">
        <v>509</v>
      </c>
      <c r="E347" s="103" t="s">
        <v>109</v>
      </c>
      <c r="F347" s="104">
        <v>680000</v>
      </c>
      <c r="G347" s="105">
        <v>680000</v>
      </c>
      <c r="H347" s="106">
        <f t="shared" si="16"/>
        <v>680</v>
      </c>
      <c r="I347" s="104">
        <v>680000</v>
      </c>
      <c r="J347" s="106">
        <f t="shared" si="17"/>
        <v>680</v>
      </c>
      <c r="K347" s="105">
        <v>680000</v>
      </c>
    </row>
    <row r="348" spans="1:11" ht="25.5">
      <c r="A348" s="101">
        <f t="shared" si="15"/>
        <v>336</v>
      </c>
      <c r="B348" s="102" t="s">
        <v>161</v>
      </c>
      <c r="C348" s="103" t="s">
        <v>51</v>
      </c>
      <c r="D348" s="103" t="s">
        <v>509</v>
      </c>
      <c r="E348" s="103" t="s">
        <v>113</v>
      </c>
      <c r="F348" s="104">
        <v>56407650</v>
      </c>
      <c r="G348" s="105">
        <v>56407650</v>
      </c>
      <c r="H348" s="106">
        <f t="shared" si="16"/>
        <v>56407.65</v>
      </c>
      <c r="I348" s="104">
        <v>56407650</v>
      </c>
      <c r="J348" s="106">
        <f t="shared" si="17"/>
        <v>56407.65</v>
      </c>
      <c r="K348" s="105">
        <v>56407650</v>
      </c>
    </row>
    <row r="349" spans="1:11" ht="63.75">
      <c r="A349" s="101">
        <f t="shared" si="15"/>
        <v>337</v>
      </c>
      <c r="B349" s="102" t="s">
        <v>615</v>
      </c>
      <c r="C349" s="103" t="s">
        <v>51</v>
      </c>
      <c r="D349" s="103" t="s">
        <v>511</v>
      </c>
      <c r="E349" s="103" t="s">
        <v>19</v>
      </c>
      <c r="F349" s="104">
        <v>7791000</v>
      </c>
      <c r="G349" s="105">
        <v>7791000</v>
      </c>
      <c r="H349" s="106">
        <f t="shared" si="16"/>
        <v>7791</v>
      </c>
      <c r="I349" s="104">
        <v>7791000</v>
      </c>
      <c r="J349" s="106">
        <f t="shared" si="17"/>
        <v>7791</v>
      </c>
      <c r="K349" s="105">
        <v>7791000</v>
      </c>
    </row>
    <row r="350" spans="1:11" ht="25.5">
      <c r="A350" s="101">
        <f t="shared" si="15"/>
        <v>338</v>
      </c>
      <c r="B350" s="102" t="s">
        <v>120</v>
      </c>
      <c r="C350" s="103" t="s">
        <v>51</v>
      </c>
      <c r="D350" s="103" t="s">
        <v>511</v>
      </c>
      <c r="E350" s="103" t="s">
        <v>109</v>
      </c>
      <c r="F350" s="104">
        <v>107000</v>
      </c>
      <c r="G350" s="105">
        <v>107000</v>
      </c>
      <c r="H350" s="106">
        <f t="shared" si="16"/>
        <v>107</v>
      </c>
      <c r="I350" s="104">
        <v>107000</v>
      </c>
      <c r="J350" s="106">
        <f t="shared" si="17"/>
        <v>107</v>
      </c>
      <c r="K350" s="105">
        <v>107000</v>
      </c>
    </row>
    <row r="351" spans="1:11" ht="25.5">
      <c r="A351" s="101">
        <f t="shared" si="15"/>
        <v>339</v>
      </c>
      <c r="B351" s="102" t="s">
        <v>161</v>
      </c>
      <c r="C351" s="103" t="s">
        <v>51</v>
      </c>
      <c r="D351" s="103" t="s">
        <v>511</v>
      </c>
      <c r="E351" s="103" t="s">
        <v>113</v>
      </c>
      <c r="F351" s="104">
        <v>7684000</v>
      </c>
      <c r="G351" s="105">
        <v>7684000</v>
      </c>
      <c r="H351" s="106">
        <f t="shared" si="16"/>
        <v>7684</v>
      </c>
      <c r="I351" s="104">
        <v>7684000</v>
      </c>
      <c r="J351" s="106">
        <f t="shared" si="17"/>
        <v>7684</v>
      </c>
      <c r="K351" s="105">
        <v>7684000</v>
      </c>
    </row>
    <row r="352" spans="1:11" ht="12.75">
      <c r="A352" s="101">
        <f t="shared" si="15"/>
        <v>340</v>
      </c>
      <c r="B352" s="102" t="s">
        <v>102</v>
      </c>
      <c r="C352" s="103" t="s">
        <v>51</v>
      </c>
      <c r="D352" s="103" t="s">
        <v>416</v>
      </c>
      <c r="E352" s="103" t="s">
        <v>19</v>
      </c>
      <c r="F352" s="104">
        <v>229096</v>
      </c>
      <c r="G352" s="105">
        <v>229096</v>
      </c>
      <c r="H352" s="106">
        <f t="shared" si="16"/>
        <v>229.096</v>
      </c>
      <c r="I352" s="104">
        <v>229096</v>
      </c>
      <c r="J352" s="106">
        <f t="shared" si="17"/>
        <v>229.096</v>
      </c>
      <c r="K352" s="105">
        <v>229096</v>
      </c>
    </row>
    <row r="353" spans="1:11" ht="25.5">
      <c r="A353" s="101">
        <f t="shared" si="15"/>
        <v>341</v>
      </c>
      <c r="B353" s="102" t="s">
        <v>167</v>
      </c>
      <c r="C353" s="103" t="s">
        <v>51</v>
      </c>
      <c r="D353" s="103" t="s">
        <v>512</v>
      </c>
      <c r="E353" s="103" t="s">
        <v>19</v>
      </c>
      <c r="F353" s="104">
        <v>229096</v>
      </c>
      <c r="G353" s="105">
        <v>229096</v>
      </c>
      <c r="H353" s="106">
        <f t="shared" si="16"/>
        <v>229.096</v>
      </c>
      <c r="I353" s="104">
        <v>229096</v>
      </c>
      <c r="J353" s="106">
        <f t="shared" si="17"/>
        <v>229.096</v>
      </c>
      <c r="K353" s="105">
        <v>229096</v>
      </c>
    </row>
    <row r="354" spans="1:11" ht="25.5">
      <c r="A354" s="101">
        <f t="shared" si="15"/>
        <v>342</v>
      </c>
      <c r="B354" s="102" t="s">
        <v>168</v>
      </c>
      <c r="C354" s="103" t="s">
        <v>51</v>
      </c>
      <c r="D354" s="103" t="s">
        <v>512</v>
      </c>
      <c r="E354" s="103" t="s">
        <v>106</v>
      </c>
      <c r="F354" s="104">
        <v>229096</v>
      </c>
      <c r="G354" s="105">
        <v>229096</v>
      </c>
      <c r="H354" s="106">
        <f t="shared" si="16"/>
        <v>229.096</v>
      </c>
      <c r="I354" s="104">
        <v>229096</v>
      </c>
      <c r="J354" s="106">
        <f t="shared" si="17"/>
        <v>229.096</v>
      </c>
      <c r="K354" s="105">
        <v>229096</v>
      </c>
    </row>
    <row r="355" spans="1:11" ht="12.75">
      <c r="A355" s="101">
        <f t="shared" si="15"/>
        <v>343</v>
      </c>
      <c r="B355" s="102" t="s">
        <v>86</v>
      </c>
      <c r="C355" s="103" t="s">
        <v>99</v>
      </c>
      <c r="D355" s="103" t="s">
        <v>415</v>
      </c>
      <c r="E355" s="103" t="s">
        <v>19</v>
      </c>
      <c r="F355" s="104">
        <v>6965668</v>
      </c>
      <c r="G355" s="105">
        <v>6965668</v>
      </c>
      <c r="H355" s="106">
        <f t="shared" si="16"/>
        <v>6965.668</v>
      </c>
      <c r="I355" s="104">
        <v>6965668</v>
      </c>
      <c r="J355" s="106">
        <f t="shared" si="17"/>
        <v>6965.668</v>
      </c>
      <c r="K355" s="105">
        <v>6965668</v>
      </c>
    </row>
    <row r="356" spans="1:11" ht="51">
      <c r="A356" s="101">
        <f t="shared" si="15"/>
        <v>344</v>
      </c>
      <c r="B356" s="102" t="s">
        <v>336</v>
      </c>
      <c r="C356" s="103" t="s">
        <v>99</v>
      </c>
      <c r="D356" s="103" t="s">
        <v>499</v>
      </c>
      <c r="E356" s="103" t="s">
        <v>19</v>
      </c>
      <c r="F356" s="104">
        <v>6965668</v>
      </c>
      <c r="G356" s="105">
        <v>6965668</v>
      </c>
      <c r="H356" s="106">
        <f t="shared" si="16"/>
        <v>6965.668</v>
      </c>
      <c r="I356" s="104">
        <v>6965668</v>
      </c>
      <c r="J356" s="106">
        <f t="shared" si="17"/>
        <v>6965.668</v>
      </c>
      <c r="K356" s="105">
        <v>6965668</v>
      </c>
    </row>
    <row r="357" spans="1:11" ht="140.25">
      <c r="A357" s="101">
        <f t="shared" si="15"/>
        <v>345</v>
      </c>
      <c r="B357" s="102" t="s">
        <v>613</v>
      </c>
      <c r="C357" s="103" t="s">
        <v>99</v>
      </c>
      <c r="D357" s="103" t="s">
        <v>507</v>
      </c>
      <c r="E357" s="103" t="s">
        <v>19</v>
      </c>
      <c r="F357" s="104">
        <v>520318</v>
      </c>
      <c r="G357" s="105">
        <v>520318</v>
      </c>
      <c r="H357" s="106">
        <f t="shared" si="16"/>
        <v>520.318</v>
      </c>
      <c r="I357" s="104">
        <v>520318</v>
      </c>
      <c r="J357" s="106">
        <f t="shared" si="17"/>
        <v>520.318</v>
      </c>
      <c r="K357" s="105">
        <v>520318</v>
      </c>
    </row>
    <row r="358" spans="1:11" ht="25.5">
      <c r="A358" s="101">
        <f t="shared" si="15"/>
        <v>346</v>
      </c>
      <c r="B358" s="102" t="s">
        <v>126</v>
      </c>
      <c r="C358" s="103" t="s">
        <v>99</v>
      </c>
      <c r="D358" s="103" t="s">
        <v>507</v>
      </c>
      <c r="E358" s="103" t="s">
        <v>110</v>
      </c>
      <c r="F358" s="104">
        <v>520318</v>
      </c>
      <c r="G358" s="105">
        <v>520318</v>
      </c>
      <c r="H358" s="106">
        <f t="shared" si="16"/>
        <v>520.318</v>
      </c>
      <c r="I358" s="104">
        <v>520318</v>
      </c>
      <c r="J358" s="106">
        <f t="shared" si="17"/>
        <v>520.318</v>
      </c>
      <c r="K358" s="105">
        <v>520318</v>
      </c>
    </row>
    <row r="359" spans="1:11" ht="127.5">
      <c r="A359" s="101">
        <f t="shared" si="15"/>
        <v>347</v>
      </c>
      <c r="B359" s="102" t="s">
        <v>614</v>
      </c>
      <c r="C359" s="103" t="s">
        <v>99</v>
      </c>
      <c r="D359" s="103" t="s">
        <v>509</v>
      </c>
      <c r="E359" s="103" t="s">
        <v>19</v>
      </c>
      <c r="F359" s="104">
        <v>6445350</v>
      </c>
      <c r="G359" s="105">
        <v>6445350</v>
      </c>
      <c r="H359" s="106">
        <f t="shared" si="16"/>
        <v>6445.35</v>
      </c>
      <c r="I359" s="104">
        <v>6445350</v>
      </c>
      <c r="J359" s="106">
        <f t="shared" si="17"/>
        <v>6445.35</v>
      </c>
      <c r="K359" s="105">
        <v>6445350</v>
      </c>
    </row>
    <row r="360" spans="1:11" ht="25.5">
      <c r="A360" s="101">
        <f t="shared" si="15"/>
        <v>348</v>
      </c>
      <c r="B360" s="102" t="s">
        <v>126</v>
      </c>
      <c r="C360" s="103" t="s">
        <v>99</v>
      </c>
      <c r="D360" s="103" t="s">
        <v>509</v>
      </c>
      <c r="E360" s="103" t="s">
        <v>110</v>
      </c>
      <c r="F360" s="104">
        <v>5890350</v>
      </c>
      <c r="G360" s="105">
        <v>5890350</v>
      </c>
      <c r="H360" s="106">
        <f t="shared" si="16"/>
        <v>5890.35</v>
      </c>
      <c r="I360" s="104">
        <v>5890350</v>
      </c>
      <c r="J360" s="106">
        <f t="shared" si="17"/>
        <v>5890.35</v>
      </c>
      <c r="K360" s="105">
        <v>5890350</v>
      </c>
    </row>
    <row r="361" spans="1:11" ht="25.5">
      <c r="A361" s="101">
        <f t="shared" si="15"/>
        <v>349</v>
      </c>
      <c r="B361" s="102" t="s">
        <v>120</v>
      </c>
      <c r="C361" s="103" t="s">
        <v>99</v>
      </c>
      <c r="D361" s="103" t="s">
        <v>509</v>
      </c>
      <c r="E361" s="103" t="s">
        <v>109</v>
      </c>
      <c r="F361" s="104">
        <v>415000</v>
      </c>
      <c r="G361" s="105">
        <v>415000</v>
      </c>
      <c r="H361" s="106">
        <f t="shared" si="16"/>
        <v>415</v>
      </c>
      <c r="I361" s="104">
        <v>415000</v>
      </c>
      <c r="J361" s="106">
        <f t="shared" si="17"/>
        <v>415</v>
      </c>
      <c r="K361" s="105">
        <v>415000</v>
      </c>
    </row>
    <row r="362" spans="1:11" ht="12.75">
      <c r="A362" s="101">
        <f t="shared" si="15"/>
        <v>350</v>
      </c>
      <c r="B362" s="102" t="s">
        <v>127</v>
      </c>
      <c r="C362" s="103" t="s">
        <v>99</v>
      </c>
      <c r="D362" s="103" t="s">
        <v>509</v>
      </c>
      <c r="E362" s="103" t="s">
        <v>111</v>
      </c>
      <c r="F362" s="104">
        <v>140000</v>
      </c>
      <c r="G362" s="105">
        <v>140000</v>
      </c>
      <c r="H362" s="106">
        <f t="shared" si="16"/>
        <v>140</v>
      </c>
      <c r="I362" s="104">
        <v>140000</v>
      </c>
      <c r="J362" s="106">
        <f t="shared" si="17"/>
        <v>140</v>
      </c>
      <c r="K362" s="105">
        <v>140000</v>
      </c>
    </row>
    <row r="363" spans="1:11" ht="12.75">
      <c r="A363" s="101">
        <f t="shared" si="15"/>
        <v>351</v>
      </c>
      <c r="B363" s="102" t="s">
        <v>87</v>
      </c>
      <c r="C363" s="103" t="s">
        <v>52</v>
      </c>
      <c r="D363" s="103" t="s">
        <v>415</v>
      </c>
      <c r="E363" s="103" t="s">
        <v>19</v>
      </c>
      <c r="F363" s="104">
        <v>19258717.37</v>
      </c>
      <c r="G363" s="105">
        <v>19258469</v>
      </c>
      <c r="H363" s="106">
        <f t="shared" si="16"/>
        <v>19258.717370000002</v>
      </c>
      <c r="I363" s="104">
        <v>19258717.37</v>
      </c>
      <c r="J363" s="106">
        <f t="shared" si="17"/>
        <v>19258.469</v>
      </c>
      <c r="K363" s="105">
        <v>19258469</v>
      </c>
    </row>
    <row r="364" spans="1:11" ht="12.75">
      <c r="A364" s="101">
        <f t="shared" si="15"/>
        <v>352</v>
      </c>
      <c r="B364" s="102" t="s">
        <v>66</v>
      </c>
      <c r="C364" s="103" t="s">
        <v>67</v>
      </c>
      <c r="D364" s="103" t="s">
        <v>415</v>
      </c>
      <c r="E364" s="103" t="s">
        <v>19</v>
      </c>
      <c r="F364" s="104">
        <v>12558695</v>
      </c>
      <c r="G364" s="105">
        <v>12558695</v>
      </c>
      <c r="H364" s="106">
        <f t="shared" si="16"/>
        <v>12558.695</v>
      </c>
      <c r="I364" s="104">
        <v>12558695</v>
      </c>
      <c r="J364" s="106">
        <f t="shared" si="17"/>
        <v>12558.695</v>
      </c>
      <c r="K364" s="105">
        <v>12558695</v>
      </c>
    </row>
    <row r="365" spans="1:11" ht="51">
      <c r="A365" s="101">
        <f t="shared" si="15"/>
        <v>353</v>
      </c>
      <c r="B365" s="102" t="s">
        <v>1124</v>
      </c>
      <c r="C365" s="103" t="s">
        <v>67</v>
      </c>
      <c r="D365" s="103" t="s">
        <v>1110</v>
      </c>
      <c r="E365" s="103" t="s">
        <v>19</v>
      </c>
      <c r="F365" s="104">
        <v>12558695</v>
      </c>
      <c r="G365" s="105">
        <v>12558695</v>
      </c>
      <c r="H365" s="106">
        <f t="shared" si="16"/>
        <v>12558.695</v>
      </c>
      <c r="I365" s="104">
        <v>12558695</v>
      </c>
      <c r="J365" s="106">
        <f t="shared" si="17"/>
        <v>12558.695</v>
      </c>
      <c r="K365" s="105">
        <v>12558695</v>
      </c>
    </row>
    <row r="366" spans="1:11" ht="25.5">
      <c r="A366" s="101">
        <f t="shared" si="15"/>
        <v>354</v>
      </c>
      <c r="B366" s="102" t="s">
        <v>616</v>
      </c>
      <c r="C366" s="103" t="s">
        <v>67</v>
      </c>
      <c r="D366" s="103" t="s">
        <v>579</v>
      </c>
      <c r="E366" s="103" t="s">
        <v>19</v>
      </c>
      <c r="F366" s="104">
        <v>12558695</v>
      </c>
      <c r="G366" s="105">
        <v>12558695</v>
      </c>
      <c r="H366" s="106">
        <f t="shared" si="16"/>
        <v>12558.695</v>
      </c>
      <c r="I366" s="104">
        <v>12558695</v>
      </c>
      <c r="J366" s="106">
        <f t="shared" si="17"/>
        <v>12558.695</v>
      </c>
      <c r="K366" s="105">
        <v>12558695</v>
      </c>
    </row>
    <row r="367" spans="1:11" ht="38.25">
      <c r="A367" s="101">
        <f t="shared" si="15"/>
        <v>355</v>
      </c>
      <c r="B367" s="102" t="s">
        <v>211</v>
      </c>
      <c r="C367" s="103" t="s">
        <v>67</v>
      </c>
      <c r="D367" s="103" t="s">
        <v>580</v>
      </c>
      <c r="E367" s="103" t="s">
        <v>19</v>
      </c>
      <c r="F367" s="104">
        <v>12205606</v>
      </c>
      <c r="G367" s="105">
        <v>12205606</v>
      </c>
      <c r="H367" s="106">
        <f t="shared" si="16"/>
        <v>12205.606</v>
      </c>
      <c r="I367" s="104">
        <v>12205606</v>
      </c>
      <c r="J367" s="106">
        <f t="shared" si="17"/>
        <v>12205.606</v>
      </c>
      <c r="K367" s="105">
        <v>12205606</v>
      </c>
    </row>
    <row r="368" spans="1:11" ht="25.5">
      <c r="A368" s="101">
        <f t="shared" si="15"/>
        <v>356</v>
      </c>
      <c r="B368" s="102" t="s">
        <v>126</v>
      </c>
      <c r="C368" s="103" t="s">
        <v>67</v>
      </c>
      <c r="D368" s="103" t="s">
        <v>580</v>
      </c>
      <c r="E368" s="103" t="s">
        <v>110</v>
      </c>
      <c r="F368" s="104">
        <v>9995031</v>
      </c>
      <c r="G368" s="105">
        <v>9995031</v>
      </c>
      <c r="H368" s="106">
        <f t="shared" si="16"/>
        <v>9995.031</v>
      </c>
      <c r="I368" s="104">
        <v>9995031</v>
      </c>
      <c r="J368" s="106">
        <f t="shared" si="17"/>
        <v>9995.031</v>
      </c>
      <c r="K368" s="105">
        <v>9995031</v>
      </c>
    </row>
    <row r="369" spans="1:11" ht="25.5">
      <c r="A369" s="101">
        <f t="shared" si="15"/>
        <v>357</v>
      </c>
      <c r="B369" s="102" t="s">
        <v>120</v>
      </c>
      <c r="C369" s="103" t="s">
        <v>67</v>
      </c>
      <c r="D369" s="103" t="s">
        <v>580</v>
      </c>
      <c r="E369" s="103" t="s">
        <v>109</v>
      </c>
      <c r="F369" s="104">
        <v>1822037</v>
      </c>
      <c r="G369" s="105">
        <v>1822037</v>
      </c>
      <c r="H369" s="106">
        <f t="shared" si="16"/>
        <v>1822.037</v>
      </c>
      <c r="I369" s="104">
        <v>1822037</v>
      </c>
      <c r="J369" s="106">
        <f t="shared" si="17"/>
        <v>1822.037</v>
      </c>
      <c r="K369" s="105">
        <v>1822037</v>
      </c>
    </row>
    <row r="370" spans="1:11" ht="12.75">
      <c r="A370" s="101">
        <f t="shared" si="15"/>
        <v>358</v>
      </c>
      <c r="B370" s="102" t="s">
        <v>127</v>
      </c>
      <c r="C370" s="103" t="s">
        <v>67</v>
      </c>
      <c r="D370" s="103" t="s">
        <v>580</v>
      </c>
      <c r="E370" s="103" t="s">
        <v>111</v>
      </c>
      <c r="F370" s="104">
        <v>388538</v>
      </c>
      <c r="G370" s="105">
        <v>388538</v>
      </c>
      <c r="H370" s="106">
        <f t="shared" si="16"/>
        <v>388.538</v>
      </c>
      <c r="I370" s="104">
        <v>388538</v>
      </c>
      <c r="J370" s="106">
        <f t="shared" si="17"/>
        <v>388.538</v>
      </c>
      <c r="K370" s="105">
        <v>388538</v>
      </c>
    </row>
    <row r="371" spans="1:11" ht="38.25">
      <c r="A371" s="101">
        <f t="shared" si="15"/>
        <v>359</v>
      </c>
      <c r="B371" s="102" t="s">
        <v>617</v>
      </c>
      <c r="C371" s="103" t="s">
        <v>67</v>
      </c>
      <c r="D371" s="103" t="s">
        <v>581</v>
      </c>
      <c r="E371" s="103" t="s">
        <v>19</v>
      </c>
      <c r="F371" s="104">
        <v>353089</v>
      </c>
      <c r="G371" s="105">
        <v>353089</v>
      </c>
      <c r="H371" s="106">
        <f t="shared" si="16"/>
        <v>353.089</v>
      </c>
      <c r="I371" s="104">
        <v>353089</v>
      </c>
      <c r="J371" s="106">
        <f t="shared" si="17"/>
        <v>353.089</v>
      </c>
      <c r="K371" s="105">
        <v>353089</v>
      </c>
    </row>
    <row r="372" spans="1:11" ht="25.5">
      <c r="A372" s="101">
        <f t="shared" si="15"/>
        <v>360</v>
      </c>
      <c r="B372" s="102" t="s">
        <v>120</v>
      </c>
      <c r="C372" s="103" t="s">
        <v>67</v>
      </c>
      <c r="D372" s="103" t="s">
        <v>581</v>
      </c>
      <c r="E372" s="103" t="s">
        <v>109</v>
      </c>
      <c r="F372" s="104">
        <v>353089</v>
      </c>
      <c r="G372" s="105">
        <v>353089</v>
      </c>
      <c r="H372" s="106">
        <f t="shared" si="16"/>
        <v>353.089</v>
      </c>
      <c r="I372" s="104">
        <v>353089</v>
      </c>
      <c r="J372" s="106">
        <f t="shared" si="17"/>
        <v>353.089</v>
      </c>
      <c r="K372" s="105">
        <v>353089</v>
      </c>
    </row>
    <row r="373" spans="1:11" ht="12.75">
      <c r="A373" s="101">
        <f t="shared" si="15"/>
        <v>361</v>
      </c>
      <c r="B373" s="102" t="s">
        <v>88</v>
      </c>
      <c r="C373" s="103" t="s">
        <v>1</v>
      </c>
      <c r="D373" s="103" t="s">
        <v>415</v>
      </c>
      <c r="E373" s="103" t="s">
        <v>19</v>
      </c>
      <c r="F373" s="104">
        <v>6700022.37</v>
      </c>
      <c r="G373" s="105">
        <v>6699774</v>
      </c>
      <c r="H373" s="106">
        <f t="shared" si="16"/>
        <v>6700.02237</v>
      </c>
      <c r="I373" s="104">
        <v>6700022.37</v>
      </c>
      <c r="J373" s="106">
        <f t="shared" si="17"/>
        <v>6699.774</v>
      </c>
      <c r="K373" s="105">
        <v>6699774</v>
      </c>
    </row>
    <row r="374" spans="1:11" ht="51">
      <c r="A374" s="101">
        <f t="shared" si="15"/>
        <v>362</v>
      </c>
      <c r="B374" s="102" t="s">
        <v>1124</v>
      </c>
      <c r="C374" s="103" t="s">
        <v>1</v>
      </c>
      <c r="D374" s="103" t="s">
        <v>1110</v>
      </c>
      <c r="E374" s="103" t="s">
        <v>19</v>
      </c>
      <c r="F374" s="104">
        <v>6700022.37</v>
      </c>
      <c r="G374" s="105">
        <v>6699774</v>
      </c>
      <c r="H374" s="106">
        <f t="shared" si="16"/>
        <v>6700.02237</v>
      </c>
      <c r="I374" s="104">
        <v>6700022.37</v>
      </c>
      <c r="J374" s="106">
        <f t="shared" si="17"/>
        <v>6699.774</v>
      </c>
      <c r="K374" s="105">
        <v>6699774</v>
      </c>
    </row>
    <row r="375" spans="1:11" ht="25.5">
      <c r="A375" s="101">
        <f t="shared" si="15"/>
        <v>363</v>
      </c>
      <c r="B375" s="102" t="s">
        <v>616</v>
      </c>
      <c r="C375" s="103" t="s">
        <v>1</v>
      </c>
      <c r="D375" s="103" t="s">
        <v>579</v>
      </c>
      <c r="E375" s="103" t="s">
        <v>19</v>
      </c>
      <c r="F375" s="104">
        <v>6700022.37</v>
      </c>
      <c r="G375" s="105">
        <v>6699774</v>
      </c>
      <c r="H375" s="106">
        <f t="shared" si="16"/>
        <v>6700.02237</v>
      </c>
      <c r="I375" s="104">
        <v>6700022.37</v>
      </c>
      <c r="J375" s="106">
        <f t="shared" si="17"/>
        <v>6699.774</v>
      </c>
      <c r="K375" s="105">
        <v>6699774</v>
      </c>
    </row>
    <row r="376" spans="1:11" ht="25.5">
      <c r="A376" s="101">
        <f t="shared" si="15"/>
        <v>364</v>
      </c>
      <c r="B376" s="102" t="s">
        <v>212</v>
      </c>
      <c r="C376" s="103" t="s">
        <v>1</v>
      </c>
      <c r="D376" s="103" t="s">
        <v>582</v>
      </c>
      <c r="E376" s="103" t="s">
        <v>19</v>
      </c>
      <c r="F376" s="104">
        <v>5146322.37</v>
      </c>
      <c r="G376" s="105">
        <v>5146074</v>
      </c>
      <c r="H376" s="106">
        <f t="shared" si="16"/>
        <v>5146.32237</v>
      </c>
      <c r="I376" s="104">
        <v>5146322.37</v>
      </c>
      <c r="J376" s="106">
        <f t="shared" si="17"/>
        <v>5146.074</v>
      </c>
      <c r="K376" s="105">
        <v>5146074</v>
      </c>
    </row>
    <row r="377" spans="1:11" ht="25.5">
      <c r="A377" s="101">
        <f t="shared" si="15"/>
        <v>365</v>
      </c>
      <c r="B377" s="102" t="s">
        <v>126</v>
      </c>
      <c r="C377" s="103" t="s">
        <v>1</v>
      </c>
      <c r="D377" s="103" t="s">
        <v>582</v>
      </c>
      <c r="E377" s="103" t="s">
        <v>110</v>
      </c>
      <c r="F377" s="104">
        <v>3185598.37</v>
      </c>
      <c r="G377" s="105">
        <v>3185350</v>
      </c>
      <c r="H377" s="106">
        <f t="shared" si="16"/>
        <v>3185.59837</v>
      </c>
      <c r="I377" s="104">
        <v>3185598.37</v>
      </c>
      <c r="J377" s="106">
        <f t="shared" si="17"/>
        <v>3185.35</v>
      </c>
      <c r="K377" s="105">
        <v>3185350</v>
      </c>
    </row>
    <row r="378" spans="1:11" ht="25.5">
      <c r="A378" s="101">
        <f t="shared" si="15"/>
        <v>366</v>
      </c>
      <c r="B378" s="102" t="s">
        <v>120</v>
      </c>
      <c r="C378" s="103" t="s">
        <v>1</v>
      </c>
      <c r="D378" s="103" t="s">
        <v>582</v>
      </c>
      <c r="E378" s="103" t="s">
        <v>109</v>
      </c>
      <c r="F378" s="104">
        <v>1960724</v>
      </c>
      <c r="G378" s="105">
        <v>1960724</v>
      </c>
      <c r="H378" s="106">
        <f t="shared" si="16"/>
        <v>1960.724</v>
      </c>
      <c r="I378" s="104">
        <v>1960724</v>
      </c>
      <c r="J378" s="106">
        <f t="shared" si="17"/>
        <v>1960.724</v>
      </c>
      <c r="K378" s="105">
        <v>1960724</v>
      </c>
    </row>
    <row r="379" spans="1:11" ht="36" customHeight="1">
      <c r="A379" s="101">
        <f t="shared" si="15"/>
        <v>367</v>
      </c>
      <c r="B379" s="102" t="s">
        <v>656</v>
      </c>
      <c r="C379" s="103" t="s">
        <v>1</v>
      </c>
      <c r="D379" s="103" t="s">
        <v>657</v>
      </c>
      <c r="E379" s="103" t="s">
        <v>19</v>
      </c>
      <c r="F379" s="104">
        <v>993700</v>
      </c>
      <c r="G379" s="105">
        <v>993700</v>
      </c>
      <c r="H379" s="106">
        <f t="shared" si="16"/>
        <v>993.7</v>
      </c>
      <c r="I379" s="104">
        <v>993700</v>
      </c>
      <c r="J379" s="106">
        <f t="shared" si="17"/>
        <v>993.7</v>
      </c>
      <c r="K379" s="105">
        <v>993700</v>
      </c>
    </row>
    <row r="380" spans="1:11" ht="25.5">
      <c r="A380" s="101">
        <f t="shared" si="15"/>
        <v>368</v>
      </c>
      <c r="B380" s="102" t="s">
        <v>120</v>
      </c>
      <c r="C380" s="103" t="s">
        <v>1</v>
      </c>
      <c r="D380" s="103" t="s">
        <v>657</v>
      </c>
      <c r="E380" s="103" t="s">
        <v>109</v>
      </c>
      <c r="F380" s="104">
        <v>993700</v>
      </c>
      <c r="G380" s="105">
        <v>993700</v>
      </c>
      <c r="H380" s="106">
        <f t="shared" si="16"/>
        <v>993.7</v>
      </c>
      <c r="I380" s="104">
        <v>993700</v>
      </c>
      <c r="J380" s="106">
        <f t="shared" si="17"/>
        <v>993.7</v>
      </c>
      <c r="K380" s="105">
        <v>993700</v>
      </c>
    </row>
    <row r="381" spans="1:11" ht="51">
      <c r="A381" s="101">
        <f t="shared" si="15"/>
        <v>369</v>
      </c>
      <c r="B381" s="102" t="s">
        <v>210</v>
      </c>
      <c r="C381" s="103" t="s">
        <v>1</v>
      </c>
      <c r="D381" s="103" t="s">
        <v>583</v>
      </c>
      <c r="E381" s="103" t="s">
        <v>19</v>
      </c>
      <c r="F381" s="104">
        <v>560000</v>
      </c>
      <c r="G381" s="105">
        <v>560000</v>
      </c>
      <c r="H381" s="106">
        <f t="shared" si="16"/>
        <v>560</v>
      </c>
      <c r="I381" s="104">
        <v>560000</v>
      </c>
      <c r="J381" s="106">
        <f t="shared" si="17"/>
        <v>560</v>
      </c>
      <c r="K381" s="105">
        <v>560000</v>
      </c>
    </row>
    <row r="382" spans="1:11" ht="25.5">
      <c r="A382" s="101">
        <f t="shared" si="15"/>
        <v>370</v>
      </c>
      <c r="B382" s="102" t="s">
        <v>120</v>
      </c>
      <c r="C382" s="103" t="s">
        <v>1</v>
      </c>
      <c r="D382" s="103" t="s">
        <v>583</v>
      </c>
      <c r="E382" s="103" t="s">
        <v>109</v>
      </c>
      <c r="F382" s="104">
        <v>560000</v>
      </c>
      <c r="G382" s="105">
        <v>560000</v>
      </c>
      <c r="H382" s="106">
        <f t="shared" si="16"/>
        <v>560</v>
      </c>
      <c r="I382" s="104">
        <v>560000</v>
      </c>
      <c r="J382" s="106">
        <f t="shared" si="17"/>
        <v>560</v>
      </c>
      <c r="K382" s="105">
        <v>560000</v>
      </c>
    </row>
    <row r="383" spans="1:11" ht="12.75">
      <c r="A383" s="101">
        <f t="shared" si="15"/>
        <v>371</v>
      </c>
      <c r="B383" s="102" t="s">
        <v>658</v>
      </c>
      <c r="C383" s="103" t="s">
        <v>659</v>
      </c>
      <c r="D383" s="103" t="s">
        <v>415</v>
      </c>
      <c r="E383" s="103" t="s">
        <v>19</v>
      </c>
      <c r="F383" s="104">
        <v>1000000</v>
      </c>
      <c r="G383" s="105">
        <v>1000000</v>
      </c>
      <c r="H383" s="106">
        <f t="shared" si="16"/>
        <v>1000</v>
      </c>
      <c r="I383" s="104">
        <v>1000000</v>
      </c>
      <c r="J383" s="106">
        <f t="shared" si="17"/>
        <v>1000</v>
      </c>
      <c r="K383" s="105">
        <v>1000000</v>
      </c>
    </row>
    <row r="384" spans="1:11" ht="12.75">
      <c r="A384" s="101">
        <f t="shared" si="15"/>
        <v>372</v>
      </c>
      <c r="B384" s="102" t="s">
        <v>660</v>
      </c>
      <c r="C384" s="103" t="s">
        <v>661</v>
      </c>
      <c r="D384" s="103" t="s">
        <v>415</v>
      </c>
      <c r="E384" s="103" t="s">
        <v>19</v>
      </c>
      <c r="F384" s="104">
        <v>250000</v>
      </c>
      <c r="G384" s="105">
        <v>250000</v>
      </c>
      <c r="H384" s="106">
        <f t="shared" si="16"/>
        <v>250</v>
      </c>
      <c r="I384" s="104">
        <v>250000</v>
      </c>
      <c r="J384" s="106">
        <f t="shared" si="17"/>
        <v>250</v>
      </c>
      <c r="K384" s="105">
        <v>250000</v>
      </c>
    </row>
    <row r="385" spans="1:11" ht="51">
      <c r="A385" s="101">
        <f t="shared" si="15"/>
        <v>373</v>
      </c>
      <c r="B385" s="102" t="s">
        <v>331</v>
      </c>
      <c r="C385" s="103" t="s">
        <v>661</v>
      </c>
      <c r="D385" s="103" t="s">
        <v>420</v>
      </c>
      <c r="E385" s="103" t="s">
        <v>19</v>
      </c>
      <c r="F385" s="104">
        <v>250000</v>
      </c>
      <c r="G385" s="105">
        <v>250000</v>
      </c>
      <c r="H385" s="106">
        <f t="shared" si="16"/>
        <v>250</v>
      </c>
      <c r="I385" s="104">
        <v>250000</v>
      </c>
      <c r="J385" s="106">
        <f t="shared" si="17"/>
        <v>250</v>
      </c>
      <c r="K385" s="105">
        <v>250000</v>
      </c>
    </row>
    <row r="386" spans="1:11" ht="25.5">
      <c r="A386" s="101">
        <f t="shared" si="15"/>
        <v>374</v>
      </c>
      <c r="B386" s="102" t="s">
        <v>662</v>
      </c>
      <c r="C386" s="103" t="s">
        <v>661</v>
      </c>
      <c r="D386" s="103" t="s">
        <v>429</v>
      </c>
      <c r="E386" s="103" t="s">
        <v>19</v>
      </c>
      <c r="F386" s="104">
        <v>250000</v>
      </c>
      <c r="G386" s="105">
        <v>250000</v>
      </c>
      <c r="H386" s="106">
        <f t="shared" si="16"/>
        <v>250</v>
      </c>
      <c r="I386" s="104">
        <v>250000</v>
      </c>
      <c r="J386" s="106">
        <f t="shared" si="17"/>
        <v>250</v>
      </c>
      <c r="K386" s="105">
        <v>250000</v>
      </c>
    </row>
    <row r="387" spans="1:11" ht="25.5">
      <c r="A387" s="101">
        <f t="shared" si="15"/>
        <v>375</v>
      </c>
      <c r="B387" s="102" t="s">
        <v>120</v>
      </c>
      <c r="C387" s="103" t="s">
        <v>661</v>
      </c>
      <c r="D387" s="103" t="s">
        <v>429</v>
      </c>
      <c r="E387" s="103" t="s">
        <v>109</v>
      </c>
      <c r="F387" s="104">
        <v>250000</v>
      </c>
      <c r="G387" s="105">
        <v>250000</v>
      </c>
      <c r="H387" s="106">
        <f t="shared" si="16"/>
        <v>250</v>
      </c>
      <c r="I387" s="104">
        <v>250000</v>
      </c>
      <c r="J387" s="106">
        <f t="shared" si="17"/>
        <v>250</v>
      </c>
      <c r="K387" s="105">
        <v>250000</v>
      </c>
    </row>
    <row r="388" spans="1:11" ht="12.75">
      <c r="A388" s="101">
        <f t="shared" si="15"/>
        <v>376</v>
      </c>
      <c r="B388" s="102" t="s">
        <v>663</v>
      </c>
      <c r="C388" s="103" t="s">
        <v>664</v>
      </c>
      <c r="D388" s="103" t="s">
        <v>415</v>
      </c>
      <c r="E388" s="103" t="s">
        <v>19</v>
      </c>
      <c r="F388" s="104">
        <v>750000</v>
      </c>
      <c r="G388" s="105">
        <v>750000</v>
      </c>
      <c r="H388" s="106">
        <f t="shared" si="16"/>
        <v>750</v>
      </c>
      <c r="I388" s="104">
        <v>750000</v>
      </c>
      <c r="J388" s="106">
        <f t="shared" si="17"/>
        <v>750</v>
      </c>
      <c r="K388" s="105">
        <v>750000</v>
      </c>
    </row>
    <row r="389" spans="1:11" ht="51">
      <c r="A389" s="101">
        <f t="shared" si="15"/>
        <v>377</v>
      </c>
      <c r="B389" s="102" t="s">
        <v>331</v>
      </c>
      <c r="C389" s="103" t="s">
        <v>664</v>
      </c>
      <c r="D389" s="103" t="s">
        <v>420</v>
      </c>
      <c r="E389" s="103" t="s">
        <v>19</v>
      </c>
      <c r="F389" s="104">
        <v>750000</v>
      </c>
      <c r="G389" s="105">
        <v>750000</v>
      </c>
      <c r="H389" s="106">
        <f t="shared" si="16"/>
        <v>750</v>
      </c>
      <c r="I389" s="104">
        <v>750000</v>
      </c>
      <c r="J389" s="106">
        <f t="shared" si="17"/>
        <v>750</v>
      </c>
      <c r="K389" s="105">
        <v>750000</v>
      </c>
    </row>
    <row r="390" spans="1:11" ht="25.5">
      <c r="A390" s="101">
        <f t="shared" si="15"/>
        <v>378</v>
      </c>
      <c r="B390" s="102" t="s">
        <v>662</v>
      </c>
      <c r="C390" s="103" t="s">
        <v>664</v>
      </c>
      <c r="D390" s="103" t="s">
        <v>429</v>
      </c>
      <c r="E390" s="103" t="s">
        <v>19</v>
      </c>
      <c r="F390" s="104">
        <v>750000</v>
      </c>
      <c r="G390" s="105">
        <v>750000</v>
      </c>
      <c r="H390" s="106">
        <f t="shared" si="16"/>
        <v>750</v>
      </c>
      <c r="I390" s="104">
        <v>750000</v>
      </c>
      <c r="J390" s="106">
        <f t="shared" si="17"/>
        <v>750</v>
      </c>
      <c r="K390" s="105">
        <v>750000</v>
      </c>
    </row>
    <row r="391" spans="1:11" ht="38.25">
      <c r="A391" s="101">
        <f t="shared" si="15"/>
        <v>379</v>
      </c>
      <c r="B391" s="102" t="s">
        <v>327</v>
      </c>
      <c r="C391" s="103" t="s">
        <v>664</v>
      </c>
      <c r="D391" s="103" t="s">
        <v>429</v>
      </c>
      <c r="E391" s="103" t="s">
        <v>328</v>
      </c>
      <c r="F391" s="104">
        <v>750000</v>
      </c>
      <c r="G391" s="105">
        <v>750000</v>
      </c>
      <c r="H391" s="106">
        <f t="shared" si="16"/>
        <v>750</v>
      </c>
      <c r="I391" s="104">
        <v>750000</v>
      </c>
      <c r="J391" s="106">
        <f t="shared" si="17"/>
        <v>750</v>
      </c>
      <c r="K391" s="105">
        <v>750000</v>
      </c>
    </row>
    <row r="392" spans="1:11" ht="38.25">
      <c r="A392" s="101">
        <f t="shared" si="15"/>
        <v>380</v>
      </c>
      <c r="B392" s="102" t="s">
        <v>89</v>
      </c>
      <c r="C392" s="103" t="s">
        <v>100</v>
      </c>
      <c r="D392" s="103" t="s">
        <v>415</v>
      </c>
      <c r="E392" s="103" t="s">
        <v>19</v>
      </c>
      <c r="F392" s="104">
        <v>149776700</v>
      </c>
      <c r="G392" s="105">
        <v>148330800</v>
      </c>
      <c r="H392" s="106">
        <f t="shared" si="16"/>
        <v>149776.7</v>
      </c>
      <c r="I392" s="104">
        <v>149776700</v>
      </c>
      <c r="J392" s="106">
        <f t="shared" si="17"/>
        <v>148330.8</v>
      </c>
      <c r="K392" s="105">
        <v>148330800</v>
      </c>
    </row>
    <row r="393" spans="1:11" ht="38.25">
      <c r="A393" s="101">
        <f t="shared" si="15"/>
        <v>381</v>
      </c>
      <c r="B393" s="102" t="s">
        <v>13</v>
      </c>
      <c r="C393" s="103" t="s">
        <v>14</v>
      </c>
      <c r="D393" s="103" t="s">
        <v>415</v>
      </c>
      <c r="E393" s="103" t="s">
        <v>19</v>
      </c>
      <c r="F393" s="104">
        <v>21164000</v>
      </c>
      <c r="G393" s="105">
        <v>21164000</v>
      </c>
      <c r="H393" s="106">
        <f t="shared" si="16"/>
        <v>21164</v>
      </c>
      <c r="I393" s="104">
        <v>21164000</v>
      </c>
      <c r="J393" s="106">
        <f t="shared" si="17"/>
        <v>21164</v>
      </c>
      <c r="K393" s="105">
        <v>21164000</v>
      </c>
    </row>
    <row r="394" spans="1:11" ht="51">
      <c r="A394" s="101">
        <f t="shared" si="15"/>
        <v>382</v>
      </c>
      <c r="B394" s="102" t="s">
        <v>1125</v>
      </c>
      <c r="C394" s="103" t="s">
        <v>14</v>
      </c>
      <c r="D394" s="103" t="s">
        <v>1103</v>
      </c>
      <c r="E394" s="103" t="s">
        <v>19</v>
      </c>
      <c r="F394" s="104">
        <v>21164000</v>
      </c>
      <c r="G394" s="105">
        <v>21164000</v>
      </c>
      <c r="H394" s="106">
        <f t="shared" si="16"/>
        <v>21164</v>
      </c>
      <c r="I394" s="104">
        <v>21164000</v>
      </c>
      <c r="J394" s="106">
        <f t="shared" si="17"/>
        <v>21164</v>
      </c>
      <c r="K394" s="105">
        <v>21164000</v>
      </c>
    </row>
    <row r="395" spans="1:11" ht="25.5">
      <c r="A395" s="101">
        <f t="shared" si="15"/>
        <v>383</v>
      </c>
      <c r="B395" s="102" t="s">
        <v>169</v>
      </c>
      <c r="C395" s="103" t="s">
        <v>14</v>
      </c>
      <c r="D395" s="103" t="s">
        <v>513</v>
      </c>
      <c r="E395" s="103" t="s">
        <v>19</v>
      </c>
      <c r="F395" s="104">
        <v>21164000</v>
      </c>
      <c r="G395" s="105">
        <v>21164000</v>
      </c>
      <c r="H395" s="106">
        <f t="shared" si="16"/>
        <v>21164</v>
      </c>
      <c r="I395" s="104">
        <v>21164000</v>
      </c>
      <c r="J395" s="106">
        <f t="shared" si="17"/>
        <v>21164</v>
      </c>
      <c r="K395" s="105">
        <v>21164000</v>
      </c>
    </row>
    <row r="396" spans="1:11" ht="25.5">
      <c r="A396" s="101">
        <f t="shared" si="15"/>
        <v>384</v>
      </c>
      <c r="B396" s="102" t="s">
        <v>170</v>
      </c>
      <c r="C396" s="103" t="s">
        <v>14</v>
      </c>
      <c r="D396" s="103" t="s">
        <v>514</v>
      </c>
      <c r="E396" s="103" t="s">
        <v>19</v>
      </c>
      <c r="F396" s="104">
        <v>7529000</v>
      </c>
      <c r="G396" s="105">
        <v>7529000</v>
      </c>
      <c r="H396" s="106">
        <f t="shared" si="16"/>
        <v>7529</v>
      </c>
      <c r="I396" s="104">
        <v>7529000</v>
      </c>
      <c r="J396" s="106">
        <f t="shared" si="17"/>
        <v>7529</v>
      </c>
      <c r="K396" s="105">
        <v>7529000</v>
      </c>
    </row>
    <row r="397" spans="1:11" ht="12.75">
      <c r="A397" s="101">
        <f t="shared" si="15"/>
        <v>385</v>
      </c>
      <c r="B397" s="102" t="s">
        <v>171</v>
      </c>
      <c r="C397" s="103" t="s">
        <v>14</v>
      </c>
      <c r="D397" s="103" t="s">
        <v>514</v>
      </c>
      <c r="E397" s="103" t="s">
        <v>115</v>
      </c>
      <c r="F397" s="104">
        <v>7529000</v>
      </c>
      <c r="G397" s="105">
        <v>7529000</v>
      </c>
      <c r="H397" s="106">
        <f t="shared" si="16"/>
        <v>7529</v>
      </c>
      <c r="I397" s="104">
        <v>7529000</v>
      </c>
      <c r="J397" s="106">
        <f t="shared" si="17"/>
        <v>7529</v>
      </c>
      <c r="K397" s="105">
        <v>7529000</v>
      </c>
    </row>
    <row r="398" spans="1:11" ht="38.25">
      <c r="A398" s="101">
        <f t="shared" si="15"/>
        <v>386</v>
      </c>
      <c r="B398" s="102" t="s">
        <v>329</v>
      </c>
      <c r="C398" s="103" t="s">
        <v>14</v>
      </c>
      <c r="D398" s="103" t="s">
        <v>515</v>
      </c>
      <c r="E398" s="103" t="s">
        <v>19</v>
      </c>
      <c r="F398" s="104">
        <v>13635000</v>
      </c>
      <c r="G398" s="105">
        <v>13635000</v>
      </c>
      <c r="H398" s="106">
        <f t="shared" si="16"/>
        <v>13635</v>
      </c>
      <c r="I398" s="104">
        <v>13635000</v>
      </c>
      <c r="J398" s="106">
        <f t="shared" si="17"/>
        <v>13635</v>
      </c>
      <c r="K398" s="105">
        <v>13635000</v>
      </c>
    </row>
    <row r="399" spans="1:11" ht="12.75">
      <c r="A399" s="101">
        <f aca="true" t="shared" si="18" ref="A399:A414">1+A398</f>
        <v>387</v>
      </c>
      <c r="B399" s="102" t="s">
        <v>171</v>
      </c>
      <c r="C399" s="103" t="s">
        <v>14</v>
      </c>
      <c r="D399" s="103" t="s">
        <v>515</v>
      </c>
      <c r="E399" s="103" t="s">
        <v>115</v>
      </c>
      <c r="F399" s="104">
        <v>13635000</v>
      </c>
      <c r="G399" s="105">
        <v>13635000</v>
      </c>
      <c r="H399" s="106">
        <f aca="true" t="shared" si="19" ref="H399:H414">I399/1000</f>
        <v>13635</v>
      </c>
      <c r="I399" s="104">
        <v>13635000</v>
      </c>
      <c r="J399" s="106">
        <f aca="true" t="shared" si="20" ref="J399:J414">K399/1000</f>
        <v>13635</v>
      </c>
      <c r="K399" s="105">
        <v>13635000</v>
      </c>
    </row>
    <row r="400" spans="1:11" ht="12.75">
      <c r="A400" s="101">
        <f t="shared" si="18"/>
        <v>388</v>
      </c>
      <c r="B400" s="102" t="s">
        <v>90</v>
      </c>
      <c r="C400" s="103" t="s">
        <v>101</v>
      </c>
      <c r="D400" s="103" t="s">
        <v>415</v>
      </c>
      <c r="E400" s="103" t="s">
        <v>19</v>
      </c>
      <c r="F400" s="104">
        <v>128612700</v>
      </c>
      <c r="G400" s="105">
        <v>127166800</v>
      </c>
      <c r="H400" s="106">
        <f t="shared" si="19"/>
        <v>128612.7</v>
      </c>
      <c r="I400" s="104">
        <v>128612700</v>
      </c>
      <c r="J400" s="106">
        <f t="shared" si="20"/>
        <v>127166.8</v>
      </c>
      <c r="K400" s="105">
        <v>127166800</v>
      </c>
    </row>
    <row r="401" spans="1:11" ht="38.25">
      <c r="A401" s="101">
        <f t="shared" si="18"/>
        <v>389</v>
      </c>
      <c r="B401" s="102" t="s">
        <v>1120</v>
      </c>
      <c r="C401" s="103" t="s">
        <v>101</v>
      </c>
      <c r="D401" s="103" t="s">
        <v>1089</v>
      </c>
      <c r="E401" s="103" t="s">
        <v>19</v>
      </c>
      <c r="F401" s="104">
        <v>1021100</v>
      </c>
      <c r="G401" s="105">
        <v>1058900</v>
      </c>
      <c r="H401" s="106">
        <f t="shared" si="19"/>
        <v>1021.1</v>
      </c>
      <c r="I401" s="104">
        <v>1021100</v>
      </c>
      <c r="J401" s="106">
        <f t="shared" si="20"/>
        <v>1058.9</v>
      </c>
      <c r="K401" s="105">
        <v>1058900</v>
      </c>
    </row>
    <row r="402" spans="1:11" ht="38.25">
      <c r="A402" s="101">
        <f t="shared" si="18"/>
        <v>390</v>
      </c>
      <c r="B402" s="102" t="s">
        <v>332</v>
      </c>
      <c r="C402" s="103" t="s">
        <v>101</v>
      </c>
      <c r="D402" s="103" t="s">
        <v>439</v>
      </c>
      <c r="E402" s="103" t="s">
        <v>19</v>
      </c>
      <c r="F402" s="104">
        <v>1021100</v>
      </c>
      <c r="G402" s="105">
        <v>1058900</v>
      </c>
      <c r="H402" s="106">
        <f t="shared" si="19"/>
        <v>1021.1</v>
      </c>
      <c r="I402" s="104">
        <v>1021100</v>
      </c>
      <c r="J402" s="106">
        <f t="shared" si="20"/>
        <v>1058.9</v>
      </c>
      <c r="K402" s="105">
        <v>1058900</v>
      </c>
    </row>
    <row r="403" spans="1:11" ht="76.5">
      <c r="A403" s="101">
        <f t="shared" si="18"/>
        <v>391</v>
      </c>
      <c r="B403" s="102" t="s">
        <v>307</v>
      </c>
      <c r="C403" s="103" t="s">
        <v>101</v>
      </c>
      <c r="D403" s="103" t="s">
        <v>440</v>
      </c>
      <c r="E403" s="103" t="s">
        <v>19</v>
      </c>
      <c r="F403" s="104">
        <v>500</v>
      </c>
      <c r="G403" s="105">
        <v>500</v>
      </c>
      <c r="H403" s="106">
        <f t="shared" si="19"/>
        <v>0.5</v>
      </c>
      <c r="I403" s="104">
        <v>500</v>
      </c>
      <c r="J403" s="106">
        <f t="shared" si="20"/>
        <v>0.5</v>
      </c>
      <c r="K403" s="105">
        <v>500</v>
      </c>
    </row>
    <row r="404" spans="1:11" ht="12.75">
      <c r="A404" s="101">
        <f t="shared" si="18"/>
        <v>392</v>
      </c>
      <c r="B404" s="102" t="s">
        <v>172</v>
      </c>
      <c r="C404" s="103" t="s">
        <v>101</v>
      </c>
      <c r="D404" s="103" t="s">
        <v>440</v>
      </c>
      <c r="E404" s="103" t="s">
        <v>107</v>
      </c>
      <c r="F404" s="104">
        <v>500</v>
      </c>
      <c r="G404" s="105">
        <v>500</v>
      </c>
      <c r="H404" s="106">
        <f t="shared" si="19"/>
        <v>0.5</v>
      </c>
      <c r="I404" s="104">
        <v>500</v>
      </c>
      <c r="J404" s="106">
        <f t="shared" si="20"/>
        <v>0.5</v>
      </c>
      <c r="K404" s="105">
        <v>500</v>
      </c>
    </row>
    <row r="405" spans="1:11" ht="51">
      <c r="A405" s="101">
        <f t="shared" si="18"/>
        <v>393</v>
      </c>
      <c r="B405" s="102" t="s">
        <v>330</v>
      </c>
      <c r="C405" s="103" t="s">
        <v>101</v>
      </c>
      <c r="D405" s="103" t="s">
        <v>516</v>
      </c>
      <c r="E405" s="103" t="s">
        <v>19</v>
      </c>
      <c r="F405" s="104">
        <v>1020600</v>
      </c>
      <c r="G405" s="105">
        <v>1058400</v>
      </c>
      <c r="H405" s="106">
        <f t="shared" si="19"/>
        <v>1020.6</v>
      </c>
      <c r="I405" s="104">
        <v>1020600</v>
      </c>
      <c r="J405" s="106">
        <f t="shared" si="20"/>
        <v>1058.4</v>
      </c>
      <c r="K405" s="105">
        <v>1058400</v>
      </c>
    </row>
    <row r="406" spans="1:11" ht="12.75">
      <c r="A406" s="101">
        <f t="shared" si="18"/>
        <v>394</v>
      </c>
      <c r="B406" s="102" t="s">
        <v>172</v>
      </c>
      <c r="C406" s="103" t="s">
        <v>101</v>
      </c>
      <c r="D406" s="103" t="s">
        <v>516</v>
      </c>
      <c r="E406" s="103" t="s">
        <v>107</v>
      </c>
      <c r="F406" s="104">
        <v>1020600</v>
      </c>
      <c r="G406" s="105">
        <v>1058400</v>
      </c>
      <c r="H406" s="106">
        <f t="shared" si="19"/>
        <v>1020.6</v>
      </c>
      <c r="I406" s="104">
        <v>1020600</v>
      </c>
      <c r="J406" s="106">
        <f t="shared" si="20"/>
        <v>1058.4</v>
      </c>
      <c r="K406" s="105">
        <v>1058400</v>
      </c>
    </row>
    <row r="407" spans="1:11" ht="51">
      <c r="A407" s="101">
        <f t="shared" si="18"/>
        <v>395</v>
      </c>
      <c r="B407" s="102" t="s">
        <v>1125</v>
      </c>
      <c r="C407" s="103" t="s">
        <v>101</v>
      </c>
      <c r="D407" s="103" t="s">
        <v>1103</v>
      </c>
      <c r="E407" s="103" t="s">
        <v>19</v>
      </c>
      <c r="F407" s="104">
        <v>127589900</v>
      </c>
      <c r="G407" s="105">
        <v>126104900</v>
      </c>
      <c r="H407" s="106">
        <f t="shared" si="19"/>
        <v>127589.9</v>
      </c>
      <c r="I407" s="104">
        <v>127589900</v>
      </c>
      <c r="J407" s="106">
        <f t="shared" si="20"/>
        <v>126104.9</v>
      </c>
      <c r="K407" s="105">
        <v>126104900</v>
      </c>
    </row>
    <row r="408" spans="1:11" ht="25.5">
      <c r="A408" s="101">
        <f t="shared" si="18"/>
        <v>396</v>
      </c>
      <c r="B408" s="102" t="s">
        <v>169</v>
      </c>
      <c r="C408" s="103" t="s">
        <v>101</v>
      </c>
      <c r="D408" s="103" t="s">
        <v>513</v>
      </c>
      <c r="E408" s="103" t="s">
        <v>19</v>
      </c>
      <c r="F408" s="104">
        <v>127589900</v>
      </c>
      <c r="G408" s="105">
        <v>126104900</v>
      </c>
      <c r="H408" s="106">
        <f t="shared" si="19"/>
        <v>127589.9</v>
      </c>
      <c r="I408" s="104">
        <v>127589900</v>
      </c>
      <c r="J408" s="106">
        <f t="shared" si="20"/>
        <v>126104.9</v>
      </c>
      <c r="K408" s="105">
        <v>126104900</v>
      </c>
    </row>
    <row r="409" spans="1:11" ht="38.25">
      <c r="A409" s="101">
        <f t="shared" si="18"/>
        <v>397</v>
      </c>
      <c r="B409" s="102" t="s">
        <v>173</v>
      </c>
      <c r="C409" s="103" t="s">
        <v>101</v>
      </c>
      <c r="D409" s="103" t="s">
        <v>517</v>
      </c>
      <c r="E409" s="103" t="s">
        <v>19</v>
      </c>
      <c r="F409" s="104">
        <v>127589900</v>
      </c>
      <c r="G409" s="105">
        <v>126104900</v>
      </c>
      <c r="H409" s="106">
        <f t="shared" si="19"/>
        <v>127589.9</v>
      </c>
      <c r="I409" s="104">
        <v>127589900</v>
      </c>
      <c r="J409" s="106">
        <f t="shared" si="20"/>
        <v>126104.9</v>
      </c>
      <c r="K409" s="105">
        <v>126104900</v>
      </c>
    </row>
    <row r="410" spans="1:11" ht="12.75">
      <c r="A410" s="101">
        <f t="shared" si="18"/>
        <v>398</v>
      </c>
      <c r="B410" s="102" t="s">
        <v>172</v>
      </c>
      <c r="C410" s="103" t="s">
        <v>101</v>
      </c>
      <c r="D410" s="103" t="s">
        <v>517</v>
      </c>
      <c r="E410" s="103" t="s">
        <v>107</v>
      </c>
      <c r="F410" s="104">
        <v>127589900</v>
      </c>
      <c r="G410" s="105">
        <v>126104900</v>
      </c>
      <c r="H410" s="106">
        <f t="shared" si="19"/>
        <v>127589.9</v>
      </c>
      <c r="I410" s="104">
        <v>127589900</v>
      </c>
      <c r="J410" s="106">
        <f t="shared" si="20"/>
        <v>126104.9</v>
      </c>
      <c r="K410" s="105">
        <v>126104900</v>
      </c>
    </row>
    <row r="411" spans="1:11" ht="12.75">
      <c r="A411" s="101">
        <f t="shared" si="18"/>
        <v>399</v>
      </c>
      <c r="B411" s="102" t="s">
        <v>102</v>
      </c>
      <c r="C411" s="103" t="s">
        <v>101</v>
      </c>
      <c r="D411" s="103" t="s">
        <v>416</v>
      </c>
      <c r="E411" s="103" t="s">
        <v>19</v>
      </c>
      <c r="F411" s="104">
        <v>1700</v>
      </c>
      <c r="G411" s="105">
        <v>3000</v>
      </c>
      <c r="H411" s="106">
        <f t="shared" si="19"/>
        <v>1.7</v>
      </c>
      <c r="I411" s="104">
        <v>1700</v>
      </c>
      <c r="J411" s="106">
        <f t="shared" si="20"/>
        <v>3</v>
      </c>
      <c r="K411" s="105">
        <v>3000</v>
      </c>
    </row>
    <row r="412" spans="1:11" ht="102">
      <c r="A412" s="101">
        <f t="shared" si="18"/>
        <v>400</v>
      </c>
      <c r="B412" s="102" t="s">
        <v>665</v>
      </c>
      <c r="C412" s="103" t="s">
        <v>101</v>
      </c>
      <c r="D412" s="103" t="s">
        <v>666</v>
      </c>
      <c r="E412" s="103" t="s">
        <v>19</v>
      </c>
      <c r="F412" s="104">
        <v>1700</v>
      </c>
      <c r="G412" s="105">
        <v>3000</v>
      </c>
      <c r="H412" s="106">
        <f t="shared" si="19"/>
        <v>1.7</v>
      </c>
      <c r="I412" s="104">
        <v>1700</v>
      </c>
      <c r="J412" s="106">
        <f t="shared" si="20"/>
        <v>3</v>
      </c>
      <c r="K412" s="105">
        <v>3000</v>
      </c>
    </row>
    <row r="413" spans="1:15" ht="12.75">
      <c r="A413" s="101">
        <f t="shared" si="18"/>
        <v>401</v>
      </c>
      <c r="B413" s="102" t="s">
        <v>172</v>
      </c>
      <c r="C413" s="103" t="s">
        <v>101</v>
      </c>
      <c r="D413" s="103" t="s">
        <v>666</v>
      </c>
      <c r="E413" s="103" t="s">
        <v>107</v>
      </c>
      <c r="F413" s="104">
        <v>1700</v>
      </c>
      <c r="G413" s="105">
        <v>3000</v>
      </c>
      <c r="H413" s="106">
        <f t="shared" si="19"/>
        <v>1.7</v>
      </c>
      <c r="I413" s="104">
        <v>1700</v>
      </c>
      <c r="J413" s="106">
        <f t="shared" si="20"/>
        <v>3</v>
      </c>
      <c r="K413" s="105">
        <v>3000</v>
      </c>
      <c r="N413" s="87"/>
      <c r="O413" s="87"/>
    </row>
    <row r="414" spans="1:11" ht="12.75">
      <c r="A414" s="108">
        <f t="shared" si="18"/>
        <v>402</v>
      </c>
      <c r="B414" s="189" t="s">
        <v>726</v>
      </c>
      <c r="C414" s="190"/>
      <c r="D414" s="190"/>
      <c r="E414" s="190"/>
      <c r="F414" s="109">
        <v>1053096830</v>
      </c>
      <c r="G414" s="110">
        <v>1047609700</v>
      </c>
      <c r="H414" s="111">
        <f t="shared" si="19"/>
        <v>1053096.83</v>
      </c>
      <c r="I414" s="109">
        <v>1053096830</v>
      </c>
      <c r="J414" s="111">
        <f t="shared" si="20"/>
        <v>1047609.7</v>
      </c>
      <c r="K414" s="107">
        <v>1047609700</v>
      </c>
    </row>
  </sheetData>
  <sheetProtection/>
  <mergeCells count="7">
    <mergeCell ref="B414:E414"/>
    <mergeCell ref="A8:J8"/>
    <mergeCell ref="A10:A11"/>
    <mergeCell ref="B10:B11"/>
    <mergeCell ref="C10:C11"/>
    <mergeCell ref="D10:D11"/>
    <mergeCell ref="E10:E11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608"/>
  <sheetViews>
    <sheetView zoomScalePageLayoutView="0" workbookViewId="0" topLeftCell="A595">
      <selection activeCell="E603" sqref="E603"/>
    </sheetView>
  </sheetViews>
  <sheetFormatPr defaultColWidth="9.00390625" defaultRowHeight="12.75"/>
  <cols>
    <col min="1" max="1" width="4.75390625" style="22" customWidth="1"/>
    <col min="2" max="2" width="56.00390625" style="24" customWidth="1"/>
    <col min="3" max="3" width="5.00390625" style="24" customWidth="1"/>
    <col min="4" max="4" width="6.75390625" style="24" customWidth="1"/>
    <col min="5" max="5" width="11.625" style="24" customWidth="1"/>
    <col min="6" max="6" width="5.25390625" style="24" customWidth="1"/>
    <col min="7" max="7" width="2.00390625" style="24" hidden="1" customWidth="1"/>
    <col min="8" max="8" width="14.125" style="4" customWidth="1"/>
    <col min="9" max="9" width="2.00390625" style="24" hidden="1" customWidth="1"/>
    <col min="10" max="10" width="1.875" style="6" customWidth="1"/>
    <col min="11" max="16384" width="9.125" style="6" customWidth="1"/>
  </cols>
  <sheetData>
    <row r="1" spans="1:9" s="8" customFormat="1" ht="12.75">
      <c r="A1" s="22"/>
      <c r="B1" s="24"/>
      <c r="C1" s="24"/>
      <c r="D1" s="24"/>
      <c r="E1" s="24"/>
      <c r="F1" s="24"/>
      <c r="G1" s="24"/>
      <c r="H1" s="3" t="s">
        <v>955</v>
      </c>
      <c r="I1" s="24"/>
    </row>
    <row r="2" spans="1:9" s="8" customFormat="1" ht="12.75">
      <c r="A2" s="22"/>
      <c r="B2" s="24"/>
      <c r="C2" s="24"/>
      <c r="D2" s="24"/>
      <c r="E2" s="24"/>
      <c r="F2" s="24"/>
      <c r="G2" s="24"/>
      <c r="H2" s="3" t="s">
        <v>60</v>
      </c>
      <c r="I2" s="24"/>
    </row>
    <row r="3" spans="1:9" s="8" customFormat="1" ht="12.75">
      <c r="A3" s="22"/>
      <c r="B3" s="24"/>
      <c r="C3" s="24"/>
      <c r="D3" s="24"/>
      <c r="E3" s="24"/>
      <c r="F3" s="24"/>
      <c r="G3" s="24"/>
      <c r="H3" s="3" t="s">
        <v>17</v>
      </c>
      <c r="I3" s="24"/>
    </row>
    <row r="4" spans="1:9" s="8" customFormat="1" ht="12.75">
      <c r="A4" s="22"/>
      <c r="B4" s="24"/>
      <c r="C4" s="24"/>
      <c r="D4" s="24"/>
      <c r="E4" s="24"/>
      <c r="F4" s="24"/>
      <c r="G4" s="24"/>
      <c r="H4" s="3" t="s">
        <v>18</v>
      </c>
      <c r="I4" s="24"/>
    </row>
    <row r="5" spans="1:9" s="8" customFormat="1" ht="12.75">
      <c r="A5" s="22"/>
      <c r="B5" s="24"/>
      <c r="C5" s="24"/>
      <c r="D5" s="24"/>
      <c r="E5" s="24"/>
      <c r="F5" s="24"/>
      <c r="G5" s="24"/>
      <c r="H5" s="3" t="s">
        <v>17</v>
      </c>
      <c r="I5" s="24"/>
    </row>
    <row r="6" spans="1:9" s="8" customFormat="1" ht="12.75">
      <c r="A6" s="22"/>
      <c r="B6" s="24"/>
      <c r="C6" s="24"/>
      <c r="D6" s="24"/>
      <c r="E6" s="24"/>
      <c r="F6" s="24"/>
      <c r="G6" s="24"/>
      <c r="H6" s="3" t="s">
        <v>691</v>
      </c>
      <c r="I6" s="24"/>
    </row>
    <row r="7" spans="1:9" s="8" customFormat="1" ht="9" customHeight="1">
      <c r="A7" s="22"/>
      <c r="B7" s="24"/>
      <c r="C7" s="24"/>
      <c r="D7" s="24"/>
      <c r="E7" s="24"/>
      <c r="F7" s="24"/>
      <c r="G7" s="24"/>
      <c r="H7" s="3"/>
      <c r="I7" s="24"/>
    </row>
    <row r="8" spans="1:8" s="8" customFormat="1" ht="14.25" customHeight="1">
      <c r="A8" s="185" t="s">
        <v>693</v>
      </c>
      <c r="B8" s="186"/>
      <c r="C8" s="186"/>
      <c r="D8" s="186"/>
      <c r="E8" s="186"/>
      <c r="F8" s="186"/>
      <c r="G8" s="186"/>
      <c r="H8" s="186"/>
    </row>
    <row r="9" spans="2:9" ht="12">
      <c r="B9" s="25"/>
      <c r="C9" s="25"/>
      <c r="D9" s="25"/>
      <c r="E9" s="25"/>
      <c r="F9" s="25"/>
      <c r="G9" s="25"/>
      <c r="H9" s="3"/>
      <c r="I9" s="25"/>
    </row>
    <row r="10" spans="1:9" ht="45">
      <c r="A10" s="67" t="s">
        <v>62</v>
      </c>
      <c r="B10" s="5" t="s">
        <v>217</v>
      </c>
      <c r="C10" s="67" t="s">
        <v>116</v>
      </c>
      <c r="D10" s="67" t="s">
        <v>22</v>
      </c>
      <c r="E10" s="67" t="s">
        <v>59</v>
      </c>
      <c r="F10" s="67" t="s">
        <v>61</v>
      </c>
      <c r="G10" s="67"/>
      <c r="H10" s="10" t="s">
        <v>53</v>
      </c>
      <c r="I10" s="67"/>
    </row>
    <row r="11" spans="1:9" ht="12">
      <c r="A11" s="23">
        <v>1</v>
      </c>
      <c r="B11" s="67">
        <v>2</v>
      </c>
      <c r="C11" s="67">
        <v>3</v>
      </c>
      <c r="D11" s="67">
        <v>4</v>
      </c>
      <c r="E11" s="67">
        <v>5</v>
      </c>
      <c r="F11" s="5">
        <v>6</v>
      </c>
      <c r="G11" s="5"/>
      <c r="H11" s="5">
        <v>7</v>
      </c>
      <c r="I11" s="5"/>
    </row>
    <row r="12" spans="1:9" ht="12.75">
      <c r="A12" s="77">
        <v>1</v>
      </c>
      <c r="B12" s="88" t="s">
        <v>68</v>
      </c>
      <c r="C12" s="89" t="s">
        <v>55</v>
      </c>
      <c r="D12" s="89" t="s">
        <v>20</v>
      </c>
      <c r="E12" s="89" t="s">
        <v>415</v>
      </c>
      <c r="F12" s="89" t="s">
        <v>19</v>
      </c>
      <c r="G12" s="176">
        <v>450336820.06</v>
      </c>
      <c r="H12" s="78">
        <f>I12/1000</f>
        <v>450336.82006</v>
      </c>
      <c r="I12" s="176">
        <v>450336820.06</v>
      </c>
    </row>
    <row r="13" spans="1:9" ht="12.75">
      <c r="A13" s="77">
        <f>SUM(A12+1)</f>
        <v>2</v>
      </c>
      <c r="B13" s="88" t="s">
        <v>362</v>
      </c>
      <c r="C13" s="89" t="s">
        <v>55</v>
      </c>
      <c r="D13" s="89" t="s">
        <v>32</v>
      </c>
      <c r="E13" s="89" t="s">
        <v>415</v>
      </c>
      <c r="F13" s="89" t="s">
        <v>19</v>
      </c>
      <c r="G13" s="176">
        <v>79466415.11</v>
      </c>
      <c r="H13" s="78">
        <f aca="true" t="shared" si="0" ref="H13:H76">I13/1000</f>
        <v>79466.41511</v>
      </c>
      <c r="I13" s="176">
        <v>79466415.11</v>
      </c>
    </row>
    <row r="14" spans="1:9" ht="25.5">
      <c r="A14" s="77">
        <f aca="true" t="shared" si="1" ref="A14:A77">SUM(A13+1)</f>
        <v>3</v>
      </c>
      <c r="B14" s="88" t="s">
        <v>363</v>
      </c>
      <c r="C14" s="89" t="s">
        <v>55</v>
      </c>
      <c r="D14" s="89" t="s">
        <v>33</v>
      </c>
      <c r="E14" s="89" t="s">
        <v>415</v>
      </c>
      <c r="F14" s="89" t="s">
        <v>19</v>
      </c>
      <c r="G14" s="176">
        <v>2165429</v>
      </c>
      <c r="H14" s="78">
        <f t="shared" si="0"/>
        <v>2165.429</v>
      </c>
      <c r="I14" s="176">
        <v>2165429</v>
      </c>
    </row>
    <row r="15" spans="1:9" ht="12.75">
      <c r="A15" s="77">
        <f t="shared" si="1"/>
        <v>4</v>
      </c>
      <c r="B15" s="88" t="s">
        <v>117</v>
      </c>
      <c r="C15" s="89" t="s">
        <v>55</v>
      </c>
      <c r="D15" s="89" t="s">
        <v>33</v>
      </c>
      <c r="E15" s="89" t="s">
        <v>416</v>
      </c>
      <c r="F15" s="89" t="s">
        <v>19</v>
      </c>
      <c r="G15" s="176">
        <v>2165429</v>
      </c>
      <c r="H15" s="78">
        <f t="shared" si="0"/>
        <v>2165.429</v>
      </c>
      <c r="I15" s="176">
        <v>2165429</v>
      </c>
    </row>
    <row r="16" spans="1:9" ht="12.75">
      <c r="A16" s="77">
        <f t="shared" si="1"/>
        <v>5</v>
      </c>
      <c r="B16" s="88" t="s">
        <v>218</v>
      </c>
      <c r="C16" s="89" t="s">
        <v>55</v>
      </c>
      <c r="D16" s="89" t="s">
        <v>33</v>
      </c>
      <c r="E16" s="89" t="s">
        <v>417</v>
      </c>
      <c r="F16" s="89" t="s">
        <v>19</v>
      </c>
      <c r="G16" s="176">
        <v>2165429</v>
      </c>
      <c r="H16" s="78">
        <f t="shared" si="0"/>
        <v>2165.429</v>
      </c>
      <c r="I16" s="176">
        <v>2165429</v>
      </c>
    </row>
    <row r="17" spans="1:9" ht="25.5">
      <c r="A17" s="77">
        <f t="shared" si="1"/>
        <v>6</v>
      </c>
      <c r="B17" s="88" t="s">
        <v>219</v>
      </c>
      <c r="C17" s="89" t="s">
        <v>55</v>
      </c>
      <c r="D17" s="89" t="s">
        <v>33</v>
      </c>
      <c r="E17" s="89" t="s">
        <v>417</v>
      </c>
      <c r="F17" s="89" t="s">
        <v>108</v>
      </c>
      <c r="G17" s="176">
        <v>2165429</v>
      </c>
      <c r="H17" s="78">
        <f t="shared" si="0"/>
        <v>2165.429</v>
      </c>
      <c r="I17" s="176">
        <v>2165429</v>
      </c>
    </row>
    <row r="18" spans="1:9" ht="51">
      <c r="A18" s="77">
        <f t="shared" si="1"/>
        <v>7</v>
      </c>
      <c r="B18" s="88" t="s">
        <v>364</v>
      </c>
      <c r="C18" s="89" t="s">
        <v>55</v>
      </c>
      <c r="D18" s="89" t="s">
        <v>35</v>
      </c>
      <c r="E18" s="89" t="s">
        <v>415</v>
      </c>
      <c r="F18" s="89" t="s">
        <v>19</v>
      </c>
      <c r="G18" s="176">
        <v>25015513</v>
      </c>
      <c r="H18" s="78">
        <f t="shared" si="0"/>
        <v>25015.513</v>
      </c>
      <c r="I18" s="176">
        <v>25015513</v>
      </c>
    </row>
    <row r="19" spans="1:9" ht="12.75">
      <c r="A19" s="77">
        <f t="shared" si="1"/>
        <v>8</v>
      </c>
      <c r="B19" s="88" t="s">
        <v>117</v>
      </c>
      <c r="C19" s="89" t="s">
        <v>55</v>
      </c>
      <c r="D19" s="89" t="s">
        <v>35</v>
      </c>
      <c r="E19" s="89" t="s">
        <v>416</v>
      </c>
      <c r="F19" s="89" t="s">
        <v>19</v>
      </c>
      <c r="G19" s="176">
        <v>25015513</v>
      </c>
      <c r="H19" s="78">
        <f t="shared" si="0"/>
        <v>25015.513</v>
      </c>
      <c r="I19" s="176">
        <v>25015513</v>
      </c>
    </row>
    <row r="20" spans="1:9" ht="25.5">
      <c r="A20" s="77">
        <f t="shared" si="1"/>
        <v>9</v>
      </c>
      <c r="B20" s="88" t="s">
        <v>220</v>
      </c>
      <c r="C20" s="89" t="s">
        <v>55</v>
      </c>
      <c r="D20" s="89" t="s">
        <v>35</v>
      </c>
      <c r="E20" s="89" t="s">
        <v>418</v>
      </c>
      <c r="F20" s="89" t="s">
        <v>19</v>
      </c>
      <c r="G20" s="176">
        <v>25015513</v>
      </c>
      <c r="H20" s="78">
        <f t="shared" si="0"/>
        <v>25015.513</v>
      </c>
      <c r="I20" s="176">
        <v>25015513</v>
      </c>
    </row>
    <row r="21" spans="1:9" ht="25.5">
      <c r="A21" s="77">
        <f t="shared" si="1"/>
        <v>10</v>
      </c>
      <c r="B21" s="88" t="s">
        <v>219</v>
      </c>
      <c r="C21" s="89" t="s">
        <v>55</v>
      </c>
      <c r="D21" s="89" t="s">
        <v>35</v>
      </c>
      <c r="E21" s="89" t="s">
        <v>418</v>
      </c>
      <c r="F21" s="89" t="s">
        <v>108</v>
      </c>
      <c r="G21" s="176">
        <v>24598513</v>
      </c>
      <c r="H21" s="78">
        <f t="shared" si="0"/>
        <v>24598.513</v>
      </c>
      <c r="I21" s="176">
        <v>24598513</v>
      </c>
    </row>
    <row r="22" spans="1:9" ht="25.5">
      <c r="A22" s="77">
        <f t="shared" si="1"/>
        <v>11</v>
      </c>
      <c r="B22" s="88" t="s">
        <v>221</v>
      </c>
      <c r="C22" s="89" t="s">
        <v>55</v>
      </c>
      <c r="D22" s="89" t="s">
        <v>35</v>
      </c>
      <c r="E22" s="89" t="s">
        <v>418</v>
      </c>
      <c r="F22" s="89" t="s">
        <v>109</v>
      </c>
      <c r="G22" s="176">
        <v>412000</v>
      </c>
      <c r="H22" s="78">
        <f t="shared" si="0"/>
        <v>412</v>
      </c>
      <c r="I22" s="176">
        <v>412000</v>
      </c>
    </row>
    <row r="23" spans="1:9" ht="12.75">
      <c r="A23" s="77">
        <f t="shared" si="1"/>
        <v>12</v>
      </c>
      <c r="B23" s="88" t="s">
        <v>932</v>
      </c>
      <c r="C23" s="89" t="s">
        <v>55</v>
      </c>
      <c r="D23" s="89" t="s">
        <v>35</v>
      </c>
      <c r="E23" s="89" t="s">
        <v>418</v>
      </c>
      <c r="F23" s="89" t="s">
        <v>931</v>
      </c>
      <c r="G23" s="176">
        <v>3000</v>
      </c>
      <c r="H23" s="78">
        <f t="shared" si="0"/>
        <v>3</v>
      </c>
      <c r="I23" s="176">
        <v>3000</v>
      </c>
    </row>
    <row r="24" spans="1:9" ht="12.75">
      <c r="A24" s="77">
        <f t="shared" si="1"/>
        <v>13</v>
      </c>
      <c r="B24" s="88" t="s">
        <v>229</v>
      </c>
      <c r="C24" s="89" t="s">
        <v>55</v>
      </c>
      <c r="D24" s="89" t="s">
        <v>35</v>
      </c>
      <c r="E24" s="89" t="s">
        <v>418</v>
      </c>
      <c r="F24" s="89" t="s">
        <v>111</v>
      </c>
      <c r="G24" s="176">
        <v>2000</v>
      </c>
      <c r="H24" s="78">
        <f t="shared" si="0"/>
        <v>2</v>
      </c>
      <c r="I24" s="176">
        <v>2000</v>
      </c>
    </row>
    <row r="25" spans="1:9" ht="38.25">
      <c r="A25" s="77">
        <f t="shared" si="1"/>
        <v>14</v>
      </c>
      <c r="B25" s="88" t="s">
        <v>365</v>
      </c>
      <c r="C25" s="89" t="s">
        <v>55</v>
      </c>
      <c r="D25" s="89" t="s">
        <v>64</v>
      </c>
      <c r="E25" s="89" t="s">
        <v>415</v>
      </c>
      <c r="F25" s="89" t="s">
        <v>19</v>
      </c>
      <c r="G25" s="176">
        <v>11027006</v>
      </c>
      <c r="H25" s="78">
        <f t="shared" si="0"/>
        <v>11027.006</v>
      </c>
      <c r="I25" s="176">
        <v>11027006</v>
      </c>
    </row>
    <row r="26" spans="1:9" ht="12.75">
      <c r="A26" s="77">
        <f t="shared" si="1"/>
        <v>15</v>
      </c>
      <c r="B26" s="88" t="s">
        <v>117</v>
      </c>
      <c r="C26" s="89" t="s">
        <v>55</v>
      </c>
      <c r="D26" s="89" t="s">
        <v>64</v>
      </c>
      <c r="E26" s="89" t="s">
        <v>416</v>
      </c>
      <c r="F26" s="89" t="s">
        <v>19</v>
      </c>
      <c r="G26" s="176">
        <v>11027006</v>
      </c>
      <c r="H26" s="78">
        <f t="shared" si="0"/>
        <v>11027.006</v>
      </c>
      <c r="I26" s="176">
        <v>11027006</v>
      </c>
    </row>
    <row r="27" spans="1:9" ht="25.5">
      <c r="A27" s="77">
        <f t="shared" si="1"/>
        <v>16</v>
      </c>
      <c r="B27" s="88" t="s">
        <v>220</v>
      </c>
      <c r="C27" s="89" t="s">
        <v>55</v>
      </c>
      <c r="D27" s="89" t="s">
        <v>64</v>
      </c>
      <c r="E27" s="89" t="s">
        <v>418</v>
      </c>
      <c r="F27" s="89" t="s">
        <v>19</v>
      </c>
      <c r="G27" s="176">
        <v>11027006</v>
      </c>
      <c r="H27" s="78">
        <f t="shared" si="0"/>
        <v>11027.006</v>
      </c>
      <c r="I27" s="176">
        <v>11027006</v>
      </c>
    </row>
    <row r="28" spans="1:9" ht="25.5">
      <c r="A28" s="77">
        <f t="shared" si="1"/>
        <v>17</v>
      </c>
      <c r="B28" s="88" t="s">
        <v>219</v>
      </c>
      <c r="C28" s="89" t="s">
        <v>55</v>
      </c>
      <c r="D28" s="89" t="s">
        <v>64</v>
      </c>
      <c r="E28" s="89" t="s">
        <v>418</v>
      </c>
      <c r="F28" s="89" t="s">
        <v>108</v>
      </c>
      <c r="G28" s="176">
        <v>9127006</v>
      </c>
      <c r="H28" s="78">
        <f t="shared" si="0"/>
        <v>9127.006</v>
      </c>
      <c r="I28" s="176">
        <v>9127006</v>
      </c>
    </row>
    <row r="29" spans="1:9" ht="25.5">
      <c r="A29" s="77">
        <f t="shared" si="1"/>
        <v>18</v>
      </c>
      <c r="B29" s="88" t="s">
        <v>221</v>
      </c>
      <c r="C29" s="89" t="s">
        <v>55</v>
      </c>
      <c r="D29" s="89" t="s">
        <v>64</v>
      </c>
      <c r="E29" s="89" t="s">
        <v>418</v>
      </c>
      <c r="F29" s="89" t="s">
        <v>109</v>
      </c>
      <c r="G29" s="176">
        <v>1900000</v>
      </c>
      <c r="H29" s="78">
        <f t="shared" si="0"/>
        <v>1900</v>
      </c>
      <c r="I29" s="176">
        <v>1900000</v>
      </c>
    </row>
    <row r="30" spans="1:9" ht="12.75">
      <c r="A30" s="77">
        <f t="shared" si="1"/>
        <v>19</v>
      </c>
      <c r="B30" s="88" t="s">
        <v>366</v>
      </c>
      <c r="C30" s="89" t="s">
        <v>55</v>
      </c>
      <c r="D30" s="89" t="s">
        <v>95</v>
      </c>
      <c r="E30" s="89" t="s">
        <v>415</v>
      </c>
      <c r="F30" s="89" t="s">
        <v>19</v>
      </c>
      <c r="G30" s="176">
        <v>1000000</v>
      </c>
      <c r="H30" s="78">
        <f t="shared" si="0"/>
        <v>1000</v>
      </c>
      <c r="I30" s="176">
        <v>1000000</v>
      </c>
    </row>
    <row r="31" spans="1:9" ht="12.75">
      <c r="A31" s="77">
        <f t="shared" si="1"/>
        <v>20</v>
      </c>
      <c r="B31" s="88" t="s">
        <v>117</v>
      </c>
      <c r="C31" s="89" t="s">
        <v>55</v>
      </c>
      <c r="D31" s="89" t="s">
        <v>95</v>
      </c>
      <c r="E31" s="89" t="s">
        <v>416</v>
      </c>
      <c r="F31" s="89" t="s">
        <v>19</v>
      </c>
      <c r="G31" s="176">
        <v>1000000</v>
      </c>
      <c r="H31" s="78">
        <f t="shared" si="0"/>
        <v>1000</v>
      </c>
      <c r="I31" s="176">
        <v>1000000</v>
      </c>
    </row>
    <row r="32" spans="1:9" ht="12.75">
      <c r="A32" s="77">
        <f t="shared" si="1"/>
        <v>21</v>
      </c>
      <c r="B32" s="88" t="s">
        <v>222</v>
      </c>
      <c r="C32" s="89" t="s">
        <v>55</v>
      </c>
      <c r="D32" s="89" t="s">
        <v>95</v>
      </c>
      <c r="E32" s="89" t="s">
        <v>419</v>
      </c>
      <c r="F32" s="89" t="s">
        <v>19</v>
      </c>
      <c r="G32" s="176">
        <v>1000000</v>
      </c>
      <c r="H32" s="78">
        <f t="shared" si="0"/>
        <v>1000</v>
      </c>
      <c r="I32" s="176">
        <v>1000000</v>
      </c>
    </row>
    <row r="33" spans="1:9" ht="12.75">
      <c r="A33" s="77">
        <f t="shared" si="1"/>
        <v>22</v>
      </c>
      <c r="B33" s="88" t="s">
        <v>223</v>
      </c>
      <c r="C33" s="89" t="s">
        <v>55</v>
      </c>
      <c r="D33" s="89" t="s">
        <v>95</v>
      </c>
      <c r="E33" s="89" t="s">
        <v>419</v>
      </c>
      <c r="F33" s="89" t="s">
        <v>103</v>
      </c>
      <c r="G33" s="176">
        <v>1000000</v>
      </c>
      <c r="H33" s="78">
        <f t="shared" si="0"/>
        <v>1000</v>
      </c>
      <c r="I33" s="176">
        <v>1000000</v>
      </c>
    </row>
    <row r="34" spans="1:9" ht="12.75">
      <c r="A34" s="77">
        <f t="shared" si="1"/>
        <v>23</v>
      </c>
      <c r="B34" s="88" t="s">
        <v>367</v>
      </c>
      <c r="C34" s="89" t="s">
        <v>55</v>
      </c>
      <c r="D34" s="89" t="s">
        <v>97</v>
      </c>
      <c r="E34" s="89" t="s">
        <v>415</v>
      </c>
      <c r="F34" s="89" t="s">
        <v>19</v>
      </c>
      <c r="G34" s="176">
        <v>40258467.11</v>
      </c>
      <c r="H34" s="78">
        <f t="shared" si="0"/>
        <v>40258.46711</v>
      </c>
      <c r="I34" s="176">
        <v>40258467.11</v>
      </c>
    </row>
    <row r="35" spans="1:9" ht="51">
      <c r="A35" s="77">
        <f t="shared" si="1"/>
        <v>24</v>
      </c>
      <c r="B35" s="88" t="s">
        <v>339</v>
      </c>
      <c r="C35" s="89" t="s">
        <v>55</v>
      </c>
      <c r="D35" s="89" t="s">
        <v>97</v>
      </c>
      <c r="E35" s="89" t="s">
        <v>420</v>
      </c>
      <c r="F35" s="89" t="s">
        <v>19</v>
      </c>
      <c r="G35" s="176">
        <v>23760648</v>
      </c>
      <c r="H35" s="78">
        <f t="shared" si="0"/>
        <v>23760.648</v>
      </c>
      <c r="I35" s="176">
        <v>23760648</v>
      </c>
    </row>
    <row r="36" spans="1:9" ht="38.25">
      <c r="A36" s="77">
        <f t="shared" si="1"/>
        <v>25</v>
      </c>
      <c r="B36" s="88" t="s">
        <v>340</v>
      </c>
      <c r="C36" s="89" t="s">
        <v>55</v>
      </c>
      <c r="D36" s="89" t="s">
        <v>97</v>
      </c>
      <c r="E36" s="89" t="s">
        <v>421</v>
      </c>
      <c r="F36" s="89" t="s">
        <v>19</v>
      </c>
      <c r="G36" s="176">
        <v>18943215</v>
      </c>
      <c r="H36" s="78">
        <f t="shared" si="0"/>
        <v>18943.215</v>
      </c>
      <c r="I36" s="176">
        <v>18943215</v>
      </c>
    </row>
    <row r="37" spans="1:9" ht="25.5">
      <c r="A37" s="77">
        <f t="shared" si="1"/>
        <v>26</v>
      </c>
      <c r="B37" s="88" t="s">
        <v>228</v>
      </c>
      <c r="C37" s="89" t="s">
        <v>55</v>
      </c>
      <c r="D37" s="89" t="s">
        <v>97</v>
      </c>
      <c r="E37" s="89" t="s">
        <v>421</v>
      </c>
      <c r="F37" s="89" t="s">
        <v>110</v>
      </c>
      <c r="G37" s="176">
        <v>10350385</v>
      </c>
      <c r="H37" s="78">
        <f t="shared" si="0"/>
        <v>10350.385</v>
      </c>
      <c r="I37" s="176">
        <v>10350385</v>
      </c>
    </row>
    <row r="38" spans="1:9" ht="25.5">
      <c r="A38" s="77">
        <f t="shared" si="1"/>
        <v>27</v>
      </c>
      <c r="B38" s="88" t="s">
        <v>221</v>
      </c>
      <c r="C38" s="89" t="s">
        <v>55</v>
      </c>
      <c r="D38" s="89" t="s">
        <v>97</v>
      </c>
      <c r="E38" s="89" t="s">
        <v>421</v>
      </c>
      <c r="F38" s="89" t="s">
        <v>109</v>
      </c>
      <c r="G38" s="176">
        <v>8241872</v>
      </c>
      <c r="H38" s="78">
        <f t="shared" si="0"/>
        <v>8241.872</v>
      </c>
      <c r="I38" s="176">
        <v>8241872</v>
      </c>
    </row>
    <row r="39" spans="1:9" ht="12.75">
      <c r="A39" s="77">
        <f t="shared" si="1"/>
        <v>28</v>
      </c>
      <c r="B39" s="88" t="s">
        <v>932</v>
      </c>
      <c r="C39" s="89" t="s">
        <v>55</v>
      </c>
      <c r="D39" s="89" t="s">
        <v>97</v>
      </c>
      <c r="E39" s="89" t="s">
        <v>421</v>
      </c>
      <c r="F39" s="89" t="s">
        <v>931</v>
      </c>
      <c r="G39" s="176">
        <v>1000</v>
      </c>
      <c r="H39" s="78">
        <f t="shared" si="0"/>
        <v>1</v>
      </c>
      <c r="I39" s="176">
        <v>1000</v>
      </c>
    </row>
    <row r="40" spans="1:9" ht="12.75">
      <c r="A40" s="77">
        <f t="shared" si="1"/>
        <v>29</v>
      </c>
      <c r="B40" s="88" t="s">
        <v>229</v>
      </c>
      <c r="C40" s="89" t="s">
        <v>55</v>
      </c>
      <c r="D40" s="89" t="s">
        <v>97</v>
      </c>
      <c r="E40" s="89" t="s">
        <v>421</v>
      </c>
      <c r="F40" s="89" t="s">
        <v>111</v>
      </c>
      <c r="G40" s="176">
        <v>349958</v>
      </c>
      <c r="H40" s="78">
        <f t="shared" si="0"/>
        <v>349.958</v>
      </c>
      <c r="I40" s="176">
        <v>349958</v>
      </c>
    </row>
    <row r="41" spans="1:9" ht="51">
      <c r="A41" s="77">
        <f t="shared" si="1"/>
        <v>30</v>
      </c>
      <c r="B41" s="88" t="s">
        <v>224</v>
      </c>
      <c r="C41" s="89" t="s">
        <v>55</v>
      </c>
      <c r="D41" s="89" t="s">
        <v>97</v>
      </c>
      <c r="E41" s="89" t="s">
        <v>422</v>
      </c>
      <c r="F41" s="89" t="s">
        <v>19</v>
      </c>
      <c r="G41" s="176">
        <v>40000</v>
      </c>
      <c r="H41" s="78">
        <f t="shared" si="0"/>
        <v>40</v>
      </c>
      <c r="I41" s="176">
        <v>40000</v>
      </c>
    </row>
    <row r="42" spans="1:9" ht="25.5">
      <c r="A42" s="77">
        <f t="shared" si="1"/>
        <v>31</v>
      </c>
      <c r="B42" s="88" t="s">
        <v>221</v>
      </c>
      <c r="C42" s="89" t="s">
        <v>55</v>
      </c>
      <c r="D42" s="89" t="s">
        <v>97</v>
      </c>
      <c r="E42" s="89" t="s">
        <v>422</v>
      </c>
      <c r="F42" s="89" t="s">
        <v>109</v>
      </c>
      <c r="G42" s="176">
        <v>40000</v>
      </c>
      <c r="H42" s="78">
        <f t="shared" si="0"/>
        <v>40</v>
      </c>
      <c r="I42" s="176">
        <v>40000</v>
      </c>
    </row>
    <row r="43" spans="1:9" ht="51">
      <c r="A43" s="77">
        <f t="shared" si="1"/>
        <v>32</v>
      </c>
      <c r="B43" s="88" t="s">
        <v>667</v>
      </c>
      <c r="C43" s="89" t="s">
        <v>55</v>
      </c>
      <c r="D43" s="89" t="s">
        <v>97</v>
      </c>
      <c r="E43" s="89" t="s">
        <v>423</v>
      </c>
      <c r="F43" s="89" t="s">
        <v>19</v>
      </c>
      <c r="G43" s="176">
        <v>390000</v>
      </c>
      <c r="H43" s="78">
        <f t="shared" si="0"/>
        <v>390</v>
      </c>
      <c r="I43" s="176">
        <v>390000</v>
      </c>
    </row>
    <row r="44" spans="1:9" ht="25.5">
      <c r="A44" s="77">
        <f t="shared" si="1"/>
        <v>33</v>
      </c>
      <c r="B44" s="88" t="s">
        <v>221</v>
      </c>
      <c r="C44" s="89" t="s">
        <v>55</v>
      </c>
      <c r="D44" s="89" t="s">
        <v>97</v>
      </c>
      <c r="E44" s="89" t="s">
        <v>423</v>
      </c>
      <c r="F44" s="89" t="s">
        <v>109</v>
      </c>
      <c r="G44" s="176">
        <v>390000</v>
      </c>
      <c r="H44" s="78">
        <f t="shared" si="0"/>
        <v>390</v>
      </c>
      <c r="I44" s="176">
        <v>390000</v>
      </c>
    </row>
    <row r="45" spans="1:9" ht="12.75">
      <c r="A45" s="77">
        <f t="shared" si="1"/>
        <v>34</v>
      </c>
      <c r="B45" s="88" t="s">
        <v>668</v>
      </c>
      <c r="C45" s="89" t="s">
        <v>55</v>
      </c>
      <c r="D45" s="89" t="s">
        <v>97</v>
      </c>
      <c r="E45" s="89" t="s">
        <v>620</v>
      </c>
      <c r="F45" s="89" t="s">
        <v>19</v>
      </c>
      <c r="G45" s="176">
        <v>530000</v>
      </c>
      <c r="H45" s="78">
        <f t="shared" si="0"/>
        <v>530</v>
      </c>
      <c r="I45" s="176">
        <v>530000</v>
      </c>
    </row>
    <row r="46" spans="1:9" ht="25.5">
      <c r="A46" s="77">
        <f t="shared" si="1"/>
        <v>35</v>
      </c>
      <c r="B46" s="88" t="s">
        <v>219</v>
      </c>
      <c r="C46" s="89" t="s">
        <v>55</v>
      </c>
      <c r="D46" s="89" t="s">
        <v>97</v>
      </c>
      <c r="E46" s="89" t="s">
        <v>620</v>
      </c>
      <c r="F46" s="89" t="s">
        <v>108</v>
      </c>
      <c r="G46" s="176">
        <v>210000</v>
      </c>
      <c r="H46" s="78">
        <f t="shared" si="0"/>
        <v>210</v>
      </c>
      <c r="I46" s="176">
        <v>210000</v>
      </c>
    </row>
    <row r="47" spans="1:9" ht="25.5">
      <c r="A47" s="77">
        <f t="shared" si="1"/>
        <v>36</v>
      </c>
      <c r="B47" s="88" t="s">
        <v>221</v>
      </c>
      <c r="C47" s="89" t="s">
        <v>55</v>
      </c>
      <c r="D47" s="89" t="s">
        <v>97</v>
      </c>
      <c r="E47" s="89" t="s">
        <v>620</v>
      </c>
      <c r="F47" s="89" t="s">
        <v>109</v>
      </c>
      <c r="G47" s="176">
        <v>320000</v>
      </c>
      <c r="H47" s="78">
        <f t="shared" si="0"/>
        <v>320</v>
      </c>
      <c r="I47" s="176">
        <v>320000</v>
      </c>
    </row>
    <row r="48" spans="1:9" ht="12.75">
      <c r="A48" s="77">
        <f t="shared" si="1"/>
        <v>37</v>
      </c>
      <c r="B48" s="88" t="s">
        <v>669</v>
      </c>
      <c r="C48" s="89" t="s">
        <v>55</v>
      </c>
      <c r="D48" s="89" t="s">
        <v>97</v>
      </c>
      <c r="E48" s="89" t="s">
        <v>424</v>
      </c>
      <c r="F48" s="89" t="s">
        <v>19</v>
      </c>
      <c r="G48" s="176">
        <v>530000</v>
      </c>
      <c r="H48" s="78">
        <f t="shared" si="0"/>
        <v>530</v>
      </c>
      <c r="I48" s="176">
        <v>530000</v>
      </c>
    </row>
    <row r="49" spans="1:9" ht="25.5">
      <c r="A49" s="77">
        <f t="shared" si="1"/>
        <v>38</v>
      </c>
      <c r="B49" s="88" t="s">
        <v>221</v>
      </c>
      <c r="C49" s="89" t="s">
        <v>55</v>
      </c>
      <c r="D49" s="89" t="s">
        <v>97</v>
      </c>
      <c r="E49" s="89" t="s">
        <v>424</v>
      </c>
      <c r="F49" s="89" t="s">
        <v>109</v>
      </c>
      <c r="G49" s="176">
        <v>374831</v>
      </c>
      <c r="H49" s="78">
        <f t="shared" si="0"/>
        <v>374.831</v>
      </c>
      <c r="I49" s="176">
        <v>374831</v>
      </c>
    </row>
    <row r="50" spans="1:9" ht="12.75">
      <c r="A50" s="77">
        <f t="shared" si="1"/>
        <v>39</v>
      </c>
      <c r="B50" s="88" t="s">
        <v>425</v>
      </c>
      <c r="C50" s="89" t="s">
        <v>55</v>
      </c>
      <c r="D50" s="89" t="s">
        <v>97</v>
      </c>
      <c r="E50" s="89" t="s">
        <v>424</v>
      </c>
      <c r="F50" s="89" t="s">
        <v>426</v>
      </c>
      <c r="G50" s="176">
        <v>155169</v>
      </c>
      <c r="H50" s="78">
        <f t="shared" si="0"/>
        <v>155.169</v>
      </c>
      <c r="I50" s="176">
        <v>155169</v>
      </c>
    </row>
    <row r="51" spans="1:9" ht="25.5">
      <c r="A51" s="77">
        <f t="shared" si="1"/>
        <v>40</v>
      </c>
      <c r="B51" s="88" t="s">
        <v>670</v>
      </c>
      <c r="C51" s="89" t="s">
        <v>55</v>
      </c>
      <c r="D51" s="89" t="s">
        <v>97</v>
      </c>
      <c r="E51" s="89" t="s">
        <v>623</v>
      </c>
      <c r="F51" s="89" t="s">
        <v>19</v>
      </c>
      <c r="G51" s="176">
        <v>250000</v>
      </c>
      <c r="H51" s="78">
        <f t="shared" si="0"/>
        <v>250</v>
      </c>
      <c r="I51" s="176">
        <v>250000</v>
      </c>
    </row>
    <row r="52" spans="1:9" ht="25.5">
      <c r="A52" s="77">
        <f t="shared" si="1"/>
        <v>41</v>
      </c>
      <c r="B52" s="88" t="s">
        <v>221</v>
      </c>
      <c r="C52" s="89" t="s">
        <v>55</v>
      </c>
      <c r="D52" s="89" t="s">
        <v>97</v>
      </c>
      <c r="E52" s="89" t="s">
        <v>623</v>
      </c>
      <c r="F52" s="89" t="s">
        <v>109</v>
      </c>
      <c r="G52" s="176">
        <v>250000</v>
      </c>
      <c r="H52" s="78">
        <f t="shared" si="0"/>
        <v>250</v>
      </c>
      <c r="I52" s="176">
        <v>250000</v>
      </c>
    </row>
    <row r="53" spans="1:9" ht="25.5">
      <c r="A53" s="77">
        <f t="shared" si="1"/>
        <v>42</v>
      </c>
      <c r="B53" s="88" t="s">
        <v>671</v>
      </c>
      <c r="C53" s="89" t="s">
        <v>55</v>
      </c>
      <c r="D53" s="89" t="s">
        <v>97</v>
      </c>
      <c r="E53" s="89" t="s">
        <v>427</v>
      </c>
      <c r="F53" s="89" t="s">
        <v>19</v>
      </c>
      <c r="G53" s="176">
        <v>680000</v>
      </c>
      <c r="H53" s="78">
        <f t="shared" si="0"/>
        <v>680</v>
      </c>
      <c r="I53" s="176">
        <v>680000</v>
      </c>
    </row>
    <row r="54" spans="1:9" ht="25.5">
      <c r="A54" s="77">
        <f t="shared" si="1"/>
        <v>43</v>
      </c>
      <c r="B54" s="88" t="s">
        <v>221</v>
      </c>
      <c r="C54" s="89" t="s">
        <v>55</v>
      </c>
      <c r="D54" s="89" t="s">
        <v>97</v>
      </c>
      <c r="E54" s="89" t="s">
        <v>427</v>
      </c>
      <c r="F54" s="89" t="s">
        <v>109</v>
      </c>
      <c r="G54" s="176">
        <v>680000</v>
      </c>
      <c r="H54" s="78">
        <f t="shared" si="0"/>
        <v>680</v>
      </c>
      <c r="I54" s="176">
        <v>680000</v>
      </c>
    </row>
    <row r="55" spans="1:9" ht="25.5">
      <c r="A55" s="77">
        <f t="shared" si="1"/>
        <v>44</v>
      </c>
      <c r="B55" s="88" t="s">
        <v>225</v>
      </c>
      <c r="C55" s="89" t="s">
        <v>55</v>
      </c>
      <c r="D55" s="89" t="s">
        <v>97</v>
      </c>
      <c r="E55" s="89" t="s">
        <v>625</v>
      </c>
      <c r="F55" s="89" t="s">
        <v>19</v>
      </c>
      <c r="G55" s="176">
        <v>90000</v>
      </c>
      <c r="H55" s="78">
        <f t="shared" si="0"/>
        <v>90</v>
      </c>
      <c r="I55" s="176">
        <v>90000</v>
      </c>
    </row>
    <row r="56" spans="1:9" ht="25.5">
      <c r="A56" s="77">
        <f t="shared" si="1"/>
        <v>45</v>
      </c>
      <c r="B56" s="88" t="s">
        <v>221</v>
      </c>
      <c r="C56" s="89" t="s">
        <v>55</v>
      </c>
      <c r="D56" s="89" t="s">
        <v>97</v>
      </c>
      <c r="E56" s="89" t="s">
        <v>625</v>
      </c>
      <c r="F56" s="89" t="s">
        <v>109</v>
      </c>
      <c r="G56" s="176">
        <v>90000</v>
      </c>
      <c r="H56" s="78">
        <f t="shared" si="0"/>
        <v>90</v>
      </c>
      <c r="I56" s="176">
        <v>90000</v>
      </c>
    </row>
    <row r="57" spans="1:9" ht="25.5">
      <c r="A57" s="77">
        <f t="shared" si="1"/>
        <v>46</v>
      </c>
      <c r="B57" s="88" t="s">
        <v>226</v>
      </c>
      <c r="C57" s="89" t="s">
        <v>55</v>
      </c>
      <c r="D57" s="89" t="s">
        <v>97</v>
      </c>
      <c r="E57" s="89" t="s">
        <v>428</v>
      </c>
      <c r="F57" s="89" t="s">
        <v>19</v>
      </c>
      <c r="G57" s="176">
        <v>50000</v>
      </c>
      <c r="H57" s="78">
        <f t="shared" si="0"/>
        <v>50</v>
      </c>
      <c r="I57" s="176">
        <v>50000</v>
      </c>
    </row>
    <row r="58" spans="1:9" ht="12.75">
      <c r="A58" s="77">
        <f t="shared" si="1"/>
        <v>47</v>
      </c>
      <c r="B58" s="88" t="s">
        <v>229</v>
      </c>
      <c r="C58" s="89" t="s">
        <v>55</v>
      </c>
      <c r="D58" s="89" t="s">
        <v>97</v>
      </c>
      <c r="E58" s="89" t="s">
        <v>428</v>
      </c>
      <c r="F58" s="89" t="s">
        <v>111</v>
      </c>
      <c r="G58" s="176">
        <v>50000</v>
      </c>
      <c r="H58" s="78">
        <f t="shared" si="0"/>
        <v>50</v>
      </c>
      <c r="I58" s="176">
        <v>50000</v>
      </c>
    </row>
    <row r="59" spans="1:9" ht="63.75">
      <c r="A59" s="77">
        <f t="shared" si="1"/>
        <v>48</v>
      </c>
      <c r="B59" s="88" t="s">
        <v>433</v>
      </c>
      <c r="C59" s="89" t="s">
        <v>55</v>
      </c>
      <c r="D59" s="89" t="s">
        <v>97</v>
      </c>
      <c r="E59" s="89" t="s">
        <v>626</v>
      </c>
      <c r="F59" s="89" t="s">
        <v>19</v>
      </c>
      <c r="G59" s="176">
        <v>312000</v>
      </c>
      <c r="H59" s="78">
        <f t="shared" si="0"/>
        <v>312</v>
      </c>
      <c r="I59" s="176">
        <v>312000</v>
      </c>
    </row>
    <row r="60" spans="1:9" ht="25.5">
      <c r="A60" s="77">
        <f t="shared" si="1"/>
        <v>49</v>
      </c>
      <c r="B60" s="88" t="s">
        <v>221</v>
      </c>
      <c r="C60" s="89" t="s">
        <v>55</v>
      </c>
      <c r="D60" s="89" t="s">
        <v>97</v>
      </c>
      <c r="E60" s="89" t="s">
        <v>626</v>
      </c>
      <c r="F60" s="89" t="s">
        <v>109</v>
      </c>
      <c r="G60" s="176">
        <v>312000</v>
      </c>
      <c r="H60" s="78">
        <f t="shared" si="0"/>
        <v>312</v>
      </c>
      <c r="I60" s="176">
        <v>312000</v>
      </c>
    </row>
    <row r="61" spans="1:9" ht="25.5">
      <c r="A61" s="77">
        <f t="shared" si="1"/>
        <v>50</v>
      </c>
      <c r="B61" s="88" t="s">
        <v>227</v>
      </c>
      <c r="C61" s="89" t="s">
        <v>55</v>
      </c>
      <c r="D61" s="89" t="s">
        <v>97</v>
      </c>
      <c r="E61" s="89" t="s">
        <v>430</v>
      </c>
      <c r="F61" s="89" t="s">
        <v>19</v>
      </c>
      <c r="G61" s="176">
        <v>460000</v>
      </c>
      <c r="H61" s="78">
        <f t="shared" si="0"/>
        <v>460</v>
      </c>
      <c r="I61" s="176">
        <v>460000</v>
      </c>
    </row>
    <row r="62" spans="1:9" ht="25.5">
      <c r="A62" s="77">
        <f t="shared" si="1"/>
        <v>51</v>
      </c>
      <c r="B62" s="88" t="s">
        <v>221</v>
      </c>
      <c r="C62" s="89" t="s">
        <v>55</v>
      </c>
      <c r="D62" s="89" t="s">
        <v>97</v>
      </c>
      <c r="E62" s="89" t="s">
        <v>430</v>
      </c>
      <c r="F62" s="89" t="s">
        <v>109</v>
      </c>
      <c r="G62" s="176">
        <v>460000</v>
      </c>
      <c r="H62" s="78">
        <f t="shared" si="0"/>
        <v>460</v>
      </c>
      <c r="I62" s="176">
        <v>460000</v>
      </c>
    </row>
    <row r="63" spans="1:9" ht="38.25">
      <c r="A63" s="77">
        <f t="shared" si="1"/>
        <v>52</v>
      </c>
      <c r="B63" s="88" t="s">
        <v>230</v>
      </c>
      <c r="C63" s="89" t="s">
        <v>55</v>
      </c>
      <c r="D63" s="89" t="s">
        <v>97</v>
      </c>
      <c r="E63" s="89" t="s">
        <v>431</v>
      </c>
      <c r="F63" s="89" t="s">
        <v>19</v>
      </c>
      <c r="G63" s="176">
        <v>1485433</v>
      </c>
      <c r="H63" s="78">
        <f t="shared" si="0"/>
        <v>1485.433</v>
      </c>
      <c r="I63" s="176">
        <v>1485433</v>
      </c>
    </row>
    <row r="64" spans="1:9" ht="25.5">
      <c r="A64" s="77">
        <f t="shared" si="1"/>
        <v>53</v>
      </c>
      <c r="B64" s="88" t="s">
        <v>228</v>
      </c>
      <c r="C64" s="89" t="s">
        <v>55</v>
      </c>
      <c r="D64" s="89" t="s">
        <v>97</v>
      </c>
      <c r="E64" s="89" t="s">
        <v>431</v>
      </c>
      <c r="F64" s="89" t="s">
        <v>110</v>
      </c>
      <c r="G64" s="176">
        <v>1395568</v>
      </c>
      <c r="H64" s="78">
        <f t="shared" si="0"/>
        <v>1395.568</v>
      </c>
      <c r="I64" s="176">
        <v>1395568</v>
      </c>
    </row>
    <row r="65" spans="1:9" ht="25.5">
      <c r="A65" s="77">
        <f t="shared" si="1"/>
        <v>54</v>
      </c>
      <c r="B65" s="88" t="s">
        <v>221</v>
      </c>
      <c r="C65" s="89" t="s">
        <v>55</v>
      </c>
      <c r="D65" s="89" t="s">
        <v>97</v>
      </c>
      <c r="E65" s="89" t="s">
        <v>431</v>
      </c>
      <c r="F65" s="89" t="s">
        <v>109</v>
      </c>
      <c r="G65" s="176">
        <v>89865</v>
      </c>
      <c r="H65" s="78">
        <f t="shared" si="0"/>
        <v>89.865</v>
      </c>
      <c r="I65" s="176">
        <v>89865</v>
      </c>
    </row>
    <row r="66" spans="1:9" ht="51">
      <c r="A66" s="77">
        <f t="shared" si="1"/>
        <v>55</v>
      </c>
      <c r="B66" s="88" t="s">
        <v>341</v>
      </c>
      <c r="C66" s="89" t="s">
        <v>55</v>
      </c>
      <c r="D66" s="89" t="s">
        <v>97</v>
      </c>
      <c r="E66" s="89" t="s">
        <v>434</v>
      </c>
      <c r="F66" s="89" t="s">
        <v>19</v>
      </c>
      <c r="G66" s="176">
        <v>14874801</v>
      </c>
      <c r="H66" s="78">
        <f t="shared" si="0"/>
        <v>14874.801</v>
      </c>
      <c r="I66" s="176">
        <v>14874801</v>
      </c>
    </row>
    <row r="67" spans="1:9" ht="38.25">
      <c r="A67" s="77">
        <f t="shared" si="1"/>
        <v>56</v>
      </c>
      <c r="B67" s="88" t="s">
        <v>971</v>
      </c>
      <c r="C67" s="89" t="s">
        <v>55</v>
      </c>
      <c r="D67" s="89" t="s">
        <v>97</v>
      </c>
      <c r="E67" s="89" t="s">
        <v>715</v>
      </c>
      <c r="F67" s="89" t="s">
        <v>19</v>
      </c>
      <c r="G67" s="176">
        <v>3884000</v>
      </c>
      <c r="H67" s="78">
        <f t="shared" si="0"/>
        <v>3884</v>
      </c>
      <c r="I67" s="176">
        <v>3884000</v>
      </c>
    </row>
    <row r="68" spans="1:9" ht="12.75">
      <c r="A68" s="77">
        <f t="shared" si="1"/>
        <v>57</v>
      </c>
      <c r="B68" s="88" t="s">
        <v>231</v>
      </c>
      <c r="C68" s="89" t="s">
        <v>55</v>
      </c>
      <c r="D68" s="89" t="s">
        <v>97</v>
      </c>
      <c r="E68" s="89" t="s">
        <v>715</v>
      </c>
      <c r="F68" s="89" t="s">
        <v>112</v>
      </c>
      <c r="G68" s="176">
        <v>3884000</v>
      </c>
      <c r="H68" s="78">
        <f t="shared" si="0"/>
        <v>3884</v>
      </c>
      <c r="I68" s="176">
        <v>3884000</v>
      </c>
    </row>
    <row r="69" spans="1:9" ht="38.25">
      <c r="A69" s="77">
        <f t="shared" si="1"/>
        <v>58</v>
      </c>
      <c r="B69" s="88" t="s">
        <v>232</v>
      </c>
      <c r="C69" s="89" t="s">
        <v>55</v>
      </c>
      <c r="D69" s="89" t="s">
        <v>97</v>
      </c>
      <c r="E69" s="89" t="s">
        <v>435</v>
      </c>
      <c r="F69" s="89" t="s">
        <v>19</v>
      </c>
      <c r="G69" s="176">
        <v>254571.4</v>
      </c>
      <c r="H69" s="78">
        <f t="shared" si="0"/>
        <v>254.57139999999998</v>
      </c>
      <c r="I69" s="176">
        <v>254571.4</v>
      </c>
    </row>
    <row r="70" spans="1:9" ht="25.5">
      <c r="A70" s="77">
        <f t="shared" si="1"/>
        <v>59</v>
      </c>
      <c r="B70" s="88" t="s">
        <v>221</v>
      </c>
      <c r="C70" s="89" t="s">
        <v>55</v>
      </c>
      <c r="D70" s="89" t="s">
        <v>97</v>
      </c>
      <c r="E70" s="89" t="s">
        <v>435</v>
      </c>
      <c r="F70" s="89" t="s">
        <v>109</v>
      </c>
      <c r="G70" s="176">
        <v>254571.4</v>
      </c>
      <c r="H70" s="78">
        <f t="shared" si="0"/>
        <v>254.57139999999998</v>
      </c>
      <c r="I70" s="176">
        <v>254571.4</v>
      </c>
    </row>
    <row r="71" spans="1:9" ht="102">
      <c r="A71" s="77">
        <f t="shared" si="1"/>
        <v>60</v>
      </c>
      <c r="B71" s="88" t="s">
        <v>1139</v>
      </c>
      <c r="C71" s="89" t="s">
        <v>55</v>
      </c>
      <c r="D71" s="89" t="s">
        <v>97</v>
      </c>
      <c r="E71" s="89" t="s">
        <v>1127</v>
      </c>
      <c r="F71" s="89" t="s">
        <v>19</v>
      </c>
      <c r="G71" s="176">
        <v>1000</v>
      </c>
      <c r="H71" s="78">
        <f t="shared" si="0"/>
        <v>1</v>
      </c>
      <c r="I71" s="176">
        <v>1000</v>
      </c>
    </row>
    <row r="72" spans="1:9" ht="25.5">
      <c r="A72" s="77">
        <f t="shared" si="1"/>
        <v>61</v>
      </c>
      <c r="B72" s="88" t="s">
        <v>221</v>
      </c>
      <c r="C72" s="89" t="s">
        <v>55</v>
      </c>
      <c r="D72" s="89" t="s">
        <v>97</v>
      </c>
      <c r="E72" s="89" t="s">
        <v>1127</v>
      </c>
      <c r="F72" s="89" t="s">
        <v>109</v>
      </c>
      <c r="G72" s="176">
        <v>1000</v>
      </c>
      <c r="H72" s="78">
        <f t="shared" si="0"/>
        <v>1</v>
      </c>
      <c r="I72" s="176">
        <v>1000</v>
      </c>
    </row>
    <row r="73" spans="1:9" ht="25.5">
      <c r="A73" s="77">
        <f t="shared" si="1"/>
        <v>62</v>
      </c>
      <c r="B73" s="88" t="s">
        <v>233</v>
      </c>
      <c r="C73" s="89" t="s">
        <v>55</v>
      </c>
      <c r="D73" s="89" t="s">
        <v>97</v>
      </c>
      <c r="E73" s="89" t="s">
        <v>436</v>
      </c>
      <c r="F73" s="89" t="s">
        <v>19</v>
      </c>
      <c r="G73" s="176">
        <v>1711428.6</v>
      </c>
      <c r="H73" s="78">
        <f t="shared" si="0"/>
        <v>1711.4286000000002</v>
      </c>
      <c r="I73" s="176">
        <v>1711428.6</v>
      </c>
    </row>
    <row r="74" spans="1:9" ht="25.5">
      <c r="A74" s="77">
        <f t="shared" si="1"/>
        <v>63</v>
      </c>
      <c r="B74" s="88" t="s">
        <v>221</v>
      </c>
      <c r="C74" s="89" t="s">
        <v>55</v>
      </c>
      <c r="D74" s="89" t="s">
        <v>97</v>
      </c>
      <c r="E74" s="89" t="s">
        <v>436</v>
      </c>
      <c r="F74" s="89" t="s">
        <v>109</v>
      </c>
      <c r="G74" s="176">
        <v>1711428.6</v>
      </c>
      <c r="H74" s="78">
        <f t="shared" si="0"/>
        <v>1711.4286000000002</v>
      </c>
      <c r="I74" s="176">
        <v>1711428.6</v>
      </c>
    </row>
    <row r="75" spans="1:9" ht="38.25">
      <c r="A75" s="77">
        <f t="shared" si="1"/>
        <v>64</v>
      </c>
      <c r="B75" s="88" t="s">
        <v>972</v>
      </c>
      <c r="C75" s="89" t="s">
        <v>55</v>
      </c>
      <c r="D75" s="89" t="s">
        <v>97</v>
      </c>
      <c r="E75" s="89" t="s">
        <v>437</v>
      </c>
      <c r="F75" s="89" t="s">
        <v>19</v>
      </c>
      <c r="G75" s="176">
        <v>5882962</v>
      </c>
      <c r="H75" s="78">
        <f t="shared" si="0"/>
        <v>5882.962</v>
      </c>
      <c r="I75" s="176">
        <v>5882962</v>
      </c>
    </row>
    <row r="76" spans="1:9" ht="25.5">
      <c r="A76" s="77">
        <f t="shared" si="1"/>
        <v>65</v>
      </c>
      <c r="B76" s="88" t="s">
        <v>221</v>
      </c>
      <c r="C76" s="89" t="s">
        <v>55</v>
      </c>
      <c r="D76" s="89" t="s">
        <v>97</v>
      </c>
      <c r="E76" s="89" t="s">
        <v>437</v>
      </c>
      <c r="F76" s="89" t="s">
        <v>109</v>
      </c>
      <c r="G76" s="176">
        <v>5882962</v>
      </c>
      <c r="H76" s="78">
        <f t="shared" si="0"/>
        <v>5882.962</v>
      </c>
      <c r="I76" s="176">
        <v>5882962</v>
      </c>
    </row>
    <row r="77" spans="1:9" ht="25.5">
      <c r="A77" s="77">
        <f t="shared" si="1"/>
        <v>66</v>
      </c>
      <c r="B77" s="88" t="s">
        <v>234</v>
      </c>
      <c r="C77" s="89" t="s">
        <v>55</v>
      </c>
      <c r="D77" s="89" t="s">
        <v>97</v>
      </c>
      <c r="E77" s="89" t="s">
        <v>438</v>
      </c>
      <c r="F77" s="89" t="s">
        <v>19</v>
      </c>
      <c r="G77" s="176">
        <v>175000</v>
      </c>
      <c r="H77" s="78">
        <f aca="true" t="shared" si="2" ref="H77:H140">I77/1000</f>
        <v>175</v>
      </c>
      <c r="I77" s="176">
        <v>175000</v>
      </c>
    </row>
    <row r="78" spans="1:9" ht="25.5">
      <c r="A78" s="77">
        <f aca="true" t="shared" si="3" ref="A78:A141">SUM(A77+1)</f>
        <v>67</v>
      </c>
      <c r="B78" s="88" t="s">
        <v>221</v>
      </c>
      <c r="C78" s="89" t="s">
        <v>55</v>
      </c>
      <c r="D78" s="89" t="s">
        <v>97</v>
      </c>
      <c r="E78" s="89" t="s">
        <v>438</v>
      </c>
      <c r="F78" s="89" t="s">
        <v>109</v>
      </c>
      <c r="G78" s="176">
        <v>175000</v>
      </c>
      <c r="H78" s="78">
        <f t="shared" si="2"/>
        <v>175</v>
      </c>
      <c r="I78" s="176">
        <v>175000</v>
      </c>
    </row>
    <row r="79" spans="1:9" ht="25.5">
      <c r="A79" s="77">
        <f t="shared" si="3"/>
        <v>68</v>
      </c>
      <c r="B79" s="88" t="s">
        <v>1007</v>
      </c>
      <c r="C79" s="89" t="s">
        <v>55</v>
      </c>
      <c r="D79" s="89" t="s">
        <v>97</v>
      </c>
      <c r="E79" s="89" t="s">
        <v>1008</v>
      </c>
      <c r="F79" s="89" t="s">
        <v>19</v>
      </c>
      <c r="G79" s="176">
        <v>750000</v>
      </c>
      <c r="H79" s="78">
        <f t="shared" si="2"/>
        <v>750</v>
      </c>
      <c r="I79" s="176">
        <v>750000</v>
      </c>
    </row>
    <row r="80" spans="1:9" ht="25.5">
      <c r="A80" s="77">
        <f t="shared" si="3"/>
        <v>69</v>
      </c>
      <c r="B80" s="88" t="s">
        <v>221</v>
      </c>
      <c r="C80" s="89" t="s">
        <v>55</v>
      </c>
      <c r="D80" s="89" t="s">
        <v>97</v>
      </c>
      <c r="E80" s="89" t="s">
        <v>1008</v>
      </c>
      <c r="F80" s="89" t="s">
        <v>109</v>
      </c>
      <c r="G80" s="176">
        <v>750000</v>
      </c>
      <c r="H80" s="78">
        <f t="shared" si="2"/>
        <v>750</v>
      </c>
      <c r="I80" s="176">
        <v>750000</v>
      </c>
    </row>
    <row r="81" spans="1:9" ht="25.5">
      <c r="A81" s="77">
        <f t="shared" si="3"/>
        <v>70</v>
      </c>
      <c r="B81" s="88" t="s">
        <v>1083</v>
      </c>
      <c r="C81" s="89" t="s">
        <v>55</v>
      </c>
      <c r="D81" s="89" t="s">
        <v>97</v>
      </c>
      <c r="E81" s="89" t="s">
        <v>1084</v>
      </c>
      <c r="F81" s="89" t="s">
        <v>19</v>
      </c>
      <c r="G81" s="176">
        <v>217500</v>
      </c>
      <c r="H81" s="78">
        <f t="shared" si="2"/>
        <v>217.5</v>
      </c>
      <c r="I81" s="176">
        <v>217500</v>
      </c>
    </row>
    <row r="82" spans="1:9" ht="25.5">
      <c r="A82" s="77">
        <f t="shared" si="3"/>
        <v>71</v>
      </c>
      <c r="B82" s="88" t="s">
        <v>221</v>
      </c>
      <c r="C82" s="89" t="s">
        <v>55</v>
      </c>
      <c r="D82" s="89" t="s">
        <v>97</v>
      </c>
      <c r="E82" s="89" t="s">
        <v>1084</v>
      </c>
      <c r="F82" s="89" t="s">
        <v>109</v>
      </c>
      <c r="G82" s="176">
        <v>217500</v>
      </c>
      <c r="H82" s="78">
        <f t="shared" si="2"/>
        <v>217.5</v>
      </c>
      <c r="I82" s="176">
        <v>217500</v>
      </c>
    </row>
    <row r="83" spans="1:9" ht="51">
      <c r="A83" s="77">
        <f t="shared" si="3"/>
        <v>72</v>
      </c>
      <c r="B83" s="88" t="s">
        <v>973</v>
      </c>
      <c r="C83" s="89" t="s">
        <v>55</v>
      </c>
      <c r="D83" s="89" t="s">
        <v>97</v>
      </c>
      <c r="E83" s="89" t="s">
        <v>974</v>
      </c>
      <c r="F83" s="89" t="s">
        <v>19</v>
      </c>
      <c r="G83" s="176">
        <v>233100</v>
      </c>
      <c r="H83" s="78">
        <f t="shared" si="2"/>
        <v>233.1</v>
      </c>
      <c r="I83" s="176">
        <v>233100</v>
      </c>
    </row>
    <row r="84" spans="1:9" ht="12.75">
      <c r="A84" s="77">
        <f t="shared" si="3"/>
        <v>73</v>
      </c>
      <c r="B84" s="88" t="s">
        <v>270</v>
      </c>
      <c r="C84" s="89" t="s">
        <v>55</v>
      </c>
      <c r="D84" s="89" t="s">
        <v>97</v>
      </c>
      <c r="E84" s="89" t="s">
        <v>974</v>
      </c>
      <c r="F84" s="89" t="s">
        <v>107</v>
      </c>
      <c r="G84" s="176">
        <v>233100</v>
      </c>
      <c r="H84" s="78">
        <f t="shared" si="2"/>
        <v>233.1</v>
      </c>
      <c r="I84" s="176">
        <v>233100</v>
      </c>
    </row>
    <row r="85" spans="1:9" ht="25.5">
      <c r="A85" s="77">
        <f t="shared" si="3"/>
        <v>74</v>
      </c>
      <c r="B85" s="88" t="s">
        <v>716</v>
      </c>
      <c r="C85" s="89" t="s">
        <v>55</v>
      </c>
      <c r="D85" s="89" t="s">
        <v>97</v>
      </c>
      <c r="E85" s="89" t="s">
        <v>717</v>
      </c>
      <c r="F85" s="89" t="s">
        <v>19</v>
      </c>
      <c r="G85" s="176">
        <v>1549239</v>
      </c>
      <c r="H85" s="78">
        <f t="shared" si="2"/>
        <v>1549.239</v>
      </c>
      <c r="I85" s="176">
        <v>1549239</v>
      </c>
    </row>
    <row r="86" spans="1:9" ht="12.75">
      <c r="A86" s="77">
        <f t="shared" si="3"/>
        <v>75</v>
      </c>
      <c r="B86" s="88" t="s">
        <v>231</v>
      </c>
      <c r="C86" s="89" t="s">
        <v>55</v>
      </c>
      <c r="D86" s="89" t="s">
        <v>97</v>
      </c>
      <c r="E86" s="89" t="s">
        <v>717</v>
      </c>
      <c r="F86" s="89" t="s">
        <v>112</v>
      </c>
      <c r="G86" s="176">
        <v>1549239</v>
      </c>
      <c r="H86" s="78">
        <f t="shared" si="2"/>
        <v>1549.239</v>
      </c>
      <c r="I86" s="176">
        <v>1549239</v>
      </c>
    </row>
    <row r="87" spans="1:9" ht="25.5">
      <c r="A87" s="77">
        <f t="shared" si="3"/>
        <v>76</v>
      </c>
      <c r="B87" s="88" t="s">
        <v>672</v>
      </c>
      <c r="C87" s="89" t="s">
        <v>55</v>
      </c>
      <c r="D87" s="89" t="s">
        <v>97</v>
      </c>
      <c r="E87" s="89" t="s">
        <v>628</v>
      </c>
      <c r="F87" s="89" t="s">
        <v>19</v>
      </c>
      <c r="G87" s="176">
        <v>216000</v>
      </c>
      <c r="H87" s="78">
        <f t="shared" si="2"/>
        <v>216</v>
      </c>
      <c r="I87" s="176">
        <v>216000</v>
      </c>
    </row>
    <row r="88" spans="1:9" ht="25.5">
      <c r="A88" s="77">
        <f t="shared" si="3"/>
        <v>77</v>
      </c>
      <c r="B88" s="88" t="s">
        <v>221</v>
      </c>
      <c r="C88" s="89" t="s">
        <v>55</v>
      </c>
      <c r="D88" s="89" t="s">
        <v>97</v>
      </c>
      <c r="E88" s="89" t="s">
        <v>628</v>
      </c>
      <c r="F88" s="89" t="s">
        <v>109</v>
      </c>
      <c r="G88" s="176">
        <v>216000</v>
      </c>
      <c r="H88" s="78">
        <f t="shared" si="2"/>
        <v>216</v>
      </c>
      <c r="I88" s="176">
        <v>216000</v>
      </c>
    </row>
    <row r="89" spans="1:9" ht="38.25">
      <c r="A89" s="77">
        <f t="shared" si="3"/>
        <v>78</v>
      </c>
      <c r="B89" s="88" t="s">
        <v>342</v>
      </c>
      <c r="C89" s="89" t="s">
        <v>55</v>
      </c>
      <c r="D89" s="89" t="s">
        <v>97</v>
      </c>
      <c r="E89" s="89" t="s">
        <v>1089</v>
      </c>
      <c r="F89" s="89" t="s">
        <v>19</v>
      </c>
      <c r="G89" s="176">
        <v>106500</v>
      </c>
      <c r="H89" s="78">
        <f t="shared" si="2"/>
        <v>106.5</v>
      </c>
      <c r="I89" s="176">
        <v>106500</v>
      </c>
    </row>
    <row r="90" spans="1:9" ht="38.25">
      <c r="A90" s="77">
        <f t="shared" si="3"/>
        <v>79</v>
      </c>
      <c r="B90" s="88" t="s">
        <v>1090</v>
      </c>
      <c r="C90" s="89" t="s">
        <v>55</v>
      </c>
      <c r="D90" s="89" t="s">
        <v>97</v>
      </c>
      <c r="E90" s="89" t="s">
        <v>439</v>
      </c>
      <c r="F90" s="89" t="s">
        <v>19</v>
      </c>
      <c r="G90" s="176">
        <v>106500</v>
      </c>
      <c r="H90" s="78">
        <f t="shared" si="2"/>
        <v>106.5</v>
      </c>
      <c r="I90" s="176">
        <v>106500</v>
      </c>
    </row>
    <row r="91" spans="1:9" ht="63.75">
      <c r="A91" s="77">
        <f t="shared" si="3"/>
        <v>80</v>
      </c>
      <c r="B91" s="88" t="s">
        <v>343</v>
      </c>
      <c r="C91" s="89" t="s">
        <v>55</v>
      </c>
      <c r="D91" s="89" t="s">
        <v>97</v>
      </c>
      <c r="E91" s="89" t="s">
        <v>440</v>
      </c>
      <c r="F91" s="89" t="s">
        <v>19</v>
      </c>
      <c r="G91" s="176">
        <v>100</v>
      </c>
      <c r="H91" s="78">
        <f t="shared" si="2"/>
        <v>0.1</v>
      </c>
      <c r="I91" s="176">
        <v>100</v>
      </c>
    </row>
    <row r="92" spans="1:9" ht="25.5">
      <c r="A92" s="77">
        <f t="shared" si="3"/>
        <v>81</v>
      </c>
      <c r="B92" s="88" t="s">
        <v>221</v>
      </c>
      <c r="C92" s="89" t="s">
        <v>55</v>
      </c>
      <c r="D92" s="89" t="s">
        <v>97</v>
      </c>
      <c r="E92" s="89" t="s">
        <v>440</v>
      </c>
      <c r="F92" s="89" t="s">
        <v>109</v>
      </c>
      <c r="G92" s="176">
        <v>100</v>
      </c>
      <c r="H92" s="78">
        <f t="shared" si="2"/>
        <v>0.1</v>
      </c>
      <c r="I92" s="176">
        <v>100</v>
      </c>
    </row>
    <row r="93" spans="1:9" ht="38.25">
      <c r="A93" s="77">
        <f t="shared" si="3"/>
        <v>82</v>
      </c>
      <c r="B93" s="88" t="s">
        <v>344</v>
      </c>
      <c r="C93" s="89" t="s">
        <v>55</v>
      </c>
      <c r="D93" s="89" t="s">
        <v>97</v>
      </c>
      <c r="E93" s="89" t="s">
        <v>441</v>
      </c>
      <c r="F93" s="89" t="s">
        <v>19</v>
      </c>
      <c r="G93" s="176">
        <v>106400</v>
      </c>
      <c r="H93" s="78">
        <f t="shared" si="2"/>
        <v>106.4</v>
      </c>
      <c r="I93" s="176">
        <v>106400</v>
      </c>
    </row>
    <row r="94" spans="1:9" ht="25.5">
      <c r="A94" s="77">
        <f t="shared" si="3"/>
        <v>83</v>
      </c>
      <c r="B94" s="88" t="s">
        <v>221</v>
      </c>
      <c r="C94" s="89" t="s">
        <v>55</v>
      </c>
      <c r="D94" s="89" t="s">
        <v>97</v>
      </c>
      <c r="E94" s="89" t="s">
        <v>441</v>
      </c>
      <c r="F94" s="89" t="s">
        <v>109</v>
      </c>
      <c r="G94" s="176">
        <v>106400</v>
      </c>
      <c r="H94" s="78">
        <f t="shared" si="2"/>
        <v>106.4</v>
      </c>
      <c r="I94" s="176">
        <v>106400</v>
      </c>
    </row>
    <row r="95" spans="1:9" ht="12.75">
      <c r="A95" s="77">
        <f t="shared" si="3"/>
        <v>84</v>
      </c>
      <c r="B95" s="88" t="s">
        <v>117</v>
      </c>
      <c r="C95" s="89" t="s">
        <v>55</v>
      </c>
      <c r="D95" s="89" t="s">
        <v>97</v>
      </c>
      <c r="E95" s="89" t="s">
        <v>416</v>
      </c>
      <c r="F95" s="89" t="s">
        <v>19</v>
      </c>
      <c r="G95" s="176">
        <v>1516518.11</v>
      </c>
      <c r="H95" s="78">
        <f t="shared" si="2"/>
        <v>1516.5181100000002</v>
      </c>
      <c r="I95" s="176">
        <v>1516518.11</v>
      </c>
    </row>
    <row r="96" spans="1:9" ht="25.5">
      <c r="A96" s="77">
        <f t="shared" si="3"/>
        <v>85</v>
      </c>
      <c r="B96" s="88" t="s">
        <v>220</v>
      </c>
      <c r="C96" s="89" t="s">
        <v>55</v>
      </c>
      <c r="D96" s="89" t="s">
        <v>97</v>
      </c>
      <c r="E96" s="89" t="s">
        <v>418</v>
      </c>
      <c r="F96" s="89" t="s">
        <v>19</v>
      </c>
      <c r="G96" s="176">
        <v>1511009.55</v>
      </c>
      <c r="H96" s="78">
        <f t="shared" si="2"/>
        <v>1511.00955</v>
      </c>
      <c r="I96" s="176">
        <v>1511009.55</v>
      </c>
    </row>
    <row r="97" spans="1:9" ht="25.5">
      <c r="A97" s="77">
        <f t="shared" si="3"/>
        <v>86</v>
      </c>
      <c r="B97" s="88" t="s">
        <v>219</v>
      </c>
      <c r="C97" s="89" t="s">
        <v>55</v>
      </c>
      <c r="D97" s="89" t="s">
        <v>97</v>
      </c>
      <c r="E97" s="89" t="s">
        <v>418</v>
      </c>
      <c r="F97" s="89" t="s">
        <v>108</v>
      </c>
      <c r="G97" s="176">
        <v>1510809.55</v>
      </c>
      <c r="H97" s="78">
        <f t="shared" si="2"/>
        <v>1510.80955</v>
      </c>
      <c r="I97" s="176">
        <v>1510809.55</v>
      </c>
    </row>
    <row r="98" spans="1:9" ht="12.75">
      <c r="A98" s="77">
        <f t="shared" si="3"/>
        <v>87</v>
      </c>
      <c r="B98" s="88" t="s">
        <v>229</v>
      </c>
      <c r="C98" s="89" t="s">
        <v>55</v>
      </c>
      <c r="D98" s="89" t="s">
        <v>97</v>
      </c>
      <c r="E98" s="89" t="s">
        <v>418</v>
      </c>
      <c r="F98" s="89" t="s">
        <v>111</v>
      </c>
      <c r="G98" s="176">
        <v>200</v>
      </c>
      <c r="H98" s="78">
        <f t="shared" si="2"/>
        <v>0.2</v>
      </c>
      <c r="I98" s="176">
        <v>200</v>
      </c>
    </row>
    <row r="99" spans="1:9" ht="38.25">
      <c r="A99" s="77">
        <f t="shared" si="3"/>
        <v>88</v>
      </c>
      <c r="B99" s="88" t="s">
        <v>897</v>
      </c>
      <c r="C99" s="89" t="s">
        <v>55</v>
      </c>
      <c r="D99" s="89" t="s">
        <v>97</v>
      </c>
      <c r="E99" s="89" t="s">
        <v>898</v>
      </c>
      <c r="F99" s="89" t="s">
        <v>19</v>
      </c>
      <c r="G99" s="176">
        <v>5508.56</v>
      </c>
      <c r="H99" s="78">
        <f t="shared" si="2"/>
        <v>5.50856</v>
      </c>
      <c r="I99" s="176">
        <v>5508.56</v>
      </c>
    </row>
    <row r="100" spans="1:9" ht="25.5">
      <c r="A100" s="77">
        <f t="shared" si="3"/>
        <v>89</v>
      </c>
      <c r="B100" s="88" t="s">
        <v>228</v>
      </c>
      <c r="C100" s="89" t="s">
        <v>55</v>
      </c>
      <c r="D100" s="89" t="s">
        <v>97</v>
      </c>
      <c r="E100" s="89" t="s">
        <v>898</v>
      </c>
      <c r="F100" s="89" t="s">
        <v>110</v>
      </c>
      <c r="G100" s="176">
        <v>5508.56</v>
      </c>
      <c r="H100" s="78">
        <f t="shared" si="2"/>
        <v>5.50856</v>
      </c>
      <c r="I100" s="176">
        <v>5508.56</v>
      </c>
    </row>
    <row r="101" spans="1:9" ht="25.5">
      <c r="A101" s="77">
        <f t="shared" si="3"/>
        <v>90</v>
      </c>
      <c r="B101" s="88" t="s">
        <v>368</v>
      </c>
      <c r="C101" s="89" t="s">
        <v>55</v>
      </c>
      <c r="D101" s="89" t="s">
        <v>36</v>
      </c>
      <c r="E101" s="89" t="s">
        <v>415</v>
      </c>
      <c r="F101" s="89" t="s">
        <v>19</v>
      </c>
      <c r="G101" s="176">
        <v>15477060</v>
      </c>
      <c r="H101" s="78">
        <f t="shared" si="2"/>
        <v>15477.06</v>
      </c>
      <c r="I101" s="176">
        <v>15477060</v>
      </c>
    </row>
    <row r="102" spans="1:9" ht="38.25">
      <c r="A102" s="77">
        <f t="shared" si="3"/>
        <v>91</v>
      </c>
      <c r="B102" s="88" t="s">
        <v>369</v>
      </c>
      <c r="C102" s="89" t="s">
        <v>55</v>
      </c>
      <c r="D102" s="89" t="s">
        <v>37</v>
      </c>
      <c r="E102" s="89" t="s">
        <v>415</v>
      </c>
      <c r="F102" s="89" t="s">
        <v>19</v>
      </c>
      <c r="G102" s="176">
        <v>11270240</v>
      </c>
      <c r="H102" s="78">
        <f t="shared" si="2"/>
        <v>11270.24</v>
      </c>
      <c r="I102" s="176">
        <v>11270240</v>
      </c>
    </row>
    <row r="103" spans="1:9" ht="38.25">
      <c r="A103" s="77">
        <f t="shared" si="3"/>
        <v>92</v>
      </c>
      <c r="B103" s="88" t="s">
        <v>342</v>
      </c>
      <c r="C103" s="89" t="s">
        <v>55</v>
      </c>
      <c r="D103" s="89" t="s">
        <v>37</v>
      </c>
      <c r="E103" s="89" t="s">
        <v>1089</v>
      </c>
      <c r="F103" s="89" t="s">
        <v>19</v>
      </c>
      <c r="G103" s="176">
        <v>11270240</v>
      </c>
      <c r="H103" s="78">
        <f t="shared" si="2"/>
        <v>11270.24</v>
      </c>
      <c r="I103" s="176">
        <v>11270240</v>
      </c>
    </row>
    <row r="104" spans="1:9" ht="63.75">
      <c r="A104" s="77">
        <f t="shared" si="3"/>
        <v>93</v>
      </c>
      <c r="B104" s="88" t="s">
        <v>1091</v>
      </c>
      <c r="C104" s="89" t="s">
        <v>55</v>
      </c>
      <c r="D104" s="89" t="s">
        <v>37</v>
      </c>
      <c r="E104" s="89" t="s">
        <v>442</v>
      </c>
      <c r="F104" s="89" t="s">
        <v>19</v>
      </c>
      <c r="G104" s="176">
        <v>11270240</v>
      </c>
      <c r="H104" s="78">
        <f t="shared" si="2"/>
        <v>11270.24</v>
      </c>
      <c r="I104" s="176">
        <v>11270240</v>
      </c>
    </row>
    <row r="105" spans="1:9" ht="63.75">
      <c r="A105" s="77">
        <f t="shared" si="3"/>
        <v>94</v>
      </c>
      <c r="B105" s="88" t="s">
        <v>235</v>
      </c>
      <c r="C105" s="89" t="s">
        <v>55</v>
      </c>
      <c r="D105" s="89" t="s">
        <v>37</v>
      </c>
      <c r="E105" s="89" t="s">
        <v>443</v>
      </c>
      <c r="F105" s="89" t="s">
        <v>19</v>
      </c>
      <c r="G105" s="176">
        <v>100000</v>
      </c>
      <c r="H105" s="78">
        <f t="shared" si="2"/>
        <v>100</v>
      </c>
      <c r="I105" s="176">
        <v>100000</v>
      </c>
    </row>
    <row r="106" spans="1:9" ht="25.5">
      <c r="A106" s="77">
        <f t="shared" si="3"/>
        <v>95</v>
      </c>
      <c r="B106" s="88" t="s">
        <v>221</v>
      </c>
      <c r="C106" s="89" t="s">
        <v>55</v>
      </c>
      <c r="D106" s="89" t="s">
        <v>37</v>
      </c>
      <c r="E106" s="89" t="s">
        <v>443</v>
      </c>
      <c r="F106" s="89" t="s">
        <v>109</v>
      </c>
      <c r="G106" s="176">
        <v>100000</v>
      </c>
      <c r="H106" s="78">
        <f t="shared" si="2"/>
        <v>100</v>
      </c>
      <c r="I106" s="176">
        <v>100000</v>
      </c>
    </row>
    <row r="107" spans="1:9" ht="25.5">
      <c r="A107" s="77">
        <f t="shared" si="3"/>
        <v>96</v>
      </c>
      <c r="B107" s="88" t="s">
        <v>236</v>
      </c>
      <c r="C107" s="89" t="s">
        <v>55</v>
      </c>
      <c r="D107" s="89" t="s">
        <v>37</v>
      </c>
      <c r="E107" s="89" t="s">
        <v>444</v>
      </c>
      <c r="F107" s="89" t="s">
        <v>19</v>
      </c>
      <c r="G107" s="176">
        <v>50000</v>
      </c>
      <c r="H107" s="78">
        <f t="shared" si="2"/>
        <v>50</v>
      </c>
      <c r="I107" s="176">
        <v>50000</v>
      </c>
    </row>
    <row r="108" spans="1:9" ht="25.5">
      <c r="A108" s="77">
        <f t="shared" si="3"/>
        <v>97</v>
      </c>
      <c r="B108" s="88" t="s">
        <v>221</v>
      </c>
      <c r="C108" s="89" t="s">
        <v>55</v>
      </c>
      <c r="D108" s="89" t="s">
        <v>37</v>
      </c>
      <c r="E108" s="89" t="s">
        <v>444</v>
      </c>
      <c r="F108" s="89" t="s">
        <v>109</v>
      </c>
      <c r="G108" s="176">
        <v>50000</v>
      </c>
      <c r="H108" s="78">
        <f t="shared" si="2"/>
        <v>50</v>
      </c>
      <c r="I108" s="176">
        <v>50000</v>
      </c>
    </row>
    <row r="109" spans="1:9" ht="38.25">
      <c r="A109" s="77">
        <f t="shared" si="3"/>
        <v>98</v>
      </c>
      <c r="B109" s="88" t="s">
        <v>237</v>
      </c>
      <c r="C109" s="89" t="s">
        <v>55</v>
      </c>
      <c r="D109" s="89" t="s">
        <v>37</v>
      </c>
      <c r="E109" s="89" t="s">
        <v>445</v>
      </c>
      <c r="F109" s="89" t="s">
        <v>19</v>
      </c>
      <c r="G109" s="176">
        <v>50000</v>
      </c>
      <c r="H109" s="78">
        <f t="shared" si="2"/>
        <v>50</v>
      </c>
      <c r="I109" s="176">
        <v>50000</v>
      </c>
    </row>
    <row r="110" spans="1:9" ht="25.5">
      <c r="A110" s="77">
        <f t="shared" si="3"/>
        <v>99</v>
      </c>
      <c r="B110" s="88" t="s">
        <v>221</v>
      </c>
      <c r="C110" s="89" t="s">
        <v>55</v>
      </c>
      <c r="D110" s="89" t="s">
        <v>37</v>
      </c>
      <c r="E110" s="89" t="s">
        <v>445</v>
      </c>
      <c r="F110" s="89" t="s">
        <v>109</v>
      </c>
      <c r="G110" s="176">
        <v>50000</v>
      </c>
      <c r="H110" s="78">
        <f t="shared" si="2"/>
        <v>50</v>
      </c>
      <c r="I110" s="176">
        <v>50000</v>
      </c>
    </row>
    <row r="111" spans="1:9" ht="51">
      <c r="A111" s="77">
        <f t="shared" si="3"/>
        <v>100</v>
      </c>
      <c r="B111" s="88" t="s">
        <v>238</v>
      </c>
      <c r="C111" s="89" t="s">
        <v>55</v>
      </c>
      <c r="D111" s="89" t="s">
        <v>37</v>
      </c>
      <c r="E111" s="89" t="s">
        <v>446</v>
      </c>
      <c r="F111" s="89" t="s">
        <v>19</v>
      </c>
      <c r="G111" s="176">
        <v>50000</v>
      </c>
      <c r="H111" s="78">
        <f t="shared" si="2"/>
        <v>50</v>
      </c>
      <c r="I111" s="176">
        <v>50000</v>
      </c>
    </row>
    <row r="112" spans="1:9" ht="25.5">
      <c r="A112" s="77">
        <f t="shared" si="3"/>
        <v>101</v>
      </c>
      <c r="B112" s="88" t="s">
        <v>221</v>
      </c>
      <c r="C112" s="89" t="s">
        <v>55</v>
      </c>
      <c r="D112" s="89" t="s">
        <v>37</v>
      </c>
      <c r="E112" s="89" t="s">
        <v>446</v>
      </c>
      <c r="F112" s="89" t="s">
        <v>109</v>
      </c>
      <c r="G112" s="176">
        <v>50000</v>
      </c>
      <c r="H112" s="78">
        <f t="shared" si="2"/>
        <v>50</v>
      </c>
      <c r="I112" s="176">
        <v>50000</v>
      </c>
    </row>
    <row r="113" spans="1:9" ht="51">
      <c r="A113" s="77">
        <f t="shared" si="3"/>
        <v>102</v>
      </c>
      <c r="B113" s="88" t="s">
        <v>239</v>
      </c>
      <c r="C113" s="89" t="s">
        <v>55</v>
      </c>
      <c r="D113" s="89" t="s">
        <v>37</v>
      </c>
      <c r="E113" s="89" t="s">
        <v>447</v>
      </c>
      <c r="F113" s="89" t="s">
        <v>19</v>
      </c>
      <c r="G113" s="176">
        <v>80000</v>
      </c>
      <c r="H113" s="78">
        <f t="shared" si="2"/>
        <v>80</v>
      </c>
      <c r="I113" s="176">
        <v>80000</v>
      </c>
    </row>
    <row r="114" spans="1:9" ht="25.5">
      <c r="A114" s="77">
        <f t="shared" si="3"/>
        <v>103</v>
      </c>
      <c r="B114" s="88" t="s">
        <v>221</v>
      </c>
      <c r="C114" s="89" t="s">
        <v>55</v>
      </c>
      <c r="D114" s="89" t="s">
        <v>37</v>
      </c>
      <c r="E114" s="89" t="s">
        <v>447</v>
      </c>
      <c r="F114" s="89" t="s">
        <v>109</v>
      </c>
      <c r="G114" s="176">
        <v>80000</v>
      </c>
      <c r="H114" s="78">
        <f t="shared" si="2"/>
        <v>80</v>
      </c>
      <c r="I114" s="176">
        <v>80000</v>
      </c>
    </row>
    <row r="115" spans="1:9" ht="76.5">
      <c r="A115" s="77">
        <f t="shared" si="3"/>
        <v>104</v>
      </c>
      <c r="B115" s="88" t="s">
        <v>240</v>
      </c>
      <c r="C115" s="89" t="s">
        <v>55</v>
      </c>
      <c r="D115" s="89" t="s">
        <v>37</v>
      </c>
      <c r="E115" s="89" t="s">
        <v>448</v>
      </c>
      <c r="F115" s="89" t="s">
        <v>19</v>
      </c>
      <c r="G115" s="176">
        <v>60000</v>
      </c>
      <c r="H115" s="78">
        <f t="shared" si="2"/>
        <v>60</v>
      </c>
      <c r="I115" s="176">
        <v>60000</v>
      </c>
    </row>
    <row r="116" spans="1:9" ht="25.5">
      <c r="A116" s="77">
        <f t="shared" si="3"/>
        <v>105</v>
      </c>
      <c r="B116" s="88" t="s">
        <v>221</v>
      </c>
      <c r="C116" s="89" t="s">
        <v>55</v>
      </c>
      <c r="D116" s="89" t="s">
        <v>37</v>
      </c>
      <c r="E116" s="89" t="s">
        <v>448</v>
      </c>
      <c r="F116" s="89" t="s">
        <v>109</v>
      </c>
      <c r="G116" s="176">
        <v>60000</v>
      </c>
      <c r="H116" s="78">
        <f t="shared" si="2"/>
        <v>60</v>
      </c>
      <c r="I116" s="176">
        <v>60000</v>
      </c>
    </row>
    <row r="117" spans="1:9" ht="12.75">
      <c r="A117" s="77">
        <f t="shared" si="3"/>
        <v>106</v>
      </c>
      <c r="B117" s="88" t="s">
        <v>242</v>
      </c>
      <c r="C117" s="89" t="s">
        <v>55</v>
      </c>
      <c r="D117" s="89" t="s">
        <v>37</v>
      </c>
      <c r="E117" s="89" t="s">
        <v>449</v>
      </c>
      <c r="F117" s="89" t="s">
        <v>19</v>
      </c>
      <c r="G117" s="176">
        <v>60000</v>
      </c>
      <c r="H117" s="78">
        <f t="shared" si="2"/>
        <v>60</v>
      </c>
      <c r="I117" s="176">
        <v>60000</v>
      </c>
    </row>
    <row r="118" spans="1:9" ht="25.5">
      <c r="A118" s="77">
        <f t="shared" si="3"/>
        <v>107</v>
      </c>
      <c r="B118" s="88" t="s">
        <v>221</v>
      </c>
      <c r="C118" s="89" t="s">
        <v>55</v>
      </c>
      <c r="D118" s="89" t="s">
        <v>37</v>
      </c>
      <c r="E118" s="89" t="s">
        <v>449</v>
      </c>
      <c r="F118" s="89" t="s">
        <v>109</v>
      </c>
      <c r="G118" s="176">
        <v>60000</v>
      </c>
      <c r="H118" s="78">
        <f t="shared" si="2"/>
        <v>60</v>
      </c>
      <c r="I118" s="176">
        <v>60000</v>
      </c>
    </row>
    <row r="119" spans="1:9" ht="38.25">
      <c r="A119" s="77">
        <f t="shared" si="3"/>
        <v>108</v>
      </c>
      <c r="B119" s="88" t="s">
        <v>243</v>
      </c>
      <c r="C119" s="89" t="s">
        <v>55</v>
      </c>
      <c r="D119" s="89" t="s">
        <v>37</v>
      </c>
      <c r="E119" s="89" t="s">
        <v>450</v>
      </c>
      <c r="F119" s="89" t="s">
        <v>19</v>
      </c>
      <c r="G119" s="176">
        <v>161490</v>
      </c>
      <c r="H119" s="78">
        <f t="shared" si="2"/>
        <v>161.49</v>
      </c>
      <c r="I119" s="176">
        <v>161490</v>
      </c>
    </row>
    <row r="120" spans="1:9" ht="25.5">
      <c r="A120" s="77">
        <f t="shared" si="3"/>
        <v>109</v>
      </c>
      <c r="B120" s="88" t="s">
        <v>221</v>
      </c>
      <c r="C120" s="89" t="s">
        <v>55</v>
      </c>
      <c r="D120" s="89" t="s">
        <v>37</v>
      </c>
      <c r="E120" s="89" t="s">
        <v>450</v>
      </c>
      <c r="F120" s="89" t="s">
        <v>109</v>
      </c>
      <c r="G120" s="176">
        <v>161490</v>
      </c>
      <c r="H120" s="78">
        <f t="shared" si="2"/>
        <v>161.49</v>
      </c>
      <c r="I120" s="176">
        <v>161490</v>
      </c>
    </row>
    <row r="121" spans="1:9" ht="12.75">
      <c r="A121" s="77">
        <f t="shared" si="3"/>
        <v>110</v>
      </c>
      <c r="B121" s="88" t="s">
        <v>244</v>
      </c>
      <c r="C121" s="89" t="s">
        <v>55</v>
      </c>
      <c r="D121" s="89" t="s">
        <v>37</v>
      </c>
      <c r="E121" s="89" t="s">
        <v>451</v>
      </c>
      <c r="F121" s="89" t="s">
        <v>19</v>
      </c>
      <c r="G121" s="176">
        <v>10578750</v>
      </c>
      <c r="H121" s="78">
        <f t="shared" si="2"/>
        <v>10578.75</v>
      </c>
      <c r="I121" s="176">
        <v>10578750</v>
      </c>
    </row>
    <row r="122" spans="1:9" ht="25.5">
      <c r="A122" s="77">
        <f t="shared" si="3"/>
        <v>111</v>
      </c>
      <c r="B122" s="88" t="s">
        <v>228</v>
      </c>
      <c r="C122" s="89" t="s">
        <v>55</v>
      </c>
      <c r="D122" s="89" t="s">
        <v>37</v>
      </c>
      <c r="E122" s="89" t="s">
        <v>451</v>
      </c>
      <c r="F122" s="89" t="s">
        <v>110</v>
      </c>
      <c r="G122" s="176">
        <v>8583826</v>
      </c>
      <c r="H122" s="78">
        <f t="shared" si="2"/>
        <v>8583.826</v>
      </c>
      <c r="I122" s="176">
        <v>8583826</v>
      </c>
    </row>
    <row r="123" spans="1:9" ht="25.5">
      <c r="A123" s="77">
        <f t="shared" si="3"/>
        <v>112</v>
      </c>
      <c r="B123" s="88" t="s">
        <v>221</v>
      </c>
      <c r="C123" s="89" t="s">
        <v>55</v>
      </c>
      <c r="D123" s="89" t="s">
        <v>37</v>
      </c>
      <c r="E123" s="89" t="s">
        <v>451</v>
      </c>
      <c r="F123" s="89" t="s">
        <v>109</v>
      </c>
      <c r="G123" s="176">
        <v>1834924</v>
      </c>
      <c r="H123" s="78">
        <f t="shared" si="2"/>
        <v>1834.924</v>
      </c>
      <c r="I123" s="176">
        <v>1834924</v>
      </c>
    </row>
    <row r="124" spans="1:9" ht="12.75">
      <c r="A124" s="77">
        <f t="shared" si="3"/>
        <v>113</v>
      </c>
      <c r="B124" s="88" t="s">
        <v>229</v>
      </c>
      <c r="C124" s="89" t="s">
        <v>55</v>
      </c>
      <c r="D124" s="89" t="s">
        <v>37</v>
      </c>
      <c r="E124" s="89" t="s">
        <v>451</v>
      </c>
      <c r="F124" s="89" t="s">
        <v>111</v>
      </c>
      <c r="G124" s="176">
        <v>160000</v>
      </c>
      <c r="H124" s="78">
        <f t="shared" si="2"/>
        <v>160</v>
      </c>
      <c r="I124" s="176">
        <v>160000</v>
      </c>
    </row>
    <row r="125" spans="1:9" ht="38.25">
      <c r="A125" s="77">
        <f t="shared" si="3"/>
        <v>114</v>
      </c>
      <c r="B125" s="88" t="s">
        <v>877</v>
      </c>
      <c r="C125" s="89" t="s">
        <v>55</v>
      </c>
      <c r="D125" s="89" t="s">
        <v>37</v>
      </c>
      <c r="E125" s="89" t="s">
        <v>878</v>
      </c>
      <c r="F125" s="89" t="s">
        <v>19</v>
      </c>
      <c r="G125" s="176">
        <v>80000</v>
      </c>
      <c r="H125" s="78">
        <f t="shared" si="2"/>
        <v>80</v>
      </c>
      <c r="I125" s="176">
        <v>80000</v>
      </c>
    </row>
    <row r="126" spans="1:9" ht="25.5">
      <c r="A126" s="77">
        <f t="shared" si="3"/>
        <v>115</v>
      </c>
      <c r="B126" s="88" t="s">
        <v>221</v>
      </c>
      <c r="C126" s="89" t="s">
        <v>55</v>
      </c>
      <c r="D126" s="89" t="s">
        <v>37</v>
      </c>
      <c r="E126" s="89" t="s">
        <v>878</v>
      </c>
      <c r="F126" s="89" t="s">
        <v>109</v>
      </c>
      <c r="G126" s="176">
        <v>80000</v>
      </c>
      <c r="H126" s="78">
        <f t="shared" si="2"/>
        <v>80</v>
      </c>
      <c r="I126" s="176">
        <v>80000</v>
      </c>
    </row>
    <row r="127" spans="1:9" ht="25.5">
      <c r="A127" s="77">
        <f t="shared" si="3"/>
        <v>116</v>
      </c>
      <c r="B127" s="88" t="s">
        <v>370</v>
      </c>
      <c r="C127" s="89" t="s">
        <v>55</v>
      </c>
      <c r="D127" s="89" t="s">
        <v>98</v>
      </c>
      <c r="E127" s="89" t="s">
        <v>415</v>
      </c>
      <c r="F127" s="89" t="s">
        <v>19</v>
      </c>
      <c r="G127" s="176">
        <v>4206820</v>
      </c>
      <c r="H127" s="78">
        <f t="shared" si="2"/>
        <v>4206.82</v>
      </c>
      <c r="I127" s="176">
        <v>4206820</v>
      </c>
    </row>
    <row r="128" spans="1:9" ht="38.25">
      <c r="A128" s="77">
        <f t="shared" si="3"/>
        <v>117</v>
      </c>
      <c r="B128" s="88" t="s">
        <v>342</v>
      </c>
      <c r="C128" s="89" t="s">
        <v>55</v>
      </c>
      <c r="D128" s="89" t="s">
        <v>98</v>
      </c>
      <c r="E128" s="89" t="s">
        <v>1089</v>
      </c>
      <c r="F128" s="89" t="s">
        <v>19</v>
      </c>
      <c r="G128" s="176">
        <v>4206820</v>
      </c>
      <c r="H128" s="78">
        <f t="shared" si="2"/>
        <v>4206.82</v>
      </c>
      <c r="I128" s="176">
        <v>4206820</v>
      </c>
    </row>
    <row r="129" spans="1:9" ht="38.25">
      <c r="A129" s="77">
        <f t="shared" si="3"/>
        <v>118</v>
      </c>
      <c r="B129" s="88" t="s">
        <v>1092</v>
      </c>
      <c r="C129" s="89" t="s">
        <v>55</v>
      </c>
      <c r="D129" s="89" t="s">
        <v>98</v>
      </c>
      <c r="E129" s="89" t="s">
        <v>452</v>
      </c>
      <c r="F129" s="89" t="s">
        <v>19</v>
      </c>
      <c r="G129" s="176">
        <v>3885520</v>
      </c>
      <c r="H129" s="78">
        <f t="shared" si="2"/>
        <v>3885.52</v>
      </c>
      <c r="I129" s="176">
        <v>3885520</v>
      </c>
    </row>
    <row r="130" spans="1:9" ht="89.25">
      <c r="A130" s="77">
        <f t="shared" si="3"/>
        <v>119</v>
      </c>
      <c r="B130" s="88" t="s">
        <v>718</v>
      </c>
      <c r="C130" s="89" t="s">
        <v>55</v>
      </c>
      <c r="D130" s="89" t="s">
        <v>98</v>
      </c>
      <c r="E130" s="89" t="s">
        <v>453</v>
      </c>
      <c r="F130" s="89" t="s">
        <v>19</v>
      </c>
      <c r="G130" s="176">
        <v>918930</v>
      </c>
      <c r="H130" s="78">
        <f t="shared" si="2"/>
        <v>918.93</v>
      </c>
      <c r="I130" s="176">
        <v>918930</v>
      </c>
    </row>
    <row r="131" spans="1:9" ht="25.5">
      <c r="A131" s="77">
        <f t="shared" si="3"/>
        <v>120</v>
      </c>
      <c r="B131" s="88" t="s">
        <v>228</v>
      </c>
      <c r="C131" s="89" t="s">
        <v>55</v>
      </c>
      <c r="D131" s="89" t="s">
        <v>98</v>
      </c>
      <c r="E131" s="89" t="s">
        <v>453</v>
      </c>
      <c r="F131" s="89" t="s">
        <v>110</v>
      </c>
      <c r="G131" s="176">
        <v>793930</v>
      </c>
      <c r="H131" s="78">
        <f t="shared" si="2"/>
        <v>793.93</v>
      </c>
      <c r="I131" s="176">
        <v>793930</v>
      </c>
    </row>
    <row r="132" spans="1:9" ht="25.5">
      <c r="A132" s="77">
        <f t="shared" si="3"/>
        <v>121</v>
      </c>
      <c r="B132" s="88" t="s">
        <v>221</v>
      </c>
      <c r="C132" s="89" t="s">
        <v>55</v>
      </c>
      <c r="D132" s="89" t="s">
        <v>98</v>
      </c>
      <c r="E132" s="89" t="s">
        <v>453</v>
      </c>
      <c r="F132" s="89" t="s">
        <v>109</v>
      </c>
      <c r="G132" s="176">
        <v>125000</v>
      </c>
      <c r="H132" s="78">
        <f t="shared" si="2"/>
        <v>125</v>
      </c>
      <c r="I132" s="176">
        <v>125000</v>
      </c>
    </row>
    <row r="133" spans="1:9" ht="89.25">
      <c r="A133" s="77">
        <f t="shared" si="3"/>
        <v>122</v>
      </c>
      <c r="B133" s="88" t="s">
        <v>719</v>
      </c>
      <c r="C133" s="89" t="s">
        <v>55</v>
      </c>
      <c r="D133" s="89" t="s">
        <v>98</v>
      </c>
      <c r="E133" s="89" t="s">
        <v>454</v>
      </c>
      <c r="F133" s="89" t="s">
        <v>19</v>
      </c>
      <c r="G133" s="176">
        <v>85000</v>
      </c>
      <c r="H133" s="78">
        <f t="shared" si="2"/>
        <v>85</v>
      </c>
      <c r="I133" s="176">
        <v>85000</v>
      </c>
    </row>
    <row r="134" spans="1:9" ht="25.5">
      <c r="A134" s="77">
        <f t="shared" si="3"/>
        <v>123</v>
      </c>
      <c r="B134" s="88" t="s">
        <v>221</v>
      </c>
      <c r="C134" s="89" t="s">
        <v>55</v>
      </c>
      <c r="D134" s="89" t="s">
        <v>98</v>
      </c>
      <c r="E134" s="89" t="s">
        <v>454</v>
      </c>
      <c r="F134" s="89" t="s">
        <v>109</v>
      </c>
      <c r="G134" s="176">
        <v>85000</v>
      </c>
      <c r="H134" s="78">
        <f t="shared" si="2"/>
        <v>85</v>
      </c>
      <c r="I134" s="176">
        <v>85000</v>
      </c>
    </row>
    <row r="135" spans="1:9" ht="38.25">
      <c r="A135" s="77">
        <f t="shared" si="3"/>
        <v>124</v>
      </c>
      <c r="B135" s="88" t="s">
        <v>899</v>
      </c>
      <c r="C135" s="89" t="s">
        <v>55</v>
      </c>
      <c r="D135" s="89" t="s">
        <v>98</v>
      </c>
      <c r="E135" s="89" t="s">
        <v>900</v>
      </c>
      <c r="F135" s="89" t="s">
        <v>19</v>
      </c>
      <c r="G135" s="176">
        <v>2881590</v>
      </c>
      <c r="H135" s="78">
        <f t="shared" si="2"/>
        <v>2881.59</v>
      </c>
      <c r="I135" s="176">
        <v>2881590</v>
      </c>
    </row>
    <row r="136" spans="1:9" ht="12.75">
      <c r="A136" s="77">
        <f t="shared" si="3"/>
        <v>125</v>
      </c>
      <c r="B136" s="88" t="s">
        <v>270</v>
      </c>
      <c r="C136" s="89" t="s">
        <v>55</v>
      </c>
      <c r="D136" s="89" t="s">
        <v>98</v>
      </c>
      <c r="E136" s="89" t="s">
        <v>900</v>
      </c>
      <c r="F136" s="89" t="s">
        <v>107</v>
      </c>
      <c r="G136" s="176">
        <v>2881590</v>
      </c>
      <c r="H136" s="78">
        <f t="shared" si="2"/>
        <v>2881.59</v>
      </c>
      <c r="I136" s="176">
        <v>2881590</v>
      </c>
    </row>
    <row r="137" spans="1:9" ht="38.25">
      <c r="A137" s="77">
        <f t="shared" si="3"/>
        <v>126</v>
      </c>
      <c r="B137" s="88" t="s">
        <v>1090</v>
      </c>
      <c r="C137" s="89" t="s">
        <v>55</v>
      </c>
      <c r="D137" s="89" t="s">
        <v>98</v>
      </c>
      <c r="E137" s="89" t="s">
        <v>439</v>
      </c>
      <c r="F137" s="89" t="s">
        <v>19</v>
      </c>
      <c r="G137" s="176">
        <v>321300</v>
      </c>
      <c r="H137" s="78">
        <f t="shared" si="2"/>
        <v>321.3</v>
      </c>
      <c r="I137" s="176">
        <v>321300</v>
      </c>
    </row>
    <row r="138" spans="1:9" ht="114.75">
      <c r="A138" s="77">
        <f t="shared" si="3"/>
        <v>127</v>
      </c>
      <c r="B138" s="88" t="s">
        <v>720</v>
      </c>
      <c r="C138" s="89" t="s">
        <v>55</v>
      </c>
      <c r="D138" s="89" t="s">
        <v>98</v>
      </c>
      <c r="E138" s="89" t="s">
        <v>455</v>
      </c>
      <c r="F138" s="89" t="s">
        <v>19</v>
      </c>
      <c r="G138" s="176">
        <v>109300</v>
      </c>
      <c r="H138" s="78">
        <f t="shared" si="2"/>
        <v>109.3</v>
      </c>
      <c r="I138" s="176">
        <v>109300</v>
      </c>
    </row>
    <row r="139" spans="1:9" ht="25.5">
      <c r="A139" s="77">
        <f t="shared" si="3"/>
        <v>128</v>
      </c>
      <c r="B139" s="88" t="s">
        <v>221</v>
      </c>
      <c r="C139" s="89" t="s">
        <v>55</v>
      </c>
      <c r="D139" s="89" t="s">
        <v>98</v>
      </c>
      <c r="E139" s="89" t="s">
        <v>455</v>
      </c>
      <c r="F139" s="89" t="s">
        <v>109</v>
      </c>
      <c r="G139" s="176">
        <v>109300</v>
      </c>
      <c r="H139" s="78">
        <f t="shared" si="2"/>
        <v>109.3</v>
      </c>
      <c r="I139" s="176">
        <v>109300</v>
      </c>
    </row>
    <row r="140" spans="1:9" ht="63.75">
      <c r="A140" s="77">
        <f t="shared" si="3"/>
        <v>129</v>
      </c>
      <c r="B140" s="88" t="s">
        <v>721</v>
      </c>
      <c r="C140" s="89" t="s">
        <v>55</v>
      </c>
      <c r="D140" s="89" t="s">
        <v>98</v>
      </c>
      <c r="E140" s="89" t="s">
        <v>456</v>
      </c>
      <c r="F140" s="89" t="s">
        <v>19</v>
      </c>
      <c r="G140" s="176">
        <v>92000</v>
      </c>
      <c r="H140" s="78">
        <f t="shared" si="2"/>
        <v>92</v>
      </c>
      <c r="I140" s="176">
        <v>92000</v>
      </c>
    </row>
    <row r="141" spans="1:9" ht="25.5">
      <c r="A141" s="77">
        <f t="shared" si="3"/>
        <v>130</v>
      </c>
      <c r="B141" s="88" t="s">
        <v>221</v>
      </c>
      <c r="C141" s="89" t="s">
        <v>55</v>
      </c>
      <c r="D141" s="89" t="s">
        <v>98</v>
      </c>
      <c r="E141" s="89" t="s">
        <v>456</v>
      </c>
      <c r="F141" s="89" t="s">
        <v>109</v>
      </c>
      <c r="G141" s="176">
        <v>92000</v>
      </c>
      <c r="H141" s="78">
        <f aca="true" t="shared" si="4" ref="H141:H204">I141/1000</f>
        <v>92</v>
      </c>
      <c r="I141" s="176">
        <v>92000</v>
      </c>
    </row>
    <row r="142" spans="1:9" ht="102">
      <c r="A142" s="77">
        <f aca="true" t="shared" si="5" ref="A142:A205">SUM(A141+1)</f>
        <v>131</v>
      </c>
      <c r="B142" s="88" t="s">
        <v>722</v>
      </c>
      <c r="C142" s="89" t="s">
        <v>55</v>
      </c>
      <c r="D142" s="89" t="s">
        <v>98</v>
      </c>
      <c r="E142" s="89" t="s">
        <v>457</v>
      </c>
      <c r="F142" s="89" t="s">
        <v>19</v>
      </c>
      <c r="G142" s="176">
        <v>120000</v>
      </c>
      <c r="H142" s="78">
        <f t="shared" si="4"/>
        <v>120</v>
      </c>
      <c r="I142" s="176">
        <v>120000</v>
      </c>
    </row>
    <row r="143" spans="1:9" ht="25.5">
      <c r="A143" s="77">
        <f t="shared" si="5"/>
        <v>132</v>
      </c>
      <c r="B143" s="88" t="s">
        <v>221</v>
      </c>
      <c r="C143" s="89" t="s">
        <v>55</v>
      </c>
      <c r="D143" s="89" t="s">
        <v>98</v>
      </c>
      <c r="E143" s="89" t="s">
        <v>457</v>
      </c>
      <c r="F143" s="89" t="s">
        <v>109</v>
      </c>
      <c r="G143" s="176">
        <v>120000</v>
      </c>
      <c r="H143" s="78">
        <f t="shared" si="4"/>
        <v>120</v>
      </c>
      <c r="I143" s="176">
        <v>120000</v>
      </c>
    </row>
    <row r="144" spans="1:9" ht="12.75">
      <c r="A144" s="77">
        <f t="shared" si="5"/>
        <v>133</v>
      </c>
      <c r="B144" s="88" t="s">
        <v>371</v>
      </c>
      <c r="C144" s="89" t="s">
        <v>55</v>
      </c>
      <c r="D144" s="89" t="s">
        <v>38</v>
      </c>
      <c r="E144" s="89" t="s">
        <v>415</v>
      </c>
      <c r="F144" s="89" t="s">
        <v>19</v>
      </c>
      <c r="G144" s="176">
        <v>76168951.95</v>
      </c>
      <c r="H144" s="78">
        <f t="shared" si="4"/>
        <v>76168.95195</v>
      </c>
      <c r="I144" s="176">
        <v>76168951.95</v>
      </c>
    </row>
    <row r="145" spans="1:9" ht="12.75">
      <c r="A145" s="77">
        <f t="shared" si="5"/>
        <v>134</v>
      </c>
      <c r="B145" s="88" t="s">
        <v>372</v>
      </c>
      <c r="C145" s="89" t="s">
        <v>55</v>
      </c>
      <c r="D145" s="89" t="s">
        <v>39</v>
      </c>
      <c r="E145" s="89" t="s">
        <v>415</v>
      </c>
      <c r="F145" s="89" t="s">
        <v>19</v>
      </c>
      <c r="G145" s="176">
        <v>2074700</v>
      </c>
      <c r="H145" s="78">
        <f t="shared" si="4"/>
        <v>2074.7</v>
      </c>
      <c r="I145" s="176">
        <v>2074700</v>
      </c>
    </row>
    <row r="146" spans="1:9" ht="51">
      <c r="A146" s="77">
        <f t="shared" si="5"/>
        <v>135</v>
      </c>
      <c r="B146" s="88" t="s">
        <v>338</v>
      </c>
      <c r="C146" s="89" t="s">
        <v>55</v>
      </c>
      <c r="D146" s="89" t="s">
        <v>39</v>
      </c>
      <c r="E146" s="89" t="s">
        <v>1093</v>
      </c>
      <c r="F146" s="89" t="s">
        <v>19</v>
      </c>
      <c r="G146" s="176">
        <v>1403000</v>
      </c>
      <c r="H146" s="78">
        <f t="shared" si="4"/>
        <v>1403</v>
      </c>
      <c r="I146" s="176">
        <v>1403000</v>
      </c>
    </row>
    <row r="147" spans="1:9" ht="38.25">
      <c r="A147" s="77">
        <f t="shared" si="5"/>
        <v>136</v>
      </c>
      <c r="B147" s="88" t="s">
        <v>1094</v>
      </c>
      <c r="C147" s="89" t="s">
        <v>55</v>
      </c>
      <c r="D147" s="89" t="s">
        <v>39</v>
      </c>
      <c r="E147" s="89" t="s">
        <v>458</v>
      </c>
      <c r="F147" s="89" t="s">
        <v>19</v>
      </c>
      <c r="G147" s="176">
        <v>1403000</v>
      </c>
      <c r="H147" s="78">
        <f t="shared" si="4"/>
        <v>1403</v>
      </c>
      <c r="I147" s="176">
        <v>1403000</v>
      </c>
    </row>
    <row r="148" spans="1:9" ht="38.25">
      <c r="A148" s="77">
        <f t="shared" si="5"/>
        <v>137</v>
      </c>
      <c r="B148" s="88" t="s">
        <v>247</v>
      </c>
      <c r="C148" s="89" t="s">
        <v>55</v>
      </c>
      <c r="D148" s="89" t="s">
        <v>39</v>
      </c>
      <c r="E148" s="89" t="s">
        <v>460</v>
      </c>
      <c r="F148" s="89" t="s">
        <v>19</v>
      </c>
      <c r="G148" s="176">
        <v>17241</v>
      </c>
      <c r="H148" s="78">
        <f t="shared" si="4"/>
        <v>17.241</v>
      </c>
      <c r="I148" s="176">
        <v>17241</v>
      </c>
    </row>
    <row r="149" spans="1:9" ht="12.75">
      <c r="A149" s="77">
        <f t="shared" si="5"/>
        <v>138</v>
      </c>
      <c r="B149" s="88" t="s">
        <v>425</v>
      </c>
      <c r="C149" s="89" t="s">
        <v>55</v>
      </c>
      <c r="D149" s="89" t="s">
        <v>39</v>
      </c>
      <c r="E149" s="89" t="s">
        <v>460</v>
      </c>
      <c r="F149" s="89" t="s">
        <v>426</v>
      </c>
      <c r="G149" s="176">
        <v>17241</v>
      </c>
      <c r="H149" s="78">
        <f t="shared" si="4"/>
        <v>17.241</v>
      </c>
      <c r="I149" s="176">
        <v>17241</v>
      </c>
    </row>
    <row r="150" spans="1:9" ht="38.25">
      <c r="A150" s="77">
        <f t="shared" si="5"/>
        <v>139</v>
      </c>
      <c r="B150" s="88" t="s">
        <v>248</v>
      </c>
      <c r="C150" s="89" t="s">
        <v>55</v>
      </c>
      <c r="D150" s="89" t="s">
        <v>39</v>
      </c>
      <c r="E150" s="89" t="s">
        <v>461</v>
      </c>
      <c r="F150" s="89" t="s">
        <v>19</v>
      </c>
      <c r="G150" s="176">
        <v>435409</v>
      </c>
      <c r="H150" s="78">
        <f t="shared" si="4"/>
        <v>435.409</v>
      </c>
      <c r="I150" s="176">
        <v>435409</v>
      </c>
    </row>
    <row r="151" spans="1:9" ht="51">
      <c r="A151" s="77">
        <f t="shared" si="5"/>
        <v>140</v>
      </c>
      <c r="B151" s="88" t="s">
        <v>432</v>
      </c>
      <c r="C151" s="89" t="s">
        <v>55</v>
      </c>
      <c r="D151" s="89" t="s">
        <v>39</v>
      </c>
      <c r="E151" s="89" t="s">
        <v>461</v>
      </c>
      <c r="F151" s="89" t="s">
        <v>105</v>
      </c>
      <c r="G151" s="176">
        <v>435409</v>
      </c>
      <c r="H151" s="78">
        <f t="shared" si="4"/>
        <v>435.409</v>
      </c>
      <c r="I151" s="176">
        <v>435409</v>
      </c>
    </row>
    <row r="152" spans="1:9" ht="38.25">
      <c r="A152" s="77">
        <f t="shared" si="5"/>
        <v>141</v>
      </c>
      <c r="B152" s="88" t="s">
        <v>249</v>
      </c>
      <c r="C152" s="89" t="s">
        <v>55</v>
      </c>
      <c r="D152" s="89" t="s">
        <v>39</v>
      </c>
      <c r="E152" s="89" t="s">
        <v>462</v>
      </c>
      <c r="F152" s="89" t="s">
        <v>19</v>
      </c>
      <c r="G152" s="176">
        <v>400000</v>
      </c>
      <c r="H152" s="78">
        <f t="shared" si="4"/>
        <v>400</v>
      </c>
      <c r="I152" s="176">
        <v>400000</v>
      </c>
    </row>
    <row r="153" spans="1:9" ht="51">
      <c r="A153" s="77">
        <f t="shared" si="5"/>
        <v>142</v>
      </c>
      <c r="B153" s="88" t="s">
        <v>432</v>
      </c>
      <c r="C153" s="89" t="s">
        <v>55</v>
      </c>
      <c r="D153" s="89" t="s">
        <v>39</v>
      </c>
      <c r="E153" s="89" t="s">
        <v>462</v>
      </c>
      <c r="F153" s="89" t="s">
        <v>105</v>
      </c>
      <c r="G153" s="176">
        <v>400000</v>
      </c>
      <c r="H153" s="78">
        <f t="shared" si="4"/>
        <v>400</v>
      </c>
      <c r="I153" s="176">
        <v>400000</v>
      </c>
    </row>
    <row r="154" spans="1:9" ht="38.25">
      <c r="A154" s="77">
        <f t="shared" si="5"/>
        <v>143</v>
      </c>
      <c r="B154" s="88" t="s">
        <v>250</v>
      </c>
      <c r="C154" s="89" t="s">
        <v>55</v>
      </c>
      <c r="D154" s="89" t="s">
        <v>39</v>
      </c>
      <c r="E154" s="89" t="s">
        <v>463</v>
      </c>
      <c r="F154" s="89" t="s">
        <v>19</v>
      </c>
      <c r="G154" s="176">
        <v>130000</v>
      </c>
      <c r="H154" s="78">
        <f t="shared" si="4"/>
        <v>130</v>
      </c>
      <c r="I154" s="176">
        <v>130000</v>
      </c>
    </row>
    <row r="155" spans="1:9" ht="25.5">
      <c r="A155" s="77">
        <f t="shared" si="5"/>
        <v>144</v>
      </c>
      <c r="B155" s="88" t="s">
        <v>221</v>
      </c>
      <c r="C155" s="89" t="s">
        <v>55</v>
      </c>
      <c r="D155" s="89" t="s">
        <v>39</v>
      </c>
      <c r="E155" s="89" t="s">
        <v>463</v>
      </c>
      <c r="F155" s="89" t="s">
        <v>109</v>
      </c>
      <c r="G155" s="176">
        <v>130000</v>
      </c>
      <c r="H155" s="78">
        <f t="shared" si="4"/>
        <v>130</v>
      </c>
      <c r="I155" s="176">
        <v>130000</v>
      </c>
    </row>
    <row r="156" spans="1:9" ht="25.5">
      <c r="A156" s="77">
        <f t="shared" si="5"/>
        <v>145</v>
      </c>
      <c r="B156" s="88" t="s">
        <v>251</v>
      </c>
      <c r="C156" s="89" t="s">
        <v>55</v>
      </c>
      <c r="D156" s="89" t="s">
        <v>39</v>
      </c>
      <c r="E156" s="89" t="s">
        <v>464</v>
      </c>
      <c r="F156" s="89" t="s">
        <v>19</v>
      </c>
      <c r="G156" s="176">
        <v>120350</v>
      </c>
      <c r="H156" s="78">
        <f t="shared" si="4"/>
        <v>120.35</v>
      </c>
      <c r="I156" s="176">
        <v>120350</v>
      </c>
    </row>
    <row r="157" spans="1:9" ht="25.5">
      <c r="A157" s="77">
        <f t="shared" si="5"/>
        <v>146</v>
      </c>
      <c r="B157" s="88" t="s">
        <v>221</v>
      </c>
      <c r="C157" s="89" t="s">
        <v>55</v>
      </c>
      <c r="D157" s="89" t="s">
        <v>39</v>
      </c>
      <c r="E157" s="89" t="s">
        <v>464</v>
      </c>
      <c r="F157" s="89" t="s">
        <v>109</v>
      </c>
      <c r="G157" s="176">
        <v>120350</v>
      </c>
      <c r="H157" s="78">
        <f t="shared" si="4"/>
        <v>120.35</v>
      </c>
      <c r="I157" s="176">
        <v>120350</v>
      </c>
    </row>
    <row r="158" spans="1:9" ht="38.25">
      <c r="A158" s="77">
        <f t="shared" si="5"/>
        <v>147</v>
      </c>
      <c r="B158" s="88" t="s">
        <v>465</v>
      </c>
      <c r="C158" s="89" t="s">
        <v>55</v>
      </c>
      <c r="D158" s="89" t="s">
        <v>39</v>
      </c>
      <c r="E158" s="89" t="s">
        <v>466</v>
      </c>
      <c r="F158" s="89" t="s">
        <v>19</v>
      </c>
      <c r="G158" s="176">
        <v>300000</v>
      </c>
      <c r="H158" s="78">
        <f t="shared" si="4"/>
        <v>300</v>
      </c>
      <c r="I158" s="176">
        <v>300000</v>
      </c>
    </row>
    <row r="159" spans="1:9" ht="51">
      <c r="A159" s="77">
        <f t="shared" si="5"/>
        <v>148</v>
      </c>
      <c r="B159" s="88" t="s">
        <v>432</v>
      </c>
      <c r="C159" s="89" t="s">
        <v>55</v>
      </c>
      <c r="D159" s="89" t="s">
        <v>39</v>
      </c>
      <c r="E159" s="89" t="s">
        <v>466</v>
      </c>
      <c r="F159" s="89" t="s">
        <v>105</v>
      </c>
      <c r="G159" s="176">
        <v>300000</v>
      </c>
      <c r="H159" s="78">
        <f t="shared" si="4"/>
        <v>300</v>
      </c>
      <c r="I159" s="176">
        <v>300000</v>
      </c>
    </row>
    <row r="160" spans="1:9" ht="12.75">
      <c r="A160" s="77">
        <f t="shared" si="5"/>
        <v>149</v>
      </c>
      <c r="B160" s="88" t="s">
        <v>117</v>
      </c>
      <c r="C160" s="89" t="s">
        <v>55</v>
      </c>
      <c r="D160" s="89" t="s">
        <v>39</v>
      </c>
      <c r="E160" s="89" t="s">
        <v>416</v>
      </c>
      <c r="F160" s="89" t="s">
        <v>19</v>
      </c>
      <c r="G160" s="176">
        <v>671700</v>
      </c>
      <c r="H160" s="78">
        <f t="shared" si="4"/>
        <v>671.7</v>
      </c>
      <c r="I160" s="176">
        <v>671700</v>
      </c>
    </row>
    <row r="161" spans="1:9" ht="51">
      <c r="A161" s="77">
        <f t="shared" si="5"/>
        <v>150</v>
      </c>
      <c r="B161" s="88" t="s">
        <v>467</v>
      </c>
      <c r="C161" s="89" t="s">
        <v>55</v>
      </c>
      <c r="D161" s="89" t="s">
        <v>39</v>
      </c>
      <c r="E161" s="89" t="s">
        <v>468</v>
      </c>
      <c r="F161" s="89" t="s">
        <v>19</v>
      </c>
      <c r="G161" s="176">
        <v>671700</v>
      </c>
      <c r="H161" s="78">
        <f t="shared" si="4"/>
        <v>671.7</v>
      </c>
      <c r="I161" s="176">
        <v>671700</v>
      </c>
    </row>
    <row r="162" spans="1:9" ht="25.5">
      <c r="A162" s="77">
        <f t="shared" si="5"/>
        <v>151</v>
      </c>
      <c r="B162" s="88" t="s">
        <v>221</v>
      </c>
      <c r="C162" s="89" t="s">
        <v>55</v>
      </c>
      <c r="D162" s="89" t="s">
        <v>39</v>
      </c>
      <c r="E162" s="89" t="s">
        <v>468</v>
      </c>
      <c r="F162" s="89" t="s">
        <v>109</v>
      </c>
      <c r="G162" s="176">
        <v>671700</v>
      </c>
      <c r="H162" s="78">
        <f t="shared" si="4"/>
        <v>671.7</v>
      </c>
      <c r="I162" s="176">
        <v>671700</v>
      </c>
    </row>
    <row r="163" spans="1:9" ht="12.75">
      <c r="A163" s="77">
        <f t="shared" si="5"/>
        <v>152</v>
      </c>
      <c r="B163" s="88" t="s">
        <v>373</v>
      </c>
      <c r="C163" s="89" t="s">
        <v>55</v>
      </c>
      <c r="D163" s="89" t="s">
        <v>310</v>
      </c>
      <c r="E163" s="89" t="s">
        <v>415</v>
      </c>
      <c r="F163" s="89" t="s">
        <v>19</v>
      </c>
      <c r="G163" s="176">
        <v>3612406.54</v>
      </c>
      <c r="H163" s="78">
        <f t="shared" si="4"/>
        <v>3612.40654</v>
      </c>
      <c r="I163" s="176">
        <v>3612406.54</v>
      </c>
    </row>
    <row r="164" spans="1:9" ht="38.25">
      <c r="A164" s="77">
        <f t="shared" si="5"/>
        <v>153</v>
      </c>
      <c r="B164" s="88" t="s">
        <v>342</v>
      </c>
      <c r="C164" s="89" t="s">
        <v>55</v>
      </c>
      <c r="D164" s="89" t="s">
        <v>310</v>
      </c>
      <c r="E164" s="89" t="s">
        <v>1089</v>
      </c>
      <c r="F164" s="89" t="s">
        <v>19</v>
      </c>
      <c r="G164" s="176">
        <v>3600000</v>
      </c>
      <c r="H164" s="78">
        <f t="shared" si="4"/>
        <v>3600</v>
      </c>
      <c r="I164" s="176">
        <v>3600000</v>
      </c>
    </row>
    <row r="165" spans="1:9" ht="63.75">
      <c r="A165" s="77">
        <f t="shared" si="5"/>
        <v>154</v>
      </c>
      <c r="B165" s="88" t="s">
        <v>1091</v>
      </c>
      <c r="C165" s="89" t="s">
        <v>55</v>
      </c>
      <c r="D165" s="89" t="s">
        <v>310</v>
      </c>
      <c r="E165" s="89" t="s">
        <v>442</v>
      </c>
      <c r="F165" s="89" t="s">
        <v>19</v>
      </c>
      <c r="G165" s="176">
        <v>3600000</v>
      </c>
      <c r="H165" s="78">
        <f t="shared" si="4"/>
        <v>3600</v>
      </c>
      <c r="I165" s="176">
        <v>3600000</v>
      </c>
    </row>
    <row r="166" spans="1:9" ht="63.75">
      <c r="A166" s="77">
        <f t="shared" si="5"/>
        <v>155</v>
      </c>
      <c r="B166" s="88" t="s">
        <v>241</v>
      </c>
      <c r="C166" s="89" t="s">
        <v>55</v>
      </c>
      <c r="D166" s="89" t="s">
        <v>310</v>
      </c>
      <c r="E166" s="89" t="s">
        <v>469</v>
      </c>
      <c r="F166" s="89" t="s">
        <v>19</v>
      </c>
      <c r="G166" s="176">
        <v>3600000</v>
      </c>
      <c r="H166" s="78">
        <f t="shared" si="4"/>
        <v>3600</v>
      </c>
      <c r="I166" s="176">
        <v>3600000</v>
      </c>
    </row>
    <row r="167" spans="1:9" ht="25.5">
      <c r="A167" s="77">
        <f t="shared" si="5"/>
        <v>156</v>
      </c>
      <c r="B167" s="88" t="s">
        <v>228</v>
      </c>
      <c r="C167" s="89" t="s">
        <v>55</v>
      </c>
      <c r="D167" s="89" t="s">
        <v>310</v>
      </c>
      <c r="E167" s="89" t="s">
        <v>469</v>
      </c>
      <c r="F167" s="89" t="s">
        <v>110</v>
      </c>
      <c r="G167" s="176">
        <v>196134</v>
      </c>
      <c r="H167" s="78">
        <f t="shared" si="4"/>
        <v>196.134</v>
      </c>
      <c r="I167" s="176">
        <v>196134</v>
      </c>
    </row>
    <row r="168" spans="1:9" ht="25.5">
      <c r="A168" s="77">
        <f t="shared" si="5"/>
        <v>157</v>
      </c>
      <c r="B168" s="88" t="s">
        <v>221</v>
      </c>
      <c r="C168" s="89" t="s">
        <v>55</v>
      </c>
      <c r="D168" s="89" t="s">
        <v>310</v>
      </c>
      <c r="E168" s="89" t="s">
        <v>469</v>
      </c>
      <c r="F168" s="89" t="s">
        <v>109</v>
      </c>
      <c r="G168" s="176">
        <v>3403866</v>
      </c>
      <c r="H168" s="78">
        <f t="shared" si="4"/>
        <v>3403.866</v>
      </c>
      <c r="I168" s="176">
        <v>3403866</v>
      </c>
    </row>
    <row r="169" spans="1:9" ht="12.75">
      <c r="A169" s="77">
        <f t="shared" si="5"/>
        <v>158</v>
      </c>
      <c r="B169" s="88" t="s">
        <v>117</v>
      </c>
      <c r="C169" s="89" t="s">
        <v>55</v>
      </c>
      <c r="D169" s="89" t="s">
        <v>310</v>
      </c>
      <c r="E169" s="89" t="s">
        <v>416</v>
      </c>
      <c r="F169" s="89" t="s">
        <v>19</v>
      </c>
      <c r="G169" s="176">
        <v>12406.54</v>
      </c>
      <c r="H169" s="78">
        <f t="shared" si="4"/>
        <v>12.406540000000001</v>
      </c>
      <c r="I169" s="176">
        <v>12406.54</v>
      </c>
    </row>
    <row r="170" spans="1:9" ht="38.25">
      <c r="A170" s="77">
        <f t="shared" si="5"/>
        <v>159</v>
      </c>
      <c r="B170" s="88" t="s">
        <v>897</v>
      </c>
      <c r="C170" s="89" t="s">
        <v>55</v>
      </c>
      <c r="D170" s="89" t="s">
        <v>310</v>
      </c>
      <c r="E170" s="89" t="s">
        <v>898</v>
      </c>
      <c r="F170" s="89" t="s">
        <v>19</v>
      </c>
      <c r="G170" s="176">
        <v>12406.54</v>
      </c>
      <c r="H170" s="78">
        <f t="shared" si="4"/>
        <v>12.406540000000001</v>
      </c>
      <c r="I170" s="176">
        <v>12406.54</v>
      </c>
    </row>
    <row r="171" spans="1:9" ht="25.5">
      <c r="A171" s="77">
        <f t="shared" si="5"/>
        <v>160</v>
      </c>
      <c r="B171" s="88" t="s">
        <v>228</v>
      </c>
      <c r="C171" s="89" t="s">
        <v>55</v>
      </c>
      <c r="D171" s="89" t="s">
        <v>310</v>
      </c>
      <c r="E171" s="89" t="s">
        <v>898</v>
      </c>
      <c r="F171" s="89" t="s">
        <v>110</v>
      </c>
      <c r="G171" s="176">
        <v>12406.54</v>
      </c>
      <c r="H171" s="78">
        <f t="shared" si="4"/>
        <v>12.406540000000001</v>
      </c>
      <c r="I171" s="176">
        <v>12406.54</v>
      </c>
    </row>
    <row r="172" spans="1:9" ht="12.75">
      <c r="A172" s="77">
        <f t="shared" si="5"/>
        <v>161</v>
      </c>
      <c r="B172" s="88" t="s">
        <v>374</v>
      </c>
      <c r="C172" s="89" t="s">
        <v>55</v>
      </c>
      <c r="D172" s="89" t="s">
        <v>312</v>
      </c>
      <c r="E172" s="89" t="s">
        <v>415</v>
      </c>
      <c r="F172" s="89" t="s">
        <v>19</v>
      </c>
      <c r="G172" s="176">
        <v>5963300</v>
      </c>
      <c r="H172" s="78">
        <f t="shared" si="4"/>
        <v>5963.3</v>
      </c>
      <c r="I172" s="176">
        <v>5963300</v>
      </c>
    </row>
    <row r="173" spans="1:9" ht="51">
      <c r="A173" s="77">
        <f t="shared" si="5"/>
        <v>162</v>
      </c>
      <c r="B173" s="88" t="s">
        <v>338</v>
      </c>
      <c r="C173" s="89" t="s">
        <v>55</v>
      </c>
      <c r="D173" s="89" t="s">
        <v>312</v>
      </c>
      <c r="E173" s="89" t="s">
        <v>1093</v>
      </c>
      <c r="F173" s="89" t="s">
        <v>19</v>
      </c>
      <c r="G173" s="176">
        <v>5963300</v>
      </c>
      <c r="H173" s="78">
        <f t="shared" si="4"/>
        <v>5963.3</v>
      </c>
      <c r="I173" s="176">
        <v>5963300</v>
      </c>
    </row>
    <row r="174" spans="1:9" ht="38.25">
      <c r="A174" s="77">
        <f t="shared" si="5"/>
        <v>163</v>
      </c>
      <c r="B174" s="88" t="s">
        <v>1095</v>
      </c>
      <c r="C174" s="89" t="s">
        <v>55</v>
      </c>
      <c r="D174" s="89" t="s">
        <v>312</v>
      </c>
      <c r="E174" s="89" t="s">
        <v>470</v>
      </c>
      <c r="F174" s="89" t="s">
        <v>19</v>
      </c>
      <c r="G174" s="176">
        <v>5963300</v>
      </c>
      <c r="H174" s="78">
        <f t="shared" si="4"/>
        <v>5963.3</v>
      </c>
      <c r="I174" s="176">
        <v>5963300</v>
      </c>
    </row>
    <row r="175" spans="1:9" ht="38.25">
      <c r="A175" s="77">
        <f t="shared" si="5"/>
        <v>164</v>
      </c>
      <c r="B175" s="88" t="s">
        <v>471</v>
      </c>
      <c r="C175" s="89" t="s">
        <v>55</v>
      </c>
      <c r="D175" s="89" t="s">
        <v>312</v>
      </c>
      <c r="E175" s="89" t="s">
        <v>472</v>
      </c>
      <c r="F175" s="89" t="s">
        <v>19</v>
      </c>
      <c r="G175" s="176">
        <v>5474000</v>
      </c>
      <c r="H175" s="78">
        <f t="shared" si="4"/>
        <v>5474</v>
      </c>
      <c r="I175" s="176">
        <v>5474000</v>
      </c>
    </row>
    <row r="176" spans="1:9" ht="12.75">
      <c r="A176" s="77">
        <f t="shared" si="5"/>
        <v>165</v>
      </c>
      <c r="B176" s="88" t="s">
        <v>270</v>
      </c>
      <c r="C176" s="89" t="s">
        <v>55</v>
      </c>
      <c r="D176" s="89" t="s">
        <v>312</v>
      </c>
      <c r="E176" s="89" t="s">
        <v>472</v>
      </c>
      <c r="F176" s="89" t="s">
        <v>107</v>
      </c>
      <c r="G176" s="176">
        <v>5474000</v>
      </c>
      <c r="H176" s="78">
        <f t="shared" si="4"/>
        <v>5474</v>
      </c>
      <c r="I176" s="176">
        <v>5474000</v>
      </c>
    </row>
    <row r="177" spans="1:9" ht="12.75">
      <c r="A177" s="77">
        <f t="shared" si="5"/>
        <v>166</v>
      </c>
      <c r="B177" s="88" t="s">
        <v>473</v>
      </c>
      <c r="C177" s="89" t="s">
        <v>55</v>
      </c>
      <c r="D177" s="89" t="s">
        <v>312</v>
      </c>
      <c r="E177" s="89" t="s">
        <v>474</v>
      </c>
      <c r="F177" s="89" t="s">
        <v>19</v>
      </c>
      <c r="G177" s="176">
        <v>489300</v>
      </c>
      <c r="H177" s="78">
        <f t="shared" si="4"/>
        <v>489.3</v>
      </c>
      <c r="I177" s="176">
        <v>489300</v>
      </c>
    </row>
    <row r="178" spans="1:9" ht="25.5">
      <c r="A178" s="77">
        <f t="shared" si="5"/>
        <v>167</v>
      </c>
      <c r="B178" s="88" t="s">
        <v>221</v>
      </c>
      <c r="C178" s="89" t="s">
        <v>55</v>
      </c>
      <c r="D178" s="89" t="s">
        <v>312</v>
      </c>
      <c r="E178" s="89" t="s">
        <v>474</v>
      </c>
      <c r="F178" s="89" t="s">
        <v>109</v>
      </c>
      <c r="G178" s="176">
        <v>489300</v>
      </c>
      <c r="H178" s="78">
        <f t="shared" si="4"/>
        <v>489.3</v>
      </c>
      <c r="I178" s="176">
        <v>489300</v>
      </c>
    </row>
    <row r="179" spans="1:9" ht="12.75">
      <c r="A179" s="77">
        <f t="shared" si="5"/>
        <v>168</v>
      </c>
      <c r="B179" s="88" t="s">
        <v>375</v>
      </c>
      <c r="C179" s="89" t="s">
        <v>55</v>
      </c>
      <c r="D179" s="89" t="s">
        <v>57</v>
      </c>
      <c r="E179" s="89" t="s">
        <v>415</v>
      </c>
      <c r="F179" s="89" t="s">
        <v>19</v>
      </c>
      <c r="G179" s="176">
        <v>55592505</v>
      </c>
      <c r="H179" s="78">
        <f t="shared" si="4"/>
        <v>55592.505</v>
      </c>
      <c r="I179" s="176">
        <v>55592505</v>
      </c>
    </row>
    <row r="180" spans="1:9" ht="51">
      <c r="A180" s="77">
        <f t="shared" si="5"/>
        <v>169</v>
      </c>
      <c r="B180" s="88" t="s">
        <v>338</v>
      </c>
      <c r="C180" s="89" t="s">
        <v>55</v>
      </c>
      <c r="D180" s="89" t="s">
        <v>57</v>
      </c>
      <c r="E180" s="89" t="s">
        <v>1093</v>
      </c>
      <c r="F180" s="89" t="s">
        <v>19</v>
      </c>
      <c r="G180" s="176">
        <v>55592505</v>
      </c>
      <c r="H180" s="78">
        <f t="shared" si="4"/>
        <v>55592.505</v>
      </c>
      <c r="I180" s="176">
        <v>55592505</v>
      </c>
    </row>
    <row r="181" spans="1:9" ht="38.25">
      <c r="A181" s="77">
        <f t="shared" si="5"/>
        <v>170</v>
      </c>
      <c r="B181" s="88" t="s">
        <v>1095</v>
      </c>
      <c r="C181" s="89" t="s">
        <v>55</v>
      </c>
      <c r="D181" s="89" t="s">
        <v>57</v>
      </c>
      <c r="E181" s="89" t="s">
        <v>470</v>
      </c>
      <c r="F181" s="89" t="s">
        <v>19</v>
      </c>
      <c r="G181" s="176">
        <v>55592505</v>
      </c>
      <c r="H181" s="78">
        <f t="shared" si="4"/>
        <v>55592.505</v>
      </c>
      <c r="I181" s="176">
        <v>55592505</v>
      </c>
    </row>
    <row r="182" spans="1:9" ht="25.5">
      <c r="A182" s="77">
        <f t="shared" si="5"/>
        <v>171</v>
      </c>
      <c r="B182" s="88" t="s">
        <v>252</v>
      </c>
      <c r="C182" s="89" t="s">
        <v>55</v>
      </c>
      <c r="D182" s="89" t="s">
        <v>57</v>
      </c>
      <c r="E182" s="89" t="s">
        <v>475</v>
      </c>
      <c r="F182" s="89" t="s">
        <v>19</v>
      </c>
      <c r="G182" s="176">
        <v>200600</v>
      </c>
      <c r="H182" s="78">
        <f t="shared" si="4"/>
        <v>200.6</v>
      </c>
      <c r="I182" s="176">
        <v>200600</v>
      </c>
    </row>
    <row r="183" spans="1:9" ht="25.5">
      <c r="A183" s="77">
        <f t="shared" si="5"/>
        <v>172</v>
      </c>
      <c r="B183" s="88" t="s">
        <v>221</v>
      </c>
      <c r="C183" s="89" t="s">
        <v>55</v>
      </c>
      <c r="D183" s="89" t="s">
        <v>57</v>
      </c>
      <c r="E183" s="89" t="s">
        <v>475</v>
      </c>
      <c r="F183" s="89" t="s">
        <v>109</v>
      </c>
      <c r="G183" s="176">
        <v>200600</v>
      </c>
      <c r="H183" s="78">
        <f t="shared" si="4"/>
        <v>200.6</v>
      </c>
      <c r="I183" s="176">
        <v>200600</v>
      </c>
    </row>
    <row r="184" spans="1:9" ht="51">
      <c r="A184" s="77">
        <f t="shared" si="5"/>
        <v>173</v>
      </c>
      <c r="B184" s="88" t="s">
        <v>476</v>
      </c>
      <c r="C184" s="89" t="s">
        <v>55</v>
      </c>
      <c r="D184" s="89" t="s">
        <v>57</v>
      </c>
      <c r="E184" s="89" t="s">
        <v>477</v>
      </c>
      <c r="F184" s="89" t="s">
        <v>19</v>
      </c>
      <c r="G184" s="176">
        <v>39007905</v>
      </c>
      <c r="H184" s="78">
        <f t="shared" si="4"/>
        <v>39007.905</v>
      </c>
      <c r="I184" s="176">
        <v>39007905</v>
      </c>
    </row>
    <row r="185" spans="1:9" ht="12.75">
      <c r="A185" s="77">
        <f t="shared" si="5"/>
        <v>174</v>
      </c>
      <c r="B185" s="88" t="s">
        <v>270</v>
      </c>
      <c r="C185" s="89" t="s">
        <v>55</v>
      </c>
      <c r="D185" s="89" t="s">
        <v>57</v>
      </c>
      <c r="E185" s="89" t="s">
        <v>477</v>
      </c>
      <c r="F185" s="89" t="s">
        <v>107</v>
      </c>
      <c r="G185" s="176">
        <v>39007905</v>
      </c>
      <c r="H185" s="78">
        <f t="shared" si="4"/>
        <v>39007.905</v>
      </c>
      <c r="I185" s="176">
        <v>39007905</v>
      </c>
    </row>
    <row r="186" spans="1:9" ht="38.25">
      <c r="A186" s="77">
        <f t="shared" si="5"/>
        <v>175</v>
      </c>
      <c r="B186" s="88" t="s">
        <v>673</v>
      </c>
      <c r="C186" s="89" t="s">
        <v>55</v>
      </c>
      <c r="D186" s="89" t="s">
        <v>57</v>
      </c>
      <c r="E186" s="89" t="s">
        <v>630</v>
      </c>
      <c r="F186" s="89" t="s">
        <v>19</v>
      </c>
      <c r="G186" s="176">
        <v>14384000</v>
      </c>
      <c r="H186" s="78">
        <f t="shared" si="4"/>
        <v>14384</v>
      </c>
      <c r="I186" s="176">
        <v>14384000</v>
      </c>
    </row>
    <row r="187" spans="1:9" ht="12.75">
      <c r="A187" s="77">
        <f t="shared" si="5"/>
        <v>176</v>
      </c>
      <c r="B187" s="88" t="s">
        <v>270</v>
      </c>
      <c r="C187" s="89" t="s">
        <v>55</v>
      </c>
      <c r="D187" s="89" t="s">
        <v>57</v>
      </c>
      <c r="E187" s="89" t="s">
        <v>630</v>
      </c>
      <c r="F187" s="89" t="s">
        <v>107</v>
      </c>
      <c r="G187" s="176">
        <v>14384000</v>
      </c>
      <c r="H187" s="78">
        <f t="shared" si="4"/>
        <v>14384</v>
      </c>
      <c r="I187" s="176">
        <v>14384000</v>
      </c>
    </row>
    <row r="188" spans="1:9" ht="12.75">
      <c r="A188" s="77">
        <f t="shared" si="5"/>
        <v>177</v>
      </c>
      <c r="B188" s="88" t="s">
        <v>1009</v>
      </c>
      <c r="C188" s="89" t="s">
        <v>55</v>
      </c>
      <c r="D188" s="89" t="s">
        <v>57</v>
      </c>
      <c r="E188" s="89" t="s">
        <v>1010</v>
      </c>
      <c r="F188" s="89" t="s">
        <v>19</v>
      </c>
      <c r="G188" s="176">
        <v>2000000</v>
      </c>
      <c r="H188" s="78">
        <f t="shared" si="4"/>
        <v>2000</v>
      </c>
      <c r="I188" s="176">
        <v>2000000</v>
      </c>
    </row>
    <row r="189" spans="1:9" ht="25.5">
      <c r="A189" s="77">
        <f t="shared" si="5"/>
        <v>178</v>
      </c>
      <c r="B189" s="88" t="s">
        <v>221</v>
      </c>
      <c r="C189" s="89" t="s">
        <v>55</v>
      </c>
      <c r="D189" s="89" t="s">
        <v>57</v>
      </c>
      <c r="E189" s="89" t="s">
        <v>1010</v>
      </c>
      <c r="F189" s="89" t="s">
        <v>109</v>
      </c>
      <c r="G189" s="176">
        <v>2000000</v>
      </c>
      <c r="H189" s="78">
        <f t="shared" si="4"/>
        <v>2000</v>
      </c>
      <c r="I189" s="176">
        <v>2000000</v>
      </c>
    </row>
    <row r="190" spans="1:9" ht="12.75">
      <c r="A190" s="77">
        <f t="shared" si="5"/>
        <v>179</v>
      </c>
      <c r="B190" s="88" t="s">
        <v>376</v>
      </c>
      <c r="C190" s="89" t="s">
        <v>55</v>
      </c>
      <c r="D190" s="89" t="s">
        <v>40</v>
      </c>
      <c r="E190" s="89" t="s">
        <v>415</v>
      </c>
      <c r="F190" s="89" t="s">
        <v>19</v>
      </c>
      <c r="G190" s="176">
        <v>8926040.41</v>
      </c>
      <c r="H190" s="78">
        <f t="shared" si="4"/>
        <v>8926.04041</v>
      </c>
      <c r="I190" s="176">
        <v>8926040.41</v>
      </c>
    </row>
    <row r="191" spans="1:9" ht="51">
      <c r="A191" s="77">
        <f t="shared" si="5"/>
        <v>180</v>
      </c>
      <c r="B191" s="88" t="s">
        <v>674</v>
      </c>
      <c r="C191" s="89" t="s">
        <v>55</v>
      </c>
      <c r="D191" s="89" t="s">
        <v>40</v>
      </c>
      <c r="E191" s="89" t="s">
        <v>1096</v>
      </c>
      <c r="F191" s="89" t="s">
        <v>19</v>
      </c>
      <c r="G191" s="176">
        <v>1874000</v>
      </c>
      <c r="H191" s="78">
        <f t="shared" si="4"/>
        <v>1874</v>
      </c>
      <c r="I191" s="176">
        <v>1874000</v>
      </c>
    </row>
    <row r="192" spans="1:9" ht="25.5">
      <c r="A192" s="77">
        <f t="shared" si="5"/>
        <v>181</v>
      </c>
      <c r="B192" s="88" t="s">
        <v>1097</v>
      </c>
      <c r="C192" s="89" t="s">
        <v>55</v>
      </c>
      <c r="D192" s="89" t="s">
        <v>40</v>
      </c>
      <c r="E192" s="89" t="s">
        <v>478</v>
      </c>
      <c r="F192" s="89" t="s">
        <v>19</v>
      </c>
      <c r="G192" s="176">
        <v>390000</v>
      </c>
      <c r="H192" s="78">
        <f t="shared" si="4"/>
        <v>390</v>
      </c>
      <c r="I192" s="176">
        <v>390000</v>
      </c>
    </row>
    <row r="193" spans="1:9" ht="38.25">
      <c r="A193" s="77">
        <f t="shared" si="5"/>
        <v>182</v>
      </c>
      <c r="B193" s="88" t="s">
        <v>253</v>
      </c>
      <c r="C193" s="89" t="s">
        <v>55</v>
      </c>
      <c r="D193" s="89" t="s">
        <v>40</v>
      </c>
      <c r="E193" s="89" t="s">
        <v>479</v>
      </c>
      <c r="F193" s="89" t="s">
        <v>19</v>
      </c>
      <c r="G193" s="176">
        <v>390000</v>
      </c>
      <c r="H193" s="78">
        <f t="shared" si="4"/>
        <v>390</v>
      </c>
      <c r="I193" s="176">
        <v>390000</v>
      </c>
    </row>
    <row r="194" spans="1:9" ht="25.5">
      <c r="A194" s="77">
        <f t="shared" si="5"/>
        <v>183</v>
      </c>
      <c r="B194" s="88" t="s">
        <v>221</v>
      </c>
      <c r="C194" s="89" t="s">
        <v>55</v>
      </c>
      <c r="D194" s="89" t="s">
        <v>40</v>
      </c>
      <c r="E194" s="89" t="s">
        <v>479</v>
      </c>
      <c r="F194" s="89" t="s">
        <v>109</v>
      </c>
      <c r="G194" s="176">
        <v>390000</v>
      </c>
      <c r="H194" s="78">
        <f t="shared" si="4"/>
        <v>390</v>
      </c>
      <c r="I194" s="176">
        <v>390000</v>
      </c>
    </row>
    <row r="195" spans="1:9" ht="25.5">
      <c r="A195" s="77">
        <f t="shared" si="5"/>
        <v>184</v>
      </c>
      <c r="B195" s="88" t="s">
        <v>1098</v>
      </c>
      <c r="C195" s="89" t="s">
        <v>55</v>
      </c>
      <c r="D195" s="89" t="s">
        <v>40</v>
      </c>
      <c r="E195" s="89" t="s">
        <v>480</v>
      </c>
      <c r="F195" s="89" t="s">
        <v>19</v>
      </c>
      <c r="G195" s="176">
        <v>1484000</v>
      </c>
      <c r="H195" s="78">
        <f t="shared" si="4"/>
        <v>1484</v>
      </c>
      <c r="I195" s="176">
        <v>1484000</v>
      </c>
    </row>
    <row r="196" spans="1:9" ht="51">
      <c r="A196" s="77">
        <f t="shared" si="5"/>
        <v>185</v>
      </c>
      <c r="B196" s="88" t="s">
        <v>254</v>
      </c>
      <c r="C196" s="89" t="s">
        <v>55</v>
      </c>
      <c r="D196" s="89" t="s">
        <v>40</v>
      </c>
      <c r="E196" s="89" t="s">
        <v>481</v>
      </c>
      <c r="F196" s="89" t="s">
        <v>19</v>
      </c>
      <c r="G196" s="176">
        <v>500000</v>
      </c>
      <c r="H196" s="78">
        <f t="shared" si="4"/>
        <v>500</v>
      </c>
      <c r="I196" s="176">
        <v>500000</v>
      </c>
    </row>
    <row r="197" spans="1:9" ht="51">
      <c r="A197" s="77">
        <f t="shared" si="5"/>
        <v>186</v>
      </c>
      <c r="B197" s="88" t="s">
        <v>432</v>
      </c>
      <c r="C197" s="89" t="s">
        <v>55</v>
      </c>
      <c r="D197" s="89" t="s">
        <v>40</v>
      </c>
      <c r="E197" s="89" t="s">
        <v>481</v>
      </c>
      <c r="F197" s="89" t="s">
        <v>105</v>
      </c>
      <c r="G197" s="176">
        <v>500000</v>
      </c>
      <c r="H197" s="78">
        <f t="shared" si="4"/>
        <v>500</v>
      </c>
      <c r="I197" s="176">
        <v>500000</v>
      </c>
    </row>
    <row r="198" spans="1:9" ht="63.75">
      <c r="A198" s="77">
        <f t="shared" si="5"/>
        <v>187</v>
      </c>
      <c r="B198" s="88" t="s">
        <v>255</v>
      </c>
      <c r="C198" s="89" t="s">
        <v>55</v>
      </c>
      <c r="D198" s="89" t="s">
        <v>40</v>
      </c>
      <c r="E198" s="89" t="s">
        <v>482</v>
      </c>
      <c r="F198" s="89" t="s">
        <v>19</v>
      </c>
      <c r="G198" s="176">
        <v>10000</v>
      </c>
      <c r="H198" s="78">
        <f t="shared" si="4"/>
        <v>10</v>
      </c>
      <c r="I198" s="176">
        <v>10000</v>
      </c>
    </row>
    <row r="199" spans="1:9" ht="51">
      <c r="A199" s="77">
        <f t="shared" si="5"/>
        <v>188</v>
      </c>
      <c r="B199" s="88" t="s">
        <v>432</v>
      </c>
      <c r="C199" s="89" t="s">
        <v>55</v>
      </c>
      <c r="D199" s="89" t="s">
        <v>40</v>
      </c>
      <c r="E199" s="89" t="s">
        <v>482</v>
      </c>
      <c r="F199" s="89" t="s">
        <v>105</v>
      </c>
      <c r="G199" s="176">
        <v>10000</v>
      </c>
      <c r="H199" s="78">
        <f t="shared" si="4"/>
        <v>10</v>
      </c>
      <c r="I199" s="176">
        <v>10000</v>
      </c>
    </row>
    <row r="200" spans="1:9" ht="25.5">
      <c r="A200" s="77">
        <f t="shared" si="5"/>
        <v>189</v>
      </c>
      <c r="B200" s="88" t="s">
        <v>257</v>
      </c>
      <c r="C200" s="89" t="s">
        <v>55</v>
      </c>
      <c r="D200" s="89" t="s">
        <v>40</v>
      </c>
      <c r="E200" s="89" t="s">
        <v>483</v>
      </c>
      <c r="F200" s="89" t="s">
        <v>19</v>
      </c>
      <c r="G200" s="176">
        <v>47000</v>
      </c>
      <c r="H200" s="78">
        <f t="shared" si="4"/>
        <v>47</v>
      </c>
      <c r="I200" s="176">
        <v>47000</v>
      </c>
    </row>
    <row r="201" spans="1:9" ht="25.5">
      <c r="A201" s="77">
        <f t="shared" si="5"/>
        <v>190</v>
      </c>
      <c r="B201" s="88" t="s">
        <v>221</v>
      </c>
      <c r="C201" s="89" t="s">
        <v>55</v>
      </c>
      <c r="D201" s="89" t="s">
        <v>40</v>
      </c>
      <c r="E201" s="89" t="s">
        <v>483</v>
      </c>
      <c r="F201" s="89" t="s">
        <v>109</v>
      </c>
      <c r="G201" s="176">
        <v>47000</v>
      </c>
      <c r="H201" s="78">
        <f t="shared" si="4"/>
        <v>47</v>
      </c>
      <c r="I201" s="176">
        <v>47000</v>
      </c>
    </row>
    <row r="202" spans="1:9" ht="63.75">
      <c r="A202" s="77">
        <f t="shared" si="5"/>
        <v>191</v>
      </c>
      <c r="B202" s="88" t="s">
        <v>345</v>
      </c>
      <c r="C202" s="89" t="s">
        <v>55</v>
      </c>
      <c r="D202" s="89" t="s">
        <v>40</v>
      </c>
      <c r="E202" s="89" t="s">
        <v>484</v>
      </c>
      <c r="F202" s="89" t="s">
        <v>19</v>
      </c>
      <c r="G202" s="176">
        <v>22000</v>
      </c>
      <c r="H202" s="78">
        <f t="shared" si="4"/>
        <v>22</v>
      </c>
      <c r="I202" s="176">
        <v>22000</v>
      </c>
    </row>
    <row r="203" spans="1:9" ht="25.5">
      <c r="A203" s="77">
        <f t="shared" si="5"/>
        <v>192</v>
      </c>
      <c r="B203" s="88" t="s">
        <v>221</v>
      </c>
      <c r="C203" s="89" t="s">
        <v>55</v>
      </c>
      <c r="D203" s="89" t="s">
        <v>40</v>
      </c>
      <c r="E203" s="89" t="s">
        <v>484</v>
      </c>
      <c r="F203" s="89" t="s">
        <v>109</v>
      </c>
      <c r="G203" s="176">
        <v>22000</v>
      </c>
      <c r="H203" s="78">
        <f t="shared" si="4"/>
        <v>22</v>
      </c>
      <c r="I203" s="176">
        <v>22000</v>
      </c>
    </row>
    <row r="204" spans="1:9" ht="63.75">
      <c r="A204" s="77">
        <f t="shared" si="5"/>
        <v>193</v>
      </c>
      <c r="B204" s="88" t="s">
        <v>485</v>
      </c>
      <c r="C204" s="89" t="s">
        <v>55</v>
      </c>
      <c r="D204" s="89" t="s">
        <v>40</v>
      </c>
      <c r="E204" s="89" t="s">
        <v>486</v>
      </c>
      <c r="F204" s="89" t="s">
        <v>19</v>
      </c>
      <c r="G204" s="176">
        <v>850000</v>
      </c>
      <c r="H204" s="78">
        <f t="shared" si="4"/>
        <v>850</v>
      </c>
      <c r="I204" s="176">
        <v>850000</v>
      </c>
    </row>
    <row r="205" spans="1:9" ht="51">
      <c r="A205" s="77">
        <f t="shared" si="5"/>
        <v>194</v>
      </c>
      <c r="B205" s="88" t="s">
        <v>432</v>
      </c>
      <c r="C205" s="89" t="s">
        <v>55</v>
      </c>
      <c r="D205" s="89" t="s">
        <v>40</v>
      </c>
      <c r="E205" s="89" t="s">
        <v>486</v>
      </c>
      <c r="F205" s="89" t="s">
        <v>105</v>
      </c>
      <c r="G205" s="176">
        <v>850000</v>
      </c>
      <c r="H205" s="78">
        <f aca="true" t="shared" si="6" ref="H205:H268">I205/1000</f>
        <v>850</v>
      </c>
      <c r="I205" s="176">
        <v>850000</v>
      </c>
    </row>
    <row r="206" spans="1:9" ht="38.25">
      <c r="A206" s="77">
        <f aca="true" t="shared" si="7" ref="A206:A269">SUM(A205+1)</f>
        <v>195</v>
      </c>
      <c r="B206" s="88" t="s">
        <v>256</v>
      </c>
      <c r="C206" s="89" t="s">
        <v>55</v>
      </c>
      <c r="D206" s="89" t="s">
        <v>40</v>
      </c>
      <c r="E206" s="89" t="s">
        <v>487</v>
      </c>
      <c r="F206" s="89" t="s">
        <v>19</v>
      </c>
      <c r="G206" s="176">
        <v>35000</v>
      </c>
      <c r="H206" s="78">
        <f t="shared" si="6"/>
        <v>35</v>
      </c>
      <c r="I206" s="176">
        <v>35000</v>
      </c>
    </row>
    <row r="207" spans="1:9" ht="25.5">
      <c r="A207" s="77">
        <f t="shared" si="7"/>
        <v>196</v>
      </c>
      <c r="B207" s="88" t="s">
        <v>221</v>
      </c>
      <c r="C207" s="89" t="s">
        <v>55</v>
      </c>
      <c r="D207" s="89" t="s">
        <v>40</v>
      </c>
      <c r="E207" s="89" t="s">
        <v>487</v>
      </c>
      <c r="F207" s="89" t="s">
        <v>109</v>
      </c>
      <c r="G207" s="176">
        <v>35000</v>
      </c>
      <c r="H207" s="78">
        <f t="shared" si="6"/>
        <v>35</v>
      </c>
      <c r="I207" s="176">
        <v>35000</v>
      </c>
    </row>
    <row r="208" spans="1:9" ht="38.25">
      <c r="A208" s="77">
        <f t="shared" si="7"/>
        <v>197</v>
      </c>
      <c r="B208" s="88" t="s">
        <v>488</v>
      </c>
      <c r="C208" s="89" t="s">
        <v>55</v>
      </c>
      <c r="D208" s="89" t="s">
        <v>40</v>
      </c>
      <c r="E208" s="89" t="s">
        <v>489</v>
      </c>
      <c r="F208" s="89" t="s">
        <v>19</v>
      </c>
      <c r="G208" s="176">
        <v>20000</v>
      </c>
      <c r="H208" s="78">
        <f t="shared" si="6"/>
        <v>20</v>
      </c>
      <c r="I208" s="176">
        <v>20000</v>
      </c>
    </row>
    <row r="209" spans="1:9" ht="25.5">
      <c r="A209" s="77">
        <f t="shared" si="7"/>
        <v>198</v>
      </c>
      <c r="B209" s="88" t="s">
        <v>221</v>
      </c>
      <c r="C209" s="89" t="s">
        <v>55</v>
      </c>
      <c r="D209" s="89" t="s">
        <v>40</v>
      </c>
      <c r="E209" s="89" t="s">
        <v>489</v>
      </c>
      <c r="F209" s="89" t="s">
        <v>109</v>
      </c>
      <c r="G209" s="176">
        <v>20000</v>
      </c>
      <c r="H209" s="78">
        <f t="shared" si="6"/>
        <v>20</v>
      </c>
      <c r="I209" s="176">
        <v>20000</v>
      </c>
    </row>
    <row r="210" spans="1:9" ht="51">
      <c r="A210" s="77">
        <f t="shared" si="7"/>
        <v>199</v>
      </c>
      <c r="B210" s="88" t="s">
        <v>338</v>
      </c>
      <c r="C210" s="89" t="s">
        <v>55</v>
      </c>
      <c r="D210" s="89" t="s">
        <v>40</v>
      </c>
      <c r="E210" s="89" t="s">
        <v>1093</v>
      </c>
      <c r="F210" s="89" t="s">
        <v>19</v>
      </c>
      <c r="G210" s="176">
        <v>100000</v>
      </c>
      <c r="H210" s="78">
        <f t="shared" si="6"/>
        <v>100</v>
      </c>
      <c r="I210" s="176">
        <v>100000</v>
      </c>
    </row>
    <row r="211" spans="1:9" ht="63.75">
      <c r="A211" s="77">
        <f t="shared" si="7"/>
        <v>200</v>
      </c>
      <c r="B211" s="88" t="s">
        <v>1099</v>
      </c>
      <c r="C211" s="89" t="s">
        <v>55</v>
      </c>
      <c r="D211" s="89" t="s">
        <v>40</v>
      </c>
      <c r="E211" s="89" t="s">
        <v>490</v>
      </c>
      <c r="F211" s="89" t="s">
        <v>19</v>
      </c>
      <c r="G211" s="176">
        <v>100000</v>
      </c>
      <c r="H211" s="78">
        <f t="shared" si="6"/>
        <v>100</v>
      </c>
      <c r="I211" s="176">
        <v>100000</v>
      </c>
    </row>
    <row r="212" spans="1:9" ht="25.5">
      <c r="A212" s="77">
        <f t="shared" si="7"/>
        <v>201</v>
      </c>
      <c r="B212" s="88" t="s">
        <v>258</v>
      </c>
      <c r="C212" s="89" t="s">
        <v>55</v>
      </c>
      <c r="D212" s="89" t="s">
        <v>40</v>
      </c>
      <c r="E212" s="89" t="s">
        <v>491</v>
      </c>
      <c r="F212" s="89" t="s">
        <v>19</v>
      </c>
      <c r="G212" s="176">
        <v>50000</v>
      </c>
      <c r="H212" s="78">
        <f t="shared" si="6"/>
        <v>50</v>
      </c>
      <c r="I212" s="176">
        <v>50000</v>
      </c>
    </row>
    <row r="213" spans="1:9" ht="25.5">
      <c r="A213" s="77">
        <f t="shared" si="7"/>
        <v>202</v>
      </c>
      <c r="B213" s="88" t="s">
        <v>221</v>
      </c>
      <c r="C213" s="89" t="s">
        <v>55</v>
      </c>
      <c r="D213" s="89" t="s">
        <v>40</v>
      </c>
      <c r="E213" s="89" t="s">
        <v>491</v>
      </c>
      <c r="F213" s="89" t="s">
        <v>109</v>
      </c>
      <c r="G213" s="176">
        <v>50000</v>
      </c>
      <c r="H213" s="78">
        <f t="shared" si="6"/>
        <v>50</v>
      </c>
      <c r="I213" s="176">
        <v>50000</v>
      </c>
    </row>
    <row r="214" spans="1:9" ht="25.5">
      <c r="A214" s="77">
        <f t="shared" si="7"/>
        <v>203</v>
      </c>
      <c r="B214" s="88" t="s">
        <v>675</v>
      </c>
      <c r="C214" s="89" t="s">
        <v>55</v>
      </c>
      <c r="D214" s="89" t="s">
        <v>40</v>
      </c>
      <c r="E214" s="89" t="s">
        <v>633</v>
      </c>
      <c r="F214" s="89" t="s">
        <v>19</v>
      </c>
      <c r="G214" s="176">
        <v>50000</v>
      </c>
      <c r="H214" s="78">
        <f t="shared" si="6"/>
        <v>50</v>
      </c>
      <c r="I214" s="176">
        <v>50000</v>
      </c>
    </row>
    <row r="215" spans="1:9" ht="25.5">
      <c r="A215" s="77">
        <f t="shared" si="7"/>
        <v>204</v>
      </c>
      <c r="B215" s="88" t="s">
        <v>221</v>
      </c>
      <c r="C215" s="89" t="s">
        <v>55</v>
      </c>
      <c r="D215" s="89" t="s">
        <v>40</v>
      </c>
      <c r="E215" s="89" t="s">
        <v>633</v>
      </c>
      <c r="F215" s="89" t="s">
        <v>109</v>
      </c>
      <c r="G215" s="176">
        <v>50000</v>
      </c>
      <c r="H215" s="78">
        <f t="shared" si="6"/>
        <v>50</v>
      </c>
      <c r="I215" s="176">
        <v>50000</v>
      </c>
    </row>
    <row r="216" spans="1:9" ht="51">
      <c r="A216" s="77">
        <f t="shared" si="7"/>
        <v>205</v>
      </c>
      <c r="B216" s="88" t="s">
        <v>341</v>
      </c>
      <c r="C216" s="89" t="s">
        <v>55</v>
      </c>
      <c r="D216" s="89" t="s">
        <v>40</v>
      </c>
      <c r="E216" s="89" t="s">
        <v>434</v>
      </c>
      <c r="F216" s="89" t="s">
        <v>19</v>
      </c>
      <c r="G216" s="176">
        <v>6952040.41</v>
      </c>
      <c r="H216" s="78">
        <f t="shared" si="6"/>
        <v>6952.0404100000005</v>
      </c>
      <c r="I216" s="176">
        <v>6952040.41</v>
      </c>
    </row>
    <row r="217" spans="1:9" ht="51">
      <c r="A217" s="77">
        <f t="shared" si="7"/>
        <v>206</v>
      </c>
      <c r="B217" s="88" t="s">
        <v>705</v>
      </c>
      <c r="C217" s="89" t="s">
        <v>55</v>
      </c>
      <c r="D217" s="89" t="s">
        <v>40</v>
      </c>
      <c r="E217" s="89" t="s">
        <v>700</v>
      </c>
      <c r="F217" s="89" t="s">
        <v>19</v>
      </c>
      <c r="G217" s="176">
        <v>1030336.84</v>
      </c>
      <c r="H217" s="78">
        <f t="shared" si="6"/>
        <v>1030.33684</v>
      </c>
      <c r="I217" s="176">
        <v>1030336.84</v>
      </c>
    </row>
    <row r="218" spans="1:9" ht="12.75">
      <c r="A218" s="77">
        <f t="shared" si="7"/>
        <v>207</v>
      </c>
      <c r="B218" s="88" t="s">
        <v>270</v>
      </c>
      <c r="C218" s="89" t="s">
        <v>55</v>
      </c>
      <c r="D218" s="89" t="s">
        <v>40</v>
      </c>
      <c r="E218" s="89" t="s">
        <v>700</v>
      </c>
      <c r="F218" s="89" t="s">
        <v>107</v>
      </c>
      <c r="G218" s="176">
        <v>1030336.84</v>
      </c>
      <c r="H218" s="78">
        <f t="shared" si="6"/>
        <v>1030.33684</v>
      </c>
      <c r="I218" s="176">
        <v>1030336.84</v>
      </c>
    </row>
    <row r="219" spans="1:9" ht="51">
      <c r="A219" s="77">
        <f t="shared" si="7"/>
        <v>208</v>
      </c>
      <c r="B219" s="88" t="s">
        <v>875</v>
      </c>
      <c r="C219" s="89" t="s">
        <v>55</v>
      </c>
      <c r="D219" s="89" t="s">
        <v>40</v>
      </c>
      <c r="E219" s="89" t="s">
        <v>872</v>
      </c>
      <c r="F219" s="89" t="s">
        <v>19</v>
      </c>
      <c r="G219" s="176">
        <v>300000</v>
      </c>
      <c r="H219" s="78">
        <f t="shared" si="6"/>
        <v>300</v>
      </c>
      <c r="I219" s="176">
        <v>300000</v>
      </c>
    </row>
    <row r="220" spans="1:9" ht="25.5">
      <c r="A220" s="77">
        <f t="shared" si="7"/>
        <v>209</v>
      </c>
      <c r="B220" s="88" t="s">
        <v>221</v>
      </c>
      <c r="C220" s="89" t="s">
        <v>55</v>
      </c>
      <c r="D220" s="89" t="s">
        <v>40</v>
      </c>
      <c r="E220" s="89" t="s">
        <v>872</v>
      </c>
      <c r="F220" s="89" t="s">
        <v>109</v>
      </c>
      <c r="G220" s="176">
        <v>300000</v>
      </c>
      <c r="H220" s="78">
        <f t="shared" si="6"/>
        <v>300</v>
      </c>
      <c r="I220" s="176">
        <v>300000</v>
      </c>
    </row>
    <row r="221" spans="1:9" ht="51">
      <c r="A221" s="77">
        <f t="shared" si="7"/>
        <v>210</v>
      </c>
      <c r="B221" s="88" t="s">
        <v>975</v>
      </c>
      <c r="C221" s="89" t="s">
        <v>55</v>
      </c>
      <c r="D221" s="89" t="s">
        <v>40</v>
      </c>
      <c r="E221" s="89" t="s">
        <v>634</v>
      </c>
      <c r="F221" s="89" t="s">
        <v>19</v>
      </c>
      <c r="G221" s="176">
        <v>533000</v>
      </c>
      <c r="H221" s="78">
        <f t="shared" si="6"/>
        <v>533</v>
      </c>
      <c r="I221" s="176">
        <v>533000</v>
      </c>
    </row>
    <row r="222" spans="1:9" ht="12.75">
      <c r="A222" s="77">
        <f t="shared" si="7"/>
        <v>211</v>
      </c>
      <c r="B222" s="88" t="s">
        <v>270</v>
      </c>
      <c r="C222" s="89" t="s">
        <v>55</v>
      </c>
      <c r="D222" s="89" t="s">
        <v>40</v>
      </c>
      <c r="E222" s="89" t="s">
        <v>634</v>
      </c>
      <c r="F222" s="89" t="s">
        <v>107</v>
      </c>
      <c r="G222" s="176">
        <v>533000</v>
      </c>
      <c r="H222" s="78">
        <f t="shared" si="6"/>
        <v>533</v>
      </c>
      <c r="I222" s="176">
        <v>533000</v>
      </c>
    </row>
    <row r="223" spans="1:9" ht="63.75">
      <c r="A223" s="77">
        <f t="shared" si="7"/>
        <v>212</v>
      </c>
      <c r="B223" s="88" t="s">
        <v>976</v>
      </c>
      <c r="C223" s="89" t="s">
        <v>55</v>
      </c>
      <c r="D223" s="89" t="s">
        <v>40</v>
      </c>
      <c r="E223" s="89" t="s">
        <v>949</v>
      </c>
      <c r="F223" s="89" t="s">
        <v>19</v>
      </c>
      <c r="G223" s="176">
        <v>528300</v>
      </c>
      <c r="H223" s="78">
        <f t="shared" si="6"/>
        <v>528.3</v>
      </c>
      <c r="I223" s="176">
        <v>528300</v>
      </c>
    </row>
    <row r="224" spans="1:9" ht="12.75">
      <c r="A224" s="77">
        <f t="shared" si="7"/>
        <v>213</v>
      </c>
      <c r="B224" s="88" t="s">
        <v>270</v>
      </c>
      <c r="C224" s="89" t="s">
        <v>55</v>
      </c>
      <c r="D224" s="89" t="s">
        <v>40</v>
      </c>
      <c r="E224" s="89" t="s">
        <v>949</v>
      </c>
      <c r="F224" s="89" t="s">
        <v>107</v>
      </c>
      <c r="G224" s="176">
        <v>528300</v>
      </c>
      <c r="H224" s="78">
        <f t="shared" si="6"/>
        <v>528.3</v>
      </c>
      <c r="I224" s="176">
        <v>528300</v>
      </c>
    </row>
    <row r="225" spans="1:9" ht="51">
      <c r="A225" s="77">
        <f t="shared" si="7"/>
        <v>214</v>
      </c>
      <c r="B225" s="88" t="s">
        <v>977</v>
      </c>
      <c r="C225" s="89" t="s">
        <v>55</v>
      </c>
      <c r="D225" s="89" t="s">
        <v>40</v>
      </c>
      <c r="E225" s="89" t="s">
        <v>950</v>
      </c>
      <c r="F225" s="89" t="s">
        <v>19</v>
      </c>
      <c r="G225" s="176">
        <v>868253</v>
      </c>
      <c r="H225" s="78">
        <f t="shared" si="6"/>
        <v>868.253</v>
      </c>
      <c r="I225" s="176">
        <v>868253</v>
      </c>
    </row>
    <row r="226" spans="1:9" ht="12.75">
      <c r="A226" s="77">
        <f t="shared" si="7"/>
        <v>215</v>
      </c>
      <c r="B226" s="88" t="s">
        <v>270</v>
      </c>
      <c r="C226" s="89" t="s">
        <v>55</v>
      </c>
      <c r="D226" s="89" t="s">
        <v>40</v>
      </c>
      <c r="E226" s="89" t="s">
        <v>950</v>
      </c>
      <c r="F226" s="89" t="s">
        <v>107</v>
      </c>
      <c r="G226" s="176">
        <v>868253</v>
      </c>
      <c r="H226" s="78">
        <f t="shared" si="6"/>
        <v>868.253</v>
      </c>
      <c r="I226" s="176">
        <v>868253</v>
      </c>
    </row>
    <row r="227" spans="1:9" ht="63.75">
      <c r="A227" s="77">
        <f t="shared" si="7"/>
        <v>216</v>
      </c>
      <c r="B227" s="88" t="s">
        <v>978</v>
      </c>
      <c r="C227" s="89" t="s">
        <v>55</v>
      </c>
      <c r="D227" s="89" t="s">
        <v>40</v>
      </c>
      <c r="E227" s="89" t="s">
        <v>951</v>
      </c>
      <c r="F227" s="89" t="s">
        <v>19</v>
      </c>
      <c r="G227" s="176">
        <v>350000</v>
      </c>
      <c r="H227" s="78">
        <f t="shared" si="6"/>
        <v>350</v>
      </c>
      <c r="I227" s="176">
        <v>350000</v>
      </c>
    </row>
    <row r="228" spans="1:9" ht="12.75">
      <c r="A228" s="77">
        <f t="shared" si="7"/>
        <v>217</v>
      </c>
      <c r="B228" s="88" t="s">
        <v>270</v>
      </c>
      <c r="C228" s="89" t="s">
        <v>55</v>
      </c>
      <c r="D228" s="89" t="s">
        <v>40</v>
      </c>
      <c r="E228" s="89" t="s">
        <v>951</v>
      </c>
      <c r="F228" s="89" t="s">
        <v>107</v>
      </c>
      <c r="G228" s="176">
        <v>350000</v>
      </c>
      <c r="H228" s="78">
        <f t="shared" si="6"/>
        <v>350</v>
      </c>
      <c r="I228" s="176">
        <v>350000</v>
      </c>
    </row>
    <row r="229" spans="1:9" ht="51">
      <c r="A229" s="77">
        <f t="shared" si="7"/>
        <v>218</v>
      </c>
      <c r="B229" s="88" t="s">
        <v>979</v>
      </c>
      <c r="C229" s="89" t="s">
        <v>55</v>
      </c>
      <c r="D229" s="89" t="s">
        <v>40</v>
      </c>
      <c r="E229" s="89" t="s">
        <v>879</v>
      </c>
      <c r="F229" s="89" t="s">
        <v>19</v>
      </c>
      <c r="G229" s="176">
        <v>383349</v>
      </c>
      <c r="H229" s="78">
        <f t="shared" si="6"/>
        <v>383.349</v>
      </c>
      <c r="I229" s="176">
        <v>383349</v>
      </c>
    </row>
    <row r="230" spans="1:9" ht="12.75">
      <c r="A230" s="77">
        <f t="shared" si="7"/>
        <v>219</v>
      </c>
      <c r="B230" s="88" t="s">
        <v>270</v>
      </c>
      <c r="C230" s="89" t="s">
        <v>55</v>
      </c>
      <c r="D230" s="89" t="s">
        <v>40</v>
      </c>
      <c r="E230" s="89" t="s">
        <v>879</v>
      </c>
      <c r="F230" s="89" t="s">
        <v>107</v>
      </c>
      <c r="G230" s="176">
        <v>383349</v>
      </c>
      <c r="H230" s="78">
        <f t="shared" si="6"/>
        <v>383.349</v>
      </c>
      <c r="I230" s="176">
        <v>383349</v>
      </c>
    </row>
    <row r="231" spans="1:9" ht="63.75">
      <c r="A231" s="77">
        <f t="shared" si="7"/>
        <v>220</v>
      </c>
      <c r="B231" s="88" t="s">
        <v>980</v>
      </c>
      <c r="C231" s="89" t="s">
        <v>55</v>
      </c>
      <c r="D231" s="89" t="s">
        <v>40</v>
      </c>
      <c r="E231" s="89" t="s">
        <v>901</v>
      </c>
      <c r="F231" s="89" t="s">
        <v>19</v>
      </c>
      <c r="G231" s="176">
        <v>894481</v>
      </c>
      <c r="H231" s="78">
        <f t="shared" si="6"/>
        <v>894.481</v>
      </c>
      <c r="I231" s="176">
        <v>894481</v>
      </c>
    </row>
    <row r="232" spans="1:9" ht="12.75">
      <c r="A232" s="77">
        <f t="shared" si="7"/>
        <v>221</v>
      </c>
      <c r="B232" s="88" t="s">
        <v>270</v>
      </c>
      <c r="C232" s="89" t="s">
        <v>55</v>
      </c>
      <c r="D232" s="89" t="s">
        <v>40</v>
      </c>
      <c r="E232" s="89" t="s">
        <v>901</v>
      </c>
      <c r="F232" s="89" t="s">
        <v>107</v>
      </c>
      <c r="G232" s="176">
        <v>894481</v>
      </c>
      <c r="H232" s="78">
        <f t="shared" si="6"/>
        <v>894.481</v>
      </c>
      <c r="I232" s="176">
        <v>894481</v>
      </c>
    </row>
    <row r="233" spans="1:9" ht="63.75">
      <c r="A233" s="77">
        <f t="shared" si="7"/>
        <v>222</v>
      </c>
      <c r="B233" s="88" t="s">
        <v>981</v>
      </c>
      <c r="C233" s="89" t="s">
        <v>55</v>
      </c>
      <c r="D233" s="89" t="s">
        <v>40</v>
      </c>
      <c r="E233" s="89" t="s">
        <v>902</v>
      </c>
      <c r="F233" s="89" t="s">
        <v>19</v>
      </c>
      <c r="G233" s="176">
        <v>532220.57</v>
      </c>
      <c r="H233" s="78">
        <f t="shared" si="6"/>
        <v>532.22057</v>
      </c>
      <c r="I233" s="176">
        <v>532220.57</v>
      </c>
    </row>
    <row r="234" spans="1:9" ht="12.75">
      <c r="A234" s="77">
        <f t="shared" si="7"/>
        <v>223</v>
      </c>
      <c r="B234" s="88" t="s">
        <v>270</v>
      </c>
      <c r="C234" s="89" t="s">
        <v>55</v>
      </c>
      <c r="D234" s="89" t="s">
        <v>40</v>
      </c>
      <c r="E234" s="89" t="s">
        <v>902</v>
      </c>
      <c r="F234" s="89" t="s">
        <v>107</v>
      </c>
      <c r="G234" s="176">
        <v>532220.57</v>
      </c>
      <c r="H234" s="78">
        <f t="shared" si="6"/>
        <v>532.22057</v>
      </c>
      <c r="I234" s="176">
        <v>532220.57</v>
      </c>
    </row>
    <row r="235" spans="1:9" ht="51">
      <c r="A235" s="77">
        <f t="shared" si="7"/>
        <v>224</v>
      </c>
      <c r="B235" s="88" t="s">
        <v>676</v>
      </c>
      <c r="C235" s="89" t="s">
        <v>55</v>
      </c>
      <c r="D235" s="89" t="s">
        <v>40</v>
      </c>
      <c r="E235" s="89" t="s">
        <v>636</v>
      </c>
      <c r="F235" s="89" t="s">
        <v>19</v>
      </c>
      <c r="G235" s="176">
        <v>543200</v>
      </c>
      <c r="H235" s="78">
        <f t="shared" si="6"/>
        <v>543.2</v>
      </c>
      <c r="I235" s="176">
        <v>543200</v>
      </c>
    </row>
    <row r="236" spans="1:9" ht="12.75">
      <c r="A236" s="77">
        <f t="shared" si="7"/>
        <v>225</v>
      </c>
      <c r="B236" s="88" t="s">
        <v>270</v>
      </c>
      <c r="C236" s="89" t="s">
        <v>55</v>
      </c>
      <c r="D236" s="89" t="s">
        <v>40</v>
      </c>
      <c r="E236" s="89" t="s">
        <v>636</v>
      </c>
      <c r="F236" s="89" t="s">
        <v>107</v>
      </c>
      <c r="G236" s="176">
        <v>543200</v>
      </c>
      <c r="H236" s="78">
        <f t="shared" si="6"/>
        <v>543.2</v>
      </c>
      <c r="I236" s="176">
        <v>543200</v>
      </c>
    </row>
    <row r="237" spans="1:9" ht="38.25">
      <c r="A237" s="77">
        <f t="shared" si="7"/>
        <v>226</v>
      </c>
      <c r="B237" s="88" t="s">
        <v>706</v>
      </c>
      <c r="C237" s="89" t="s">
        <v>55</v>
      </c>
      <c r="D237" s="89" t="s">
        <v>40</v>
      </c>
      <c r="E237" s="89" t="s">
        <v>701</v>
      </c>
      <c r="F237" s="89" t="s">
        <v>19</v>
      </c>
      <c r="G237" s="176">
        <v>988900</v>
      </c>
      <c r="H237" s="78">
        <f t="shared" si="6"/>
        <v>988.9</v>
      </c>
      <c r="I237" s="176">
        <v>988900</v>
      </c>
    </row>
    <row r="238" spans="1:9" ht="12.75">
      <c r="A238" s="77">
        <f t="shared" si="7"/>
        <v>227</v>
      </c>
      <c r="B238" s="88" t="s">
        <v>270</v>
      </c>
      <c r="C238" s="89" t="s">
        <v>55</v>
      </c>
      <c r="D238" s="89" t="s">
        <v>40</v>
      </c>
      <c r="E238" s="89" t="s">
        <v>701</v>
      </c>
      <c r="F238" s="89" t="s">
        <v>107</v>
      </c>
      <c r="G238" s="176">
        <v>988900</v>
      </c>
      <c r="H238" s="78">
        <f t="shared" si="6"/>
        <v>988.9</v>
      </c>
      <c r="I238" s="176">
        <v>988900</v>
      </c>
    </row>
    <row r="239" spans="1:9" ht="12.75">
      <c r="A239" s="77">
        <f t="shared" si="7"/>
        <v>228</v>
      </c>
      <c r="B239" s="88" t="s">
        <v>377</v>
      </c>
      <c r="C239" s="89" t="s">
        <v>55</v>
      </c>
      <c r="D239" s="89" t="s">
        <v>41</v>
      </c>
      <c r="E239" s="89" t="s">
        <v>415</v>
      </c>
      <c r="F239" s="89" t="s">
        <v>19</v>
      </c>
      <c r="G239" s="176">
        <v>23745626</v>
      </c>
      <c r="H239" s="78">
        <f t="shared" si="6"/>
        <v>23745.626</v>
      </c>
      <c r="I239" s="176">
        <v>23745626</v>
      </c>
    </row>
    <row r="240" spans="1:9" ht="12.75">
      <c r="A240" s="77">
        <f t="shared" si="7"/>
        <v>229</v>
      </c>
      <c r="B240" s="88" t="s">
        <v>378</v>
      </c>
      <c r="C240" s="89" t="s">
        <v>55</v>
      </c>
      <c r="D240" s="89" t="s">
        <v>315</v>
      </c>
      <c r="E240" s="89" t="s">
        <v>415</v>
      </c>
      <c r="F240" s="89" t="s">
        <v>19</v>
      </c>
      <c r="G240" s="176">
        <v>22134419</v>
      </c>
      <c r="H240" s="78">
        <f t="shared" si="6"/>
        <v>22134.419</v>
      </c>
      <c r="I240" s="176">
        <v>22134419</v>
      </c>
    </row>
    <row r="241" spans="1:9" ht="51">
      <c r="A241" s="77">
        <f t="shared" si="7"/>
        <v>230</v>
      </c>
      <c r="B241" s="88" t="s">
        <v>338</v>
      </c>
      <c r="C241" s="89" t="s">
        <v>55</v>
      </c>
      <c r="D241" s="89" t="s">
        <v>315</v>
      </c>
      <c r="E241" s="89" t="s">
        <v>1093</v>
      </c>
      <c r="F241" s="89" t="s">
        <v>19</v>
      </c>
      <c r="G241" s="176">
        <v>22134419</v>
      </c>
      <c r="H241" s="78">
        <f t="shared" si="6"/>
        <v>22134.419</v>
      </c>
      <c r="I241" s="176">
        <v>22134419</v>
      </c>
    </row>
    <row r="242" spans="1:9" ht="25.5">
      <c r="A242" s="77">
        <f t="shared" si="7"/>
        <v>231</v>
      </c>
      <c r="B242" s="88" t="s">
        <v>1100</v>
      </c>
      <c r="C242" s="89" t="s">
        <v>55</v>
      </c>
      <c r="D242" s="89" t="s">
        <v>315</v>
      </c>
      <c r="E242" s="89" t="s">
        <v>492</v>
      </c>
      <c r="F242" s="89" t="s">
        <v>19</v>
      </c>
      <c r="G242" s="176">
        <v>22134419</v>
      </c>
      <c r="H242" s="78">
        <f t="shared" si="6"/>
        <v>22134.419</v>
      </c>
      <c r="I242" s="176">
        <v>22134419</v>
      </c>
    </row>
    <row r="243" spans="1:9" ht="38.25">
      <c r="A243" s="77">
        <f t="shared" si="7"/>
        <v>232</v>
      </c>
      <c r="B243" s="88" t="s">
        <v>677</v>
      </c>
      <c r="C243" s="89" t="s">
        <v>55</v>
      </c>
      <c r="D243" s="89" t="s">
        <v>315</v>
      </c>
      <c r="E243" s="89" t="s">
        <v>638</v>
      </c>
      <c r="F243" s="89" t="s">
        <v>19</v>
      </c>
      <c r="G243" s="176">
        <v>8814430</v>
      </c>
      <c r="H243" s="78">
        <f t="shared" si="6"/>
        <v>8814.43</v>
      </c>
      <c r="I243" s="176">
        <v>8814430</v>
      </c>
    </row>
    <row r="244" spans="1:9" ht="12.75">
      <c r="A244" s="77">
        <f t="shared" si="7"/>
        <v>233</v>
      </c>
      <c r="B244" s="88" t="s">
        <v>270</v>
      </c>
      <c r="C244" s="89" t="s">
        <v>55</v>
      </c>
      <c r="D244" s="89" t="s">
        <v>315</v>
      </c>
      <c r="E244" s="89" t="s">
        <v>638</v>
      </c>
      <c r="F244" s="89" t="s">
        <v>107</v>
      </c>
      <c r="G244" s="176">
        <v>8814430</v>
      </c>
      <c r="H244" s="78">
        <f t="shared" si="6"/>
        <v>8814.43</v>
      </c>
      <c r="I244" s="176">
        <v>8814430</v>
      </c>
    </row>
    <row r="245" spans="1:9" ht="38.25">
      <c r="A245" s="77">
        <f t="shared" si="7"/>
        <v>234</v>
      </c>
      <c r="B245" s="88" t="s">
        <v>678</v>
      </c>
      <c r="C245" s="89" t="s">
        <v>55</v>
      </c>
      <c r="D245" s="89" t="s">
        <v>315</v>
      </c>
      <c r="E245" s="89" t="s">
        <v>640</v>
      </c>
      <c r="F245" s="89" t="s">
        <v>19</v>
      </c>
      <c r="G245" s="176">
        <v>5461005</v>
      </c>
      <c r="H245" s="78">
        <f t="shared" si="6"/>
        <v>5461.005</v>
      </c>
      <c r="I245" s="176">
        <v>5461005</v>
      </c>
    </row>
    <row r="246" spans="1:9" ht="12.75">
      <c r="A246" s="77">
        <f t="shared" si="7"/>
        <v>235</v>
      </c>
      <c r="B246" s="88" t="s">
        <v>270</v>
      </c>
      <c r="C246" s="89" t="s">
        <v>55</v>
      </c>
      <c r="D246" s="89" t="s">
        <v>315</v>
      </c>
      <c r="E246" s="89" t="s">
        <v>640</v>
      </c>
      <c r="F246" s="89" t="s">
        <v>107</v>
      </c>
      <c r="G246" s="176">
        <v>5461005</v>
      </c>
      <c r="H246" s="78">
        <f t="shared" si="6"/>
        <v>5461.005</v>
      </c>
      <c r="I246" s="176">
        <v>5461005</v>
      </c>
    </row>
    <row r="247" spans="1:9" ht="25.5">
      <c r="A247" s="77">
        <f t="shared" si="7"/>
        <v>236</v>
      </c>
      <c r="B247" s="88" t="s">
        <v>679</v>
      </c>
      <c r="C247" s="89" t="s">
        <v>55</v>
      </c>
      <c r="D247" s="89" t="s">
        <v>315</v>
      </c>
      <c r="E247" s="89" t="s">
        <v>642</v>
      </c>
      <c r="F247" s="89" t="s">
        <v>19</v>
      </c>
      <c r="G247" s="176">
        <v>1273000</v>
      </c>
      <c r="H247" s="78">
        <f t="shared" si="6"/>
        <v>1273</v>
      </c>
      <c r="I247" s="176">
        <v>1273000</v>
      </c>
    </row>
    <row r="248" spans="1:9" ht="12.75">
      <c r="A248" s="77">
        <f t="shared" si="7"/>
        <v>237</v>
      </c>
      <c r="B248" s="88" t="s">
        <v>270</v>
      </c>
      <c r="C248" s="89" t="s">
        <v>55</v>
      </c>
      <c r="D248" s="89" t="s">
        <v>315</v>
      </c>
      <c r="E248" s="89" t="s">
        <v>642</v>
      </c>
      <c r="F248" s="89" t="s">
        <v>107</v>
      </c>
      <c r="G248" s="176">
        <v>1273000</v>
      </c>
      <c r="H248" s="78">
        <f t="shared" si="6"/>
        <v>1273</v>
      </c>
      <c r="I248" s="176">
        <v>1273000</v>
      </c>
    </row>
    <row r="249" spans="1:9" ht="25.5">
      <c r="A249" s="77">
        <f t="shared" si="7"/>
        <v>238</v>
      </c>
      <c r="B249" s="88" t="s">
        <v>493</v>
      </c>
      <c r="C249" s="89" t="s">
        <v>55</v>
      </c>
      <c r="D249" s="89" t="s">
        <v>315</v>
      </c>
      <c r="E249" s="89" t="s">
        <v>494</v>
      </c>
      <c r="F249" s="89" t="s">
        <v>19</v>
      </c>
      <c r="G249" s="176">
        <v>945384</v>
      </c>
      <c r="H249" s="78">
        <f t="shared" si="6"/>
        <v>945.384</v>
      </c>
      <c r="I249" s="176">
        <v>945384</v>
      </c>
    </row>
    <row r="250" spans="1:9" ht="12.75">
      <c r="A250" s="77">
        <f t="shared" si="7"/>
        <v>239</v>
      </c>
      <c r="B250" s="88" t="s">
        <v>231</v>
      </c>
      <c r="C250" s="89" t="s">
        <v>55</v>
      </c>
      <c r="D250" s="89" t="s">
        <v>315</v>
      </c>
      <c r="E250" s="89" t="s">
        <v>494</v>
      </c>
      <c r="F250" s="89" t="s">
        <v>112</v>
      </c>
      <c r="G250" s="176">
        <v>945384</v>
      </c>
      <c r="H250" s="78">
        <f t="shared" si="6"/>
        <v>945.384</v>
      </c>
      <c r="I250" s="176">
        <v>945384</v>
      </c>
    </row>
    <row r="251" spans="1:9" ht="25.5">
      <c r="A251" s="77">
        <f t="shared" si="7"/>
        <v>240</v>
      </c>
      <c r="B251" s="88" t="s">
        <v>876</v>
      </c>
      <c r="C251" s="89" t="s">
        <v>55</v>
      </c>
      <c r="D251" s="89" t="s">
        <v>315</v>
      </c>
      <c r="E251" s="89" t="s">
        <v>874</v>
      </c>
      <c r="F251" s="89" t="s">
        <v>19</v>
      </c>
      <c r="G251" s="176">
        <v>480000</v>
      </c>
      <c r="H251" s="78">
        <f t="shared" si="6"/>
        <v>480</v>
      </c>
      <c r="I251" s="176">
        <v>480000</v>
      </c>
    </row>
    <row r="252" spans="1:9" ht="25.5">
      <c r="A252" s="77">
        <f t="shared" si="7"/>
        <v>241</v>
      </c>
      <c r="B252" s="88" t="s">
        <v>221</v>
      </c>
      <c r="C252" s="89" t="s">
        <v>55</v>
      </c>
      <c r="D252" s="89" t="s">
        <v>315</v>
      </c>
      <c r="E252" s="89" t="s">
        <v>874</v>
      </c>
      <c r="F252" s="89" t="s">
        <v>109</v>
      </c>
      <c r="G252" s="176">
        <v>480000</v>
      </c>
      <c r="H252" s="78">
        <f t="shared" si="6"/>
        <v>480</v>
      </c>
      <c r="I252" s="176">
        <v>480000</v>
      </c>
    </row>
    <row r="253" spans="1:9" ht="89.25">
      <c r="A253" s="77">
        <f t="shared" si="7"/>
        <v>242</v>
      </c>
      <c r="B253" s="88" t="s">
        <v>1085</v>
      </c>
      <c r="C253" s="89" t="s">
        <v>55</v>
      </c>
      <c r="D253" s="89" t="s">
        <v>315</v>
      </c>
      <c r="E253" s="89" t="s">
        <v>1086</v>
      </c>
      <c r="F253" s="89" t="s">
        <v>19</v>
      </c>
      <c r="G253" s="176">
        <v>5160600</v>
      </c>
      <c r="H253" s="78">
        <f t="shared" si="6"/>
        <v>5160.6</v>
      </c>
      <c r="I253" s="176">
        <v>5160600</v>
      </c>
    </row>
    <row r="254" spans="1:9" ht="12.75">
      <c r="A254" s="77">
        <f t="shared" si="7"/>
        <v>243</v>
      </c>
      <c r="B254" s="88" t="s">
        <v>270</v>
      </c>
      <c r="C254" s="89" t="s">
        <v>55</v>
      </c>
      <c r="D254" s="89" t="s">
        <v>315</v>
      </c>
      <c r="E254" s="89" t="s">
        <v>1086</v>
      </c>
      <c r="F254" s="89" t="s">
        <v>107</v>
      </c>
      <c r="G254" s="176">
        <v>5160600</v>
      </c>
      <c r="H254" s="78">
        <f t="shared" si="6"/>
        <v>5160.6</v>
      </c>
      <c r="I254" s="176">
        <v>5160600</v>
      </c>
    </row>
    <row r="255" spans="1:9" ht="12.75">
      <c r="A255" s="77">
        <f t="shared" si="7"/>
        <v>244</v>
      </c>
      <c r="B255" s="88" t="s">
        <v>379</v>
      </c>
      <c r="C255" s="89" t="s">
        <v>55</v>
      </c>
      <c r="D255" s="89" t="s">
        <v>317</v>
      </c>
      <c r="E255" s="89" t="s">
        <v>415</v>
      </c>
      <c r="F255" s="89" t="s">
        <v>19</v>
      </c>
      <c r="G255" s="176">
        <v>1611207</v>
      </c>
      <c r="H255" s="78">
        <f t="shared" si="6"/>
        <v>1611.207</v>
      </c>
      <c r="I255" s="176">
        <v>1611207</v>
      </c>
    </row>
    <row r="256" spans="1:9" ht="51">
      <c r="A256" s="77">
        <f t="shared" si="7"/>
        <v>245</v>
      </c>
      <c r="B256" s="88" t="s">
        <v>338</v>
      </c>
      <c r="C256" s="89" t="s">
        <v>55</v>
      </c>
      <c r="D256" s="89" t="s">
        <v>317</v>
      </c>
      <c r="E256" s="89" t="s">
        <v>1093</v>
      </c>
      <c r="F256" s="89" t="s">
        <v>19</v>
      </c>
      <c r="G256" s="176">
        <v>1611207</v>
      </c>
      <c r="H256" s="78">
        <f t="shared" si="6"/>
        <v>1611.207</v>
      </c>
      <c r="I256" s="176">
        <v>1611207</v>
      </c>
    </row>
    <row r="257" spans="1:9" ht="25.5">
      <c r="A257" s="77">
        <f t="shared" si="7"/>
        <v>246</v>
      </c>
      <c r="B257" s="88" t="s">
        <v>1101</v>
      </c>
      <c r="C257" s="89" t="s">
        <v>55</v>
      </c>
      <c r="D257" s="89" t="s">
        <v>317</v>
      </c>
      <c r="E257" s="89" t="s">
        <v>495</v>
      </c>
      <c r="F257" s="89" t="s">
        <v>19</v>
      </c>
      <c r="G257" s="176">
        <v>1611207</v>
      </c>
      <c r="H257" s="78">
        <f t="shared" si="6"/>
        <v>1611.207</v>
      </c>
      <c r="I257" s="176">
        <v>1611207</v>
      </c>
    </row>
    <row r="258" spans="1:9" ht="38.25">
      <c r="A258" s="77">
        <f t="shared" si="7"/>
        <v>247</v>
      </c>
      <c r="B258" s="88" t="s">
        <v>346</v>
      </c>
      <c r="C258" s="89" t="s">
        <v>55</v>
      </c>
      <c r="D258" s="89" t="s">
        <v>317</v>
      </c>
      <c r="E258" s="89" t="s">
        <v>496</v>
      </c>
      <c r="F258" s="89" t="s">
        <v>19</v>
      </c>
      <c r="G258" s="176">
        <v>600000</v>
      </c>
      <c r="H258" s="78">
        <f t="shared" si="6"/>
        <v>600</v>
      </c>
      <c r="I258" s="176">
        <v>600000</v>
      </c>
    </row>
    <row r="259" spans="1:9" ht="12.75">
      <c r="A259" s="77">
        <f t="shared" si="7"/>
        <v>248</v>
      </c>
      <c r="B259" s="88" t="s">
        <v>270</v>
      </c>
      <c r="C259" s="89" t="s">
        <v>55</v>
      </c>
      <c r="D259" s="89" t="s">
        <v>317</v>
      </c>
      <c r="E259" s="89" t="s">
        <v>496</v>
      </c>
      <c r="F259" s="89" t="s">
        <v>107</v>
      </c>
      <c r="G259" s="176">
        <v>600000</v>
      </c>
      <c r="H259" s="78">
        <f t="shared" si="6"/>
        <v>600</v>
      </c>
      <c r="I259" s="176">
        <v>600000</v>
      </c>
    </row>
    <row r="260" spans="1:9" ht="63.75">
      <c r="A260" s="77">
        <f t="shared" si="7"/>
        <v>249</v>
      </c>
      <c r="B260" s="88" t="s">
        <v>1056</v>
      </c>
      <c r="C260" s="89" t="s">
        <v>55</v>
      </c>
      <c r="D260" s="89" t="s">
        <v>317</v>
      </c>
      <c r="E260" s="89" t="s">
        <v>1057</v>
      </c>
      <c r="F260" s="89" t="s">
        <v>19</v>
      </c>
      <c r="G260" s="176">
        <v>76179</v>
      </c>
      <c r="H260" s="78">
        <f t="shared" si="6"/>
        <v>76.179</v>
      </c>
      <c r="I260" s="176">
        <v>76179</v>
      </c>
    </row>
    <row r="261" spans="1:9" ht="12.75">
      <c r="A261" s="77">
        <f t="shared" si="7"/>
        <v>250</v>
      </c>
      <c r="B261" s="88" t="s">
        <v>270</v>
      </c>
      <c r="C261" s="89" t="s">
        <v>55</v>
      </c>
      <c r="D261" s="89" t="s">
        <v>317</v>
      </c>
      <c r="E261" s="89" t="s">
        <v>1057</v>
      </c>
      <c r="F261" s="89" t="s">
        <v>107</v>
      </c>
      <c r="G261" s="176">
        <v>76179</v>
      </c>
      <c r="H261" s="78">
        <f t="shared" si="6"/>
        <v>76.179</v>
      </c>
      <c r="I261" s="176">
        <v>76179</v>
      </c>
    </row>
    <row r="262" spans="1:9" ht="25.5">
      <c r="A262" s="77">
        <f t="shared" si="7"/>
        <v>251</v>
      </c>
      <c r="B262" s="88" t="s">
        <v>723</v>
      </c>
      <c r="C262" s="89" t="s">
        <v>55</v>
      </c>
      <c r="D262" s="89" t="s">
        <v>317</v>
      </c>
      <c r="E262" s="89" t="s">
        <v>724</v>
      </c>
      <c r="F262" s="89" t="s">
        <v>19</v>
      </c>
      <c r="G262" s="176">
        <v>935028</v>
      </c>
      <c r="H262" s="78">
        <f t="shared" si="6"/>
        <v>935.028</v>
      </c>
      <c r="I262" s="176">
        <v>935028</v>
      </c>
    </row>
    <row r="263" spans="1:9" ht="12.75">
      <c r="A263" s="77">
        <f t="shared" si="7"/>
        <v>252</v>
      </c>
      <c r="B263" s="88" t="s">
        <v>270</v>
      </c>
      <c r="C263" s="89" t="s">
        <v>55</v>
      </c>
      <c r="D263" s="89" t="s">
        <v>317</v>
      </c>
      <c r="E263" s="89" t="s">
        <v>724</v>
      </c>
      <c r="F263" s="89" t="s">
        <v>107</v>
      </c>
      <c r="G263" s="176">
        <v>935028</v>
      </c>
      <c r="H263" s="78">
        <f t="shared" si="6"/>
        <v>935.028</v>
      </c>
      <c r="I263" s="176">
        <v>935028</v>
      </c>
    </row>
    <row r="264" spans="1:9" ht="12.75">
      <c r="A264" s="77">
        <f t="shared" si="7"/>
        <v>253</v>
      </c>
      <c r="B264" s="88" t="s">
        <v>382</v>
      </c>
      <c r="C264" s="89" t="s">
        <v>55</v>
      </c>
      <c r="D264" s="89" t="s">
        <v>49</v>
      </c>
      <c r="E264" s="89" t="s">
        <v>415</v>
      </c>
      <c r="F264" s="89" t="s">
        <v>19</v>
      </c>
      <c r="G264" s="176">
        <v>94301567</v>
      </c>
      <c r="H264" s="78">
        <f t="shared" si="6"/>
        <v>94301.567</v>
      </c>
      <c r="I264" s="176">
        <v>94301567</v>
      </c>
    </row>
    <row r="265" spans="1:9" ht="12.75">
      <c r="A265" s="77">
        <f t="shared" si="7"/>
        <v>254</v>
      </c>
      <c r="B265" s="88" t="s">
        <v>383</v>
      </c>
      <c r="C265" s="89" t="s">
        <v>55</v>
      </c>
      <c r="D265" s="89" t="s">
        <v>50</v>
      </c>
      <c r="E265" s="89" t="s">
        <v>415</v>
      </c>
      <c r="F265" s="89" t="s">
        <v>19</v>
      </c>
      <c r="G265" s="176">
        <v>4501450</v>
      </c>
      <c r="H265" s="78">
        <f t="shared" si="6"/>
        <v>4501.45</v>
      </c>
      <c r="I265" s="176">
        <v>4501450</v>
      </c>
    </row>
    <row r="266" spans="1:9" ht="12.75">
      <c r="A266" s="77">
        <f t="shared" si="7"/>
        <v>255</v>
      </c>
      <c r="B266" s="88" t="s">
        <v>117</v>
      </c>
      <c r="C266" s="89" t="s">
        <v>55</v>
      </c>
      <c r="D266" s="89" t="s">
        <v>50</v>
      </c>
      <c r="E266" s="89" t="s">
        <v>416</v>
      </c>
      <c r="F266" s="89" t="s">
        <v>19</v>
      </c>
      <c r="G266" s="176">
        <v>4501450</v>
      </c>
      <c r="H266" s="78">
        <f t="shared" si="6"/>
        <v>4501.45</v>
      </c>
      <c r="I266" s="176">
        <v>4501450</v>
      </c>
    </row>
    <row r="267" spans="1:9" ht="12.75">
      <c r="A267" s="77">
        <f t="shared" si="7"/>
        <v>256</v>
      </c>
      <c r="B267" s="88" t="s">
        <v>259</v>
      </c>
      <c r="C267" s="89" t="s">
        <v>55</v>
      </c>
      <c r="D267" s="89" t="s">
        <v>50</v>
      </c>
      <c r="E267" s="89" t="s">
        <v>498</v>
      </c>
      <c r="F267" s="89" t="s">
        <v>19</v>
      </c>
      <c r="G267" s="176">
        <v>4501450</v>
      </c>
      <c r="H267" s="78">
        <f t="shared" si="6"/>
        <v>4501.45</v>
      </c>
      <c r="I267" s="176">
        <v>4501450</v>
      </c>
    </row>
    <row r="268" spans="1:9" ht="25.5">
      <c r="A268" s="77">
        <f t="shared" si="7"/>
        <v>257</v>
      </c>
      <c r="B268" s="88" t="s">
        <v>260</v>
      </c>
      <c r="C268" s="89" t="s">
        <v>55</v>
      </c>
      <c r="D268" s="89" t="s">
        <v>50</v>
      </c>
      <c r="E268" s="89" t="s">
        <v>498</v>
      </c>
      <c r="F268" s="89" t="s">
        <v>113</v>
      </c>
      <c r="G268" s="176">
        <v>4501450</v>
      </c>
      <c r="H268" s="78">
        <f t="shared" si="6"/>
        <v>4501.45</v>
      </c>
      <c r="I268" s="176">
        <v>4501450</v>
      </c>
    </row>
    <row r="269" spans="1:9" ht="12.75">
      <c r="A269" s="77">
        <f t="shared" si="7"/>
        <v>258</v>
      </c>
      <c r="B269" s="88" t="s">
        <v>384</v>
      </c>
      <c r="C269" s="89" t="s">
        <v>55</v>
      </c>
      <c r="D269" s="89" t="s">
        <v>51</v>
      </c>
      <c r="E269" s="89" t="s">
        <v>415</v>
      </c>
      <c r="F269" s="89" t="s">
        <v>19</v>
      </c>
      <c r="G269" s="176">
        <v>83258442</v>
      </c>
      <c r="H269" s="78">
        <f aca="true" t="shared" si="8" ref="H269:H332">I269/1000</f>
        <v>83258.442</v>
      </c>
      <c r="I269" s="176">
        <v>83258442</v>
      </c>
    </row>
    <row r="270" spans="1:9" ht="51">
      <c r="A270" s="77">
        <f aca="true" t="shared" si="9" ref="A270:A333">SUM(A269+1)</f>
        <v>259</v>
      </c>
      <c r="B270" s="88" t="s">
        <v>338</v>
      </c>
      <c r="C270" s="89" t="s">
        <v>55</v>
      </c>
      <c r="D270" s="89" t="s">
        <v>51</v>
      </c>
      <c r="E270" s="89" t="s">
        <v>1093</v>
      </c>
      <c r="F270" s="89" t="s">
        <v>19</v>
      </c>
      <c r="G270" s="176">
        <v>3709300</v>
      </c>
      <c r="H270" s="78">
        <f t="shared" si="8"/>
        <v>3709.3</v>
      </c>
      <c r="I270" s="176">
        <v>3709300</v>
      </c>
    </row>
    <row r="271" spans="1:9" ht="63.75">
      <c r="A271" s="77">
        <f t="shared" si="9"/>
        <v>260</v>
      </c>
      <c r="B271" s="88" t="s">
        <v>1102</v>
      </c>
      <c r="C271" s="89" t="s">
        <v>55</v>
      </c>
      <c r="D271" s="89" t="s">
        <v>51</v>
      </c>
      <c r="E271" s="89" t="s">
        <v>497</v>
      </c>
      <c r="F271" s="89" t="s">
        <v>19</v>
      </c>
      <c r="G271" s="176">
        <v>3709300</v>
      </c>
      <c r="H271" s="78">
        <f t="shared" si="8"/>
        <v>3709.3</v>
      </c>
      <c r="I271" s="176">
        <v>3709300</v>
      </c>
    </row>
    <row r="272" spans="1:9" ht="38.25">
      <c r="A272" s="77">
        <f t="shared" si="9"/>
        <v>261</v>
      </c>
      <c r="B272" s="88" t="s">
        <v>903</v>
      </c>
      <c r="C272" s="89" t="s">
        <v>55</v>
      </c>
      <c r="D272" s="89" t="s">
        <v>51</v>
      </c>
      <c r="E272" s="89" t="s">
        <v>1128</v>
      </c>
      <c r="F272" s="89" t="s">
        <v>19</v>
      </c>
      <c r="G272" s="176">
        <v>1798600</v>
      </c>
      <c r="H272" s="78">
        <f t="shared" si="8"/>
        <v>1798.6</v>
      </c>
      <c r="I272" s="176">
        <v>1798600</v>
      </c>
    </row>
    <row r="273" spans="1:9" ht="25.5">
      <c r="A273" s="77">
        <f t="shared" si="9"/>
        <v>262</v>
      </c>
      <c r="B273" s="88" t="s">
        <v>261</v>
      </c>
      <c r="C273" s="89" t="s">
        <v>55</v>
      </c>
      <c r="D273" s="89" t="s">
        <v>51</v>
      </c>
      <c r="E273" s="89" t="s">
        <v>1128</v>
      </c>
      <c r="F273" s="89" t="s">
        <v>114</v>
      </c>
      <c r="G273" s="176">
        <v>1798600</v>
      </c>
      <c r="H273" s="78">
        <f t="shared" si="8"/>
        <v>1798.6</v>
      </c>
      <c r="I273" s="176">
        <v>1798600</v>
      </c>
    </row>
    <row r="274" spans="1:9" ht="51">
      <c r="A274" s="77">
        <f t="shared" si="9"/>
        <v>263</v>
      </c>
      <c r="B274" s="88" t="s">
        <v>905</v>
      </c>
      <c r="C274" s="89" t="s">
        <v>55</v>
      </c>
      <c r="D274" s="89" t="s">
        <v>51</v>
      </c>
      <c r="E274" s="89" t="s">
        <v>904</v>
      </c>
      <c r="F274" s="89" t="s">
        <v>19</v>
      </c>
      <c r="G274" s="176">
        <v>1111800</v>
      </c>
      <c r="H274" s="78">
        <f t="shared" si="8"/>
        <v>1111.8</v>
      </c>
      <c r="I274" s="176">
        <v>1111800</v>
      </c>
    </row>
    <row r="275" spans="1:9" ht="25.5">
      <c r="A275" s="77">
        <f t="shared" si="9"/>
        <v>264</v>
      </c>
      <c r="B275" s="88" t="s">
        <v>261</v>
      </c>
      <c r="C275" s="89" t="s">
        <v>55</v>
      </c>
      <c r="D275" s="89" t="s">
        <v>51</v>
      </c>
      <c r="E275" s="89" t="s">
        <v>904</v>
      </c>
      <c r="F275" s="89" t="s">
        <v>114</v>
      </c>
      <c r="G275" s="176">
        <v>1111800</v>
      </c>
      <c r="H275" s="78">
        <f t="shared" si="8"/>
        <v>1111.8</v>
      </c>
      <c r="I275" s="176">
        <v>1111800</v>
      </c>
    </row>
    <row r="276" spans="1:9" ht="38.25">
      <c r="A276" s="77">
        <f t="shared" si="9"/>
        <v>265</v>
      </c>
      <c r="B276" s="88" t="s">
        <v>903</v>
      </c>
      <c r="C276" s="89" t="s">
        <v>55</v>
      </c>
      <c r="D276" s="89" t="s">
        <v>51</v>
      </c>
      <c r="E276" s="89" t="s">
        <v>1129</v>
      </c>
      <c r="F276" s="89" t="s">
        <v>19</v>
      </c>
      <c r="G276" s="176">
        <v>798900</v>
      </c>
      <c r="H276" s="78">
        <f t="shared" si="8"/>
        <v>798.9</v>
      </c>
      <c r="I276" s="176">
        <v>798900</v>
      </c>
    </row>
    <row r="277" spans="1:9" ht="25.5">
      <c r="A277" s="77">
        <f t="shared" si="9"/>
        <v>266</v>
      </c>
      <c r="B277" s="88" t="s">
        <v>261</v>
      </c>
      <c r="C277" s="89" t="s">
        <v>55</v>
      </c>
      <c r="D277" s="89" t="s">
        <v>51</v>
      </c>
      <c r="E277" s="89" t="s">
        <v>1129</v>
      </c>
      <c r="F277" s="89" t="s">
        <v>114</v>
      </c>
      <c r="G277" s="176">
        <v>798900</v>
      </c>
      <c r="H277" s="78">
        <f t="shared" si="8"/>
        <v>798.9</v>
      </c>
      <c r="I277" s="176">
        <v>798900</v>
      </c>
    </row>
    <row r="278" spans="1:9" ht="51">
      <c r="A278" s="77">
        <f t="shared" si="9"/>
        <v>267</v>
      </c>
      <c r="B278" s="88" t="s">
        <v>347</v>
      </c>
      <c r="C278" s="89" t="s">
        <v>55</v>
      </c>
      <c r="D278" s="89" t="s">
        <v>51</v>
      </c>
      <c r="E278" s="89" t="s">
        <v>499</v>
      </c>
      <c r="F278" s="89" t="s">
        <v>19</v>
      </c>
      <c r="G278" s="176">
        <v>79272725</v>
      </c>
      <c r="H278" s="78">
        <f t="shared" si="8"/>
        <v>79272.725</v>
      </c>
      <c r="I278" s="176">
        <v>79272725</v>
      </c>
    </row>
    <row r="279" spans="1:9" ht="38.25">
      <c r="A279" s="77">
        <f t="shared" si="9"/>
        <v>268</v>
      </c>
      <c r="B279" s="88" t="s">
        <v>262</v>
      </c>
      <c r="C279" s="89" t="s">
        <v>55</v>
      </c>
      <c r="D279" s="89" t="s">
        <v>51</v>
      </c>
      <c r="E279" s="89" t="s">
        <v>500</v>
      </c>
      <c r="F279" s="89" t="s">
        <v>19</v>
      </c>
      <c r="G279" s="176">
        <v>170000</v>
      </c>
      <c r="H279" s="78">
        <f t="shared" si="8"/>
        <v>170</v>
      </c>
      <c r="I279" s="176">
        <v>170000</v>
      </c>
    </row>
    <row r="280" spans="1:9" ht="12.75">
      <c r="A280" s="77">
        <f t="shared" si="9"/>
        <v>269</v>
      </c>
      <c r="B280" s="88" t="s">
        <v>246</v>
      </c>
      <c r="C280" s="89" t="s">
        <v>55</v>
      </c>
      <c r="D280" s="89" t="s">
        <v>51</v>
      </c>
      <c r="E280" s="89" t="s">
        <v>500</v>
      </c>
      <c r="F280" s="89" t="s">
        <v>104</v>
      </c>
      <c r="G280" s="176">
        <v>170000</v>
      </c>
      <c r="H280" s="78">
        <f t="shared" si="8"/>
        <v>170</v>
      </c>
      <c r="I280" s="176">
        <v>170000</v>
      </c>
    </row>
    <row r="281" spans="1:9" ht="25.5">
      <c r="A281" s="77">
        <f t="shared" si="9"/>
        <v>270</v>
      </c>
      <c r="B281" s="88" t="s">
        <v>263</v>
      </c>
      <c r="C281" s="89" t="s">
        <v>55</v>
      </c>
      <c r="D281" s="89" t="s">
        <v>51</v>
      </c>
      <c r="E281" s="89" t="s">
        <v>501</v>
      </c>
      <c r="F281" s="89" t="s">
        <v>19</v>
      </c>
      <c r="G281" s="176">
        <v>100000</v>
      </c>
      <c r="H281" s="78">
        <f t="shared" si="8"/>
        <v>100</v>
      </c>
      <c r="I281" s="176">
        <v>100000</v>
      </c>
    </row>
    <row r="282" spans="1:9" ht="25.5">
      <c r="A282" s="77">
        <f t="shared" si="9"/>
        <v>271</v>
      </c>
      <c r="B282" s="88" t="s">
        <v>221</v>
      </c>
      <c r="C282" s="89" t="s">
        <v>55</v>
      </c>
      <c r="D282" s="89" t="s">
        <v>51</v>
      </c>
      <c r="E282" s="89" t="s">
        <v>501</v>
      </c>
      <c r="F282" s="89" t="s">
        <v>109</v>
      </c>
      <c r="G282" s="176">
        <v>100000</v>
      </c>
      <c r="H282" s="78">
        <f t="shared" si="8"/>
        <v>100</v>
      </c>
      <c r="I282" s="176">
        <v>100000</v>
      </c>
    </row>
    <row r="283" spans="1:9" ht="25.5">
      <c r="A283" s="77">
        <f t="shared" si="9"/>
        <v>272</v>
      </c>
      <c r="B283" s="88" t="s">
        <v>264</v>
      </c>
      <c r="C283" s="89" t="s">
        <v>55</v>
      </c>
      <c r="D283" s="89" t="s">
        <v>51</v>
      </c>
      <c r="E283" s="89" t="s">
        <v>502</v>
      </c>
      <c r="F283" s="89" t="s">
        <v>19</v>
      </c>
      <c r="G283" s="176">
        <v>580000</v>
      </c>
      <c r="H283" s="78">
        <f t="shared" si="8"/>
        <v>580</v>
      </c>
      <c r="I283" s="176">
        <v>580000</v>
      </c>
    </row>
    <row r="284" spans="1:9" ht="38.25">
      <c r="A284" s="77">
        <f t="shared" si="9"/>
        <v>273</v>
      </c>
      <c r="B284" s="88" t="s">
        <v>348</v>
      </c>
      <c r="C284" s="89" t="s">
        <v>55</v>
      </c>
      <c r="D284" s="89" t="s">
        <v>51</v>
      </c>
      <c r="E284" s="89" t="s">
        <v>502</v>
      </c>
      <c r="F284" s="89" t="s">
        <v>328</v>
      </c>
      <c r="G284" s="176">
        <v>580000</v>
      </c>
      <c r="H284" s="78">
        <f t="shared" si="8"/>
        <v>580</v>
      </c>
      <c r="I284" s="176">
        <v>580000</v>
      </c>
    </row>
    <row r="285" spans="1:9" ht="89.25">
      <c r="A285" s="77">
        <f t="shared" si="9"/>
        <v>274</v>
      </c>
      <c r="B285" s="88" t="s">
        <v>503</v>
      </c>
      <c r="C285" s="89" t="s">
        <v>55</v>
      </c>
      <c r="D285" s="89" t="s">
        <v>51</v>
      </c>
      <c r="E285" s="89" t="s">
        <v>504</v>
      </c>
      <c r="F285" s="89" t="s">
        <v>19</v>
      </c>
      <c r="G285" s="176">
        <v>110000</v>
      </c>
      <c r="H285" s="78">
        <f t="shared" si="8"/>
        <v>110</v>
      </c>
      <c r="I285" s="176">
        <v>110000</v>
      </c>
    </row>
    <row r="286" spans="1:9" ht="25.5">
      <c r="A286" s="77">
        <f t="shared" si="9"/>
        <v>275</v>
      </c>
      <c r="B286" s="88" t="s">
        <v>221</v>
      </c>
      <c r="C286" s="89" t="s">
        <v>55</v>
      </c>
      <c r="D286" s="89" t="s">
        <v>51</v>
      </c>
      <c r="E286" s="89" t="s">
        <v>504</v>
      </c>
      <c r="F286" s="89" t="s">
        <v>109</v>
      </c>
      <c r="G286" s="176">
        <v>110000</v>
      </c>
      <c r="H286" s="78">
        <f t="shared" si="8"/>
        <v>110</v>
      </c>
      <c r="I286" s="176">
        <v>110000</v>
      </c>
    </row>
    <row r="287" spans="1:9" ht="25.5">
      <c r="A287" s="77">
        <f t="shared" si="9"/>
        <v>276</v>
      </c>
      <c r="B287" s="88" t="s">
        <v>265</v>
      </c>
      <c r="C287" s="89" t="s">
        <v>55</v>
      </c>
      <c r="D287" s="89" t="s">
        <v>51</v>
      </c>
      <c r="E287" s="89" t="s">
        <v>505</v>
      </c>
      <c r="F287" s="89" t="s">
        <v>19</v>
      </c>
      <c r="G287" s="176">
        <v>10000</v>
      </c>
      <c r="H287" s="78">
        <f t="shared" si="8"/>
        <v>10</v>
      </c>
      <c r="I287" s="176">
        <v>10000</v>
      </c>
    </row>
    <row r="288" spans="1:9" ht="25.5">
      <c r="A288" s="77">
        <f t="shared" si="9"/>
        <v>277</v>
      </c>
      <c r="B288" s="88" t="s">
        <v>221</v>
      </c>
      <c r="C288" s="89" t="s">
        <v>55</v>
      </c>
      <c r="D288" s="89" t="s">
        <v>51</v>
      </c>
      <c r="E288" s="89" t="s">
        <v>505</v>
      </c>
      <c r="F288" s="89" t="s">
        <v>109</v>
      </c>
      <c r="G288" s="176">
        <v>10000</v>
      </c>
      <c r="H288" s="78">
        <f t="shared" si="8"/>
        <v>10</v>
      </c>
      <c r="I288" s="176">
        <v>10000</v>
      </c>
    </row>
    <row r="289" spans="1:9" ht="140.25">
      <c r="A289" s="77">
        <f t="shared" si="9"/>
        <v>278</v>
      </c>
      <c r="B289" s="88" t="s">
        <v>506</v>
      </c>
      <c r="C289" s="89" t="s">
        <v>55</v>
      </c>
      <c r="D289" s="89" t="s">
        <v>51</v>
      </c>
      <c r="E289" s="89" t="s">
        <v>507</v>
      </c>
      <c r="F289" s="89" t="s">
        <v>19</v>
      </c>
      <c r="G289" s="176">
        <v>9845810</v>
      </c>
      <c r="H289" s="78">
        <f t="shared" si="8"/>
        <v>9845.81</v>
      </c>
      <c r="I289" s="176">
        <v>9845810</v>
      </c>
    </row>
    <row r="290" spans="1:9" ht="25.5">
      <c r="A290" s="77">
        <f t="shared" si="9"/>
        <v>279</v>
      </c>
      <c r="B290" s="88" t="s">
        <v>221</v>
      </c>
      <c r="C290" s="89" t="s">
        <v>55</v>
      </c>
      <c r="D290" s="89" t="s">
        <v>51</v>
      </c>
      <c r="E290" s="89" t="s">
        <v>507</v>
      </c>
      <c r="F290" s="89" t="s">
        <v>109</v>
      </c>
      <c r="G290" s="176">
        <v>135810</v>
      </c>
      <c r="H290" s="78">
        <f t="shared" si="8"/>
        <v>135.81</v>
      </c>
      <c r="I290" s="176">
        <v>135810</v>
      </c>
    </row>
    <row r="291" spans="1:9" ht="25.5">
      <c r="A291" s="77">
        <f t="shared" si="9"/>
        <v>280</v>
      </c>
      <c r="B291" s="88" t="s">
        <v>260</v>
      </c>
      <c r="C291" s="89" t="s">
        <v>55</v>
      </c>
      <c r="D291" s="89" t="s">
        <v>51</v>
      </c>
      <c r="E291" s="89" t="s">
        <v>507</v>
      </c>
      <c r="F291" s="89" t="s">
        <v>113</v>
      </c>
      <c r="G291" s="176">
        <v>9710000</v>
      </c>
      <c r="H291" s="78">
        <f t="shared" si="8"/>
        <v>9710</v>
      </c>
      <c r="I291" s="176">
        <v>9710000</v>
      </c>
    </row>
    <row r="292" spans="1:9" ht="114.75">
      <c r="A292" s="77">
        <f t="shared" si="9"/>
        <v>281</v>
      </c>
      <c r="B292" s="88" t="s">
        <v>508</v>
      </c>
      <c r="C292" s="89" t="s">
        <v>55</v>
      </c>
      <c r="D292" s="89" t="s">
        <v>51</v>
      </c>
      <c r="E292" s="89" t="s">
        <v>509</v>
      </c>
      <c r="F292" s="89" t="s">
        <v>19</v>
      </c>
      <c r="G292" s="176">
        <v>60815515</v>
      </c>
      <c r="H292" s="78">
        <f t="shared" si="8"/>
        <v>60815.515</v>
      </c>
      <c r="I292" s="176">
        <v>60815515</v>
      </c>
    </row>
    <row r="293" spans="1:9" ht="25.5">
      <c r="A293" s="77">
        <f t="shared" si="9"/>
        <v>282</v>
      </c>
      <c r="B293" s="88" t="s">
        <v>221</v>
      </c>
      <c r="C293" s="89" t="s">
        <v>55</v>
      </c>
      <c r="D293" s="89" t="s">
        <v>51</v>
      </c>
      <c r="E293" s="89" t="s">
        <v>509</v>
      </c>
      <c r="F293" s="89" t="s">
        <v>109</v>
      </c>
      <c r="G293" s="176">
        <v>717000</v>
      </c>
      <c r="H293" s="78">
        <f t="shared" si="8"/>
        <v>717</v>
      </c>
      <c r="I293" s="176">
        <v>717000</v>
      </c>
    </row>
    <row r="294" spans="1:9" ht="25.5">
      <c r="A294" s="77">
        <f t="shared" si="9"/>
        <v>283</v>
      </c>
      <c r="B294" s="88" t="s">
        <v>260</v>
      </c>
      <c r="C294" s="89" t="s">
        <v>55</v>
      </c>
      <c r="D294" s="89" t="s">
        <v>51</v>
      </c>
      <c r="E294" s="89" t="s">
        <v>509</v>
      </c>
      <c r="F294" s="89" t="s">
        <v>113</v>
      </c>
      <c r="G294" s="176">
        <v>60098515</v>
      </c>
      <c r="H294" s="78">
        <f t="shared" si="8"/>
        <v>60098.515</v>
      </c>
      <c r="I294" s="176">
        <v>60098515</v>
      </c>
    </row>
    <row r="295" spans="1:9" ht="63.75">
      <c r="A295" s="77">
        <f t="shared" si="9"/>
        <v>284</v>
      </c>
      <c r="B295" s="88" t="s">
        <v>510</v>
      </c>
      <c r="C295" s="89" t="s">
        <v>55</v>
      </c>
      <c r="D295" s="89" t="s">
        <v>51</v>
      </c>
      <c r="E295" s="89" t="s">
        <v>511</v>
      </c>
      <c r="F295" s="89" t="s">
        <v>19</v>
      </c>
      <c r="G295" s="176">
        <v>7637000</v>
      </c>
      <c r="H295" s="78">
        <f t="shared" si="8"/>
        <v>7637</v>
      </c>
      <c r="I295" s="176">
        <v>7637000</v>
      </c>
    </row>
    <row r="296" spans="1:9" ht="25.5">
      <c r="A296" s="77">
        <f t="shared" si="9"/>
        <v>285</v>
      </c>
      <c r="B296" s="88" t="s">
        <v>221</v>
      </c>
      <c r="C296" s="89" t="s">
        <v>55</v>
      </c>
      <c r="D296" s="89" t="s">
        <v>51</v>
      </c>
      <c r="E296" s="89" t="s">
        <v>511</v>
      </c>
      <c r="F296" s="89" t="s">
        <v>109</v>
      </c>
      <c r="G296" s="176">
        <v>103000</v>
      </c>
      <c r="H296" s="78">
        <f t="shared" si="8"/>
        <v>103</v>
      </c>
      <c r="I296" s="176">
        <v>103000</v>
      </c>
    </row>
    <row r="297" spans="1:9" ht="25.5">
      <c r="A297" s="77">
        <f t="shared" si="9"/>
        <v>286</v>
      </c>
      <c r="B297" s="88" t="s">
        <v>260</v>
      </c>
      <c r="C297" s="89" t="s">
        <v>55</v>
      </c>
      <c r="D297" s="89" t="s">
        <v>51</v>
      </c>
      <c r="E297" s="89" t="s">
        <v>511</v>
      </c>
      <c r="F297" s="89" t="s">
        <v>113</v>
      </c>
      <c r="G297" s="176">
        <v>7534000</v>
      </c>
      <c r="H297" s="78">
        <f t="shared" si="8"/>
        <v>7534</v>
      </c>
      <c r="I297" s="176">
        <v>7534000</v>
      </c>
    </row>
    <row r="298" spans="1:9" ht="140.25">
      <c r="A298" s="77">
        <f t="shared" si="9"/>
        <v>287</v>
      </c>
      <c r="B298" s="88" t="s">
        <v>880</v>
      </c>
      <c r="C298" s="89" t="s">
        <v>55</v>
      </c>
      <c r="D298" s="89" t="s">
        <v>51</v>
      </c>
      <c r="E298" s="89" t="s">
        <v>1058</v>
      </c>
      <c r="F298" s="89" t="s">
        <v>19</v>
      </c>
      <c r="G298" s="176">
        <v>4400</v>
      </c>
      <c r="H298" s="78">
        <f t="shared" si="8"/>
        <v>4.4</v>
      </c>
      <c r="I298" s="176">
        <v>4400</v>
      </c>
    </row>
    <row r="299" spans="1:9" ht="25.5">
      <c r="A299" s="77">
        <f t="shared" si="9"/>
        <v>288</v>
      </c>
      <c r="B299" s="88" t="s">
        <v>260</v>
      </c>
      <c r="C299" s="89" t="s">
        <v>55</v>
      </c>
      <c r="D299" s="89" t="s">
        <v>51</v>
      </c>
      <c r="E299" s="89" t="s">
        <v>1058</v>
      </c>
      <c r="F299" s="89" t="s">
        <v>113</v>
      </c>
      <c r="G299" s="176">
        <v>4400</v>
      </c>
      <c r="H299" s="78">
        <f t="shared" si="8"/>
        <v>4.4</v>
      </c>
      <c r="I299" s="176">
        <v>4400</v>
      </c>
    </row>
    <row r="300" spans="1:9" ht="12.75">
      <c r="A300" s="77">
        <f t="shared" si="9"/>
        <v>289</v>
      </c>
      <c r="B300" s="88" t="s">
        <v>117</v>
      </c>
      <c r="C300" s="89" t="s">
        <v>55</v>
      </c>
      <c r="D300" s="89" t="s">
        <v>51</v>
      </c>
      <c r="E300" s="89" t="s">
        <v>416</v>
      </c>
      <c r="F300" s="89" t="s">
        <v>19</v>
      </c>
      <c r="G300" s="176">
        <v>276417</v>
      </c>
      <c r="H300" s="78">
        <f t="shared" si="8"/>
        <v>276.417</v>
      </c>
      <c r="I300" s="176">
        <v>276417</v>
      </c>
    </row>
    <row r="301" spans="1:9" ht="25.5">
      <c r="A301" s="77">
        <f t="shared" si="9"/>
        <v>290</v>
      </c>
      <c r="B301" s="88" t="s">
        <v>266</v>
      </c>
      <c r="C301" s="89" t="s">
        <v>55</v>
      </c>
      <c r="D301" s="89" t="s">
        <v>51</v>
      </c>
      <c r="E301" s="89" t="s">
        <v>512</v>
      </c>
      <c r="F301" s="89" t="s">
        <v>19</v>
      </c>
      <c r="G301" s="176">
        <v>276417</v>
      </c>
      <c r="H301" s="78">
        <f t="shared" si="8"/>
        <v>276.417</v>
      </c>
      <c r="I301" s="176">
        <v>276417</v>
      </c>
    </row>
    <row r="302" spans="1:9" ht="25.5">
      <c r="A302" s="77">
        <f t="shared" si="9"/>
        <v>291</v>
      </c>
      <c r="B302" s="88" t="s">
        <v>267</v>
      </c>
      <c r="C302" s="89" t="s">
        <v>55</v>
      </c>
      <c r="D302" s="89" t="s">
        <v>51</v>
      </c>
      <c r="E302" s="89" t="s">
        <v>512</v>
      </c>
      <c r="F302" s="89" t="s">
        <v>106</v>
      </c>
      <c r="G302" s="176">
        <v>242928</v>
      </c>
      <c r="H302" s="78">
        <f t="shared" si="8"/>
        <v>242.928</v>
      </c>
      <c r="I302" s="176">
        <v>242928</v>
      </c>
    </row>
    <row r="303" spans="1:9" ht="12.75">
      <c r="A303" s="77">
        <f t="shared" si="9"/>
        <v>292</v>
      </c>
      <c r="B303" s="88" t="s">
        <v>246</v>
      </c>
      <c r="C303" s="89" t="s">
        <v>55</v>
      </c>
      <c r="D303" s="89" t="s">
        <v>51</v>
      </c>
      <c r="E303" s="89" t="s">
        <v>512</v>
      </c>
      <c r="F303" s="89" t="s">
        <v>104</v>
      </c>
      <c r="G303" s="176">
        <v>33489</v>
      </c>
      <c r="H303" s="78">
        <f t="shared" si="8"/>
        <v>33.489</v>
      </c>
      <c r="I303" s="176">
        <v>33489</v>
      </c>
    </row>
    <row r="304" spans="1:9" ht="12.75">
      <c r="A304" s="77">
        <f t="shared" si="9"/>
        <v>293</v>
      </c>
      <c r="B304" s="88" t="s">
        <v>385</v>
      </c>
      <c r="C304" s="89" t="s">
        <v>55</v>
      </c>
      <c r="D304" s="89" t="s">
        <v>99</v>
      </c>
      <c r="E304" s="89" t="s">
        <v>415</v>
      </c>
      <c r="F304" s="89" t="s">
        <v>19</v>
      </c>
      <c r="G304" s="176">
        <v>6541675</v>
      </c>
      <c r="H304" s="78">
        <f t="shared" si="8"/>
        <v>6541.675</v>
      </c>
      <c r="I304" s="176">
        <v>6541675</v>
      </c>
    </row>
    <row r="305" spans="1:9" ht="51">
      <c r="A305" s="77">
        <f t="shared" si="9"/>
        <v>294</v>
      </c>
      <c r="B305" s="88" t="s">
        <v>347</v>
      </c>
      <c r="C305" s="89" t="s">
        <v>55</v>
      </c>
      <c r="D305" s="89" t="s">
        <v>99</v>
      </c>
      <c r="E305" s="89" t="s">
        <v>499</v>
      </c>
      <c r="F305" s="89" t="s">
        <v>19</v>
      </c>
      <c r="G305" s="176">
        <v>6541675</v>
      </c>
      <c r="H305" s="78">
        <f t="shared" si="8"/>
        <v>6541.675</v>
      </c>
      <c r="I305" s="176">
        <v>6541675</v>
      </c>
    </row>
    <row r="306" spans="1:9" ht="140.25">
      <c r="A306" s="77">
        <f t="shared" si="9"/>
        <v>295</v>
      </c>
      <c r="B306" s="88" t="s">
        <v>506</v>
      </c>
      <c r="C306" s="89" t="s">
        <v>55</v>
      </c>
      <c r="D306" s="89" t="s">
        <v>99</v>
      </c>
      <c r="E306" s="89" t="s">
        <v>507</v>
      </c>
      <c r="F306" s="89" t="s">
        <v>19</v>
      </c>
      <c r="G306" s="176">
        <v>506190</v>
      </c>
      <c r="H306" s="78">
        <f t="shared" si="8"/>
        <v>506.19</v>
      </c>
      <c r="I306" s="176">
        <v>506190</v>
      </c>
    </row>
    <row r="307" spans="1:9" ht="25.5">
      <c r="A307" s="77">
        <f t="shared" si="9"/>
        <v>296</v>
      </c>
      <c r="B307" s="88" t="s">
        <v>228</v>
      </c>
      <c r="C307" s="89" t="s">
        <v>55</v>
      </c>
      <c r="D307" s="89" t="s">
        <v>99</v>
      </c>
      <c r="E307" s="89" t="s">
        <v>507</v>
      </c>
      <c r="F307" s="89" t="s">
        <v>110</v>
      </c>
      <c r="G307" s="176">
        <v>506190</v>
      </c>
      <c r="H307" s="78">
        <f t="shared" si="8"/>
        <v>506.19</v>
      </c>
      <c r="I307" s="176">
        <v>506190</v>
      </c>
    </row>
    <row r="308" spans="1:9" ht="114.75">
      <c r="A308" s="77">
        <f t="shared" si="9"/>
        <v>297</v>
      </c>
      <c r="B308" s="88" t="s">
        <v>508</v>
      </c>
      <c r="C308" s="89" t="s">
        <v>55</v>
      </c>
      <c r="D308" s="89" t="s">
        <v>99</v>
      </c>
      <c r="E308" s="89" t="s">
        <v>509</v>
      </c>
      <c r="F308" s="89" t="s">
        <v>19</v>
      </c>
      <c r="G308" s="176">
        <v>6035485</v>
      </c>
      <c r="H308" s="78">
        <f t="shared" si="8"/>
        <v>6035.485</v>
      </c>
      <c r="I308" s="176">
        <v>6035485</v>
      </c>
    </row>
    <row r="309" spans="1:9" ht="25.5">
      <c r="A309" s="77">
        <f t="shared" si="9"/>
        <v>298</v>
      </c>
      <c r="B309" s="88" t="s">
        <v>228</v>
      </c>
      <c r="C309" s="89" t="s">
        <v>55</v>
      </c>
      <c r="D309" s="89" t="s">
        <v>99</v>
      </c>
      <c r="E309" s="89" t="s">
        <v>509</v>
      </c>
      <c r="F309" s="89" t="s">
        <v>110</v>
      </c>
      <c r="G309" s="176">
        <v>5480485</v>
      </c>
      <c r="H309" s="78">
        <f t="shared" si="8"/>
        <v>5480.485</v>
      </c>
      <c r="I309" s="176">
        <v>5480485</v>
      </c>
    </row>
    <row r="310" spans="1:9" ht="25.5">
      <c r="A310" s="77">
        <f t="shared" si="9"/>
        <v>299</v>
      </c>
      <c r="B310" s="88" t="s">
        <v>221</v>
      </c>
      <c r="C310" s="89" t="s">
        <v>55</v>
      </c>
      <c r="D310" s="89" t="s">
        <v>99</v>
      </c>
      <c r="E310" s="89" t="s">
        <v>509</v>
      </c>
      <c r="F310" s="89" t="s">
        <v>109</v>
      </c>
      <c r="G310" s="176">
        <v>415000</v>
      </c>
      <c r="H310" s="78">
        <f t="shared" si="8"/>
        <v>415</v>
      </c>
      <c r="I310" s="176">
        <v>415000</v>
      </c>
    </row>
    <row r="311" spans="1:9" ht="12.75">
      <c r="A311" s="77">
        <f t="shared" si="9"/>
        <v>300</v>
      </c>
      <c r="B311" s="88" t="s">
        <v>229</v>
      </c>
      <c r="C311" s="89" t="s">
        <v>55</v>
      </c>
      <c r="D311" s="89" t="s">
        <v>99</v>
      </c>
      <c r="E311" s="89" t="s">
        <v>509</v>
      </c>
      <c r="F311" s="89" t="s">
        <v>111</v>
      </c>
      <c r="G311" s="176">
        <v>140000</v>
      </c>
      <c r="H311" s="78">
        <f t="shared" si="8"/>
        <v>140</v>
      </c>
      <c r="I311" s="176">
        <v>140000</v>
      </c>
    </row>
    <row r="312" spans="1:9" ht="12.75">
      <c r="A312" s="77">
        <f t="shared" si="9"/>
        <v>301</v>
      </c>
      <c r="B312" s="88" t="s">
        <v>680</v>
      </c>
      <c r="C312" s="89" t="s">
        <v>55</v>
      </c>
      <c r="D312" s="89" t="s">
        <v>659</v>
      </c>
      <c r="E312" s="89" t="s">
        <v>415</v>
      </c>
      <c r="F312" s="89" t="s">
        <v>19</v>
      </c>
      <c r="G312" s="176">
        <v>1340000</v>
      </c>
      <c r="H312" s="78">
        <f t="shared" si="8"/>
        <v>1340</v>
      </c>
      <c r="I312" s="176">
        <v>1340000</v>
      </c>
    </row>
    <row r="313" spans="1:9" ht="12.75">
      <c r="A313" s="77">
        <f t="shared" si="9"/>
        <v>302</v>
      </c>
      <c r="B313" s="88" t="s">
        <v>681</v>
      </c>
      <c r="C313" s="89" t="s">
        <v>55</v>
      </c>
      <c r="D313" s="89" t="s">
        <v>661</v>
      </c>
      <c r="E313" s="89" t="s">
        <v>415</v>
      </c>
      <c r="F313" s="89" t="s">
        <v>19</v>
      </c>
      <c r="G313" s="176">
        <v>250000</v>
      </c>
      <c r="H313" s="78">
        <f t="shared" si="8"/>
        <v>250</v>
      </c>
      <c r="I313" s="176">
        <v>250000</v>
      </c>
    </row>
    <row r="314" spans="1:9" ht="51">
      <c r="A314" s="77">
        <f t="shared" si="9"/>
        <v>303</v>
      </c>
      <c r="B314" s="88" t="s">
        <v>339</v>
      </c>
      <c r="C314" s="89" t="s">
        <v>55</v>
      </c>
      <c r="D314" s="89" t="s">
        <v>661</v>
      </c>
      <c r="E314" s="89" t="s">
        <v>420</v>
      </c>
      <c r="F314" s="89" t="s">
        <v>19</v>
      </c>
      <c r="G314" s="176">
        <v>250000</v>
      </c>
      <c r="H314" s="78">
        <f t="shared" si="8"/>
        <v>250</v>
      </c>
      <c r="I314" s="176">
        <v>250000</v>
      </c>
    </row>
    <row r="315" spans="1:9" ht="25.5">
      <c r="A315" s="77">
        <f t="shared" si="9"/>
        <v>304</v>
      </c>
      <c r="B315" s="88" t="s">
        <v>682</v>
      </c>
      <c r="C315" s="89" t="s">
        <v>55</v>
      </c>
      <c r="D315" s="89" t="s">
        <v>661</v>
      </c>
      <c r="E315" s="89" t="s">
        <v>429</v>
      </c>
      <c r="F315" s="89" t="s">
        <v>19</v>
      </c>
      <c r="G315" s="176">
        <v>250000</v>
      </c>
      <c r="H315" s="78">
        <f t="shared" si="8"/>
        <v>250</v>
      </c>
      <c r="I315" s="176">
        <v>250000</v>
      </c>
    </row>
    <row r="316" spans="1:9" ht="25.5">
      <c r="A316" s="77">
        <f t="shared" si="9"/>
        <v>305</v>
      </c>
      <c r="B316" s="88" t="s">
        <v>221</v>
      </c>
      <c r="C316" s="89" t="s">
        <v>55</v>
      </c>
      <c r="D316" s="89" t="s">
        <v>661</v>
      </c>
      <c r="E316" s="89" t="s">
        <v>429</v>
      </c>
      <c r="F316" s="89" t="s">
        <v>109</v>
      </c>
      <c r="G316" s="176">
        <v>250000</v>
      </c>
      <c r="H316" s="78">
        <f t="shared" si="8"/>
        <v>250</v>
      </c>
      <c r="I316" s="176">
        <v>250000</v>
      </c>
    </row>
    <row r="317" spans="1:9" ht="12.75">
      <c r="A317" s="77">
        <f t="shared" si="9"/>
        <v>306</v>
      </c>
      <c r="B317" s="88" t="s">
        <v>683</v>
      </c>
      <c r="C317" s="89" t="s">
        <v>55</v>
      </c>
      <c r="D317" s="89" t="s">
        <v>664</v>
      </c>
      <c r="E317" s="89" t="s">
        <v>415</v>
      </c>
      <c r="F317" s="89" t="s">
        <v>19</v>
      </c>
      <c r="G317" s="176">
        <v>1090000</v>
      </c>
      <c r="H317" s="78">
        <f t="shared" si="8"/>
        <v>1090</v>
      </c>
      <c r="I317" s="176">
        <v>1090000</v>
      </c>
    </row>
    <row r="318" spans="1:9" ht="51">
      <c r="A318" s="77">
        <f t="shared" si="9"/>
        <v>307</v>
      </c>
      <c r="B318" s="88" t="s">
        <v>339</v>
      </c>
      <c r="C318" s="89" t="s">
        <v>55</v>
      </c>
      <c r="D318" s="89" t="s">
        <v>664</v>
      </c>
      <c r="E318" s="89" t="s">
        <v>420</v>
      </c>
      <c r="F318" s="89" t="s">
        <v>19</v>
      </c>
      <c r="G318" s="176">
        <v>1090000</v>
      </c>
      <c r="H318" s="78">
        <f t="shared" si="8"/>
        <v>1090</v>
      </c>
      <c r="I318" s="176">
        <v>1090000</v>
      </c>
    </row>
    <row r="319" spans="1:9" ht="25.5">
      <c r="A319" s="77">
        <f t="shared" si="9"/>
        <v>308</v>
      </c>
      <c r="B319" s="88" t="s">
        <v>682</v>
      </c>
      <c r="C319" s="89" t="s">
        <v>55</v>
      </c>
      <c r="D319" s="89" t="s">
        <v>664</v>
      </c>
      <c r="E319" s="89" t="s">
        <v>429</v>
      </c>
      <c r="F319" s="89" t="s">
        <v>19</v>
      </c>
      <c r="G319" s="176">
        <v>1090000</v>
      </c>
      <c r="H319" s="78">
        <f t="shared" si="8"/>
        <v>1090</v>
      </c>
      <c r="I319" s="176">
        <v>1090000</v>
      </c>
    </row>
    <row r="320" spans="1:9" ht="38.25">
      <c r="A320" s="77">
        <f t="shared" si="9"/>
        <v>309</v>
      </c>
      <c r="B320" s="88" t="s">
        <v>348</v>
      </c>
      <c r="C320" s="89" t="s">
        <v>55</v>
      </c>
      <c r="D320" s="89" t="s">
        <v>664</v>
      </c>
      <c r="E320" s="89" t="s">
        <v>429</v>
      </c>
      <c r="F320" s="89" t="s">
        <v>328</v>
      </c>
      <c r="G320" s="176">
        <v>1090000</v>
      </c>
      <c r="H320" s="78">
        <f t="shared" si="8"/>
        <v>1090</v>
      </c>
      <c r="I320" s="176">
        <v>1090000</v>
      </c>
    </row>
    <row r="321" spans="1:9" ht="38.25">
      <c r="A321" s="77">
        <f t="shared" si="9"/>
        <v>310</v>
      </c>
      <c r="B321" s="88" t="s">
        <v>386</v>
      </c>
      <c r="C321" s="89" t="s">
        <v>55</v>
      </c>
      <c r="D321" s="89" t="s">
        <v>100</v>
      </c>
      <c r="E321" s="89" t="s">
        <v>415</v>
      </c>
      <c r="F321" s="89" t="s">
        <v>19</v>
      </c>
      <c r="G321" s="176">
        <v>159837200</v>
      </c>
      <c r="H321" s="78">
        <f t="shared" si="8"/>
        <v>159837.2</v>
      </c>
      <c r="I321" s="176">
        <v>159837200</v>
      </c>
    </row>
    <row r="322" spans="1:9" ht="38.25">
      <c r="A322" s="77">
        <f t="shared" si="9"/>
        <v>311</v>
      </c>
      <c r="B322" s="88" t="s">
        <v>387</v>
      </c>
      <c r="C322" s="89" t="s">
        <v>55</v>
      </c>
      <c r="D322" s="89" t="s">
        <v>14</v>
      </c>
      <c r="E322" s="89" t="s">
        <v>415</v>
      </c>
      <c r="F322" s="89" t="s">
        <v>19</v>
      </c>
      <c r="G322" s="176">
        <v>21330000</v>
      </c>
      <c r="H322" s="78">
        <f t="shared" si="8"/>
        <v>21330</v>
      </c>
      <c r="I322" s="176">
        <v>21330000</v>
      </c>
    </row>
    <row r="323" spans="1:9" ht="38.25">
      <c r="A323" s="77">
        <f t="shared" si="9"/>
        <v>312</v>
      </c>
      <c r="B323" s="88" t="s">
        <v>349</v>
      </c>
      <c r="C323" s="89" t="s">
        <v>55</v>
      </c>
      <c r="D323" s="89" t="s">
        <v>14</v>
      </c>
      <c r="E323" s="89" t="s">
        <v>1103</v>
      </c>
      <c r="F323" s="89" t="s">
        <v>19</v>
      </c>
      <c r="G323" s="176">
        <v>21330000</v>
      </c>
      <c r="H323" s="78">
        <f t="shared" si="8"/>
        <v>21330</v>
      </c>
      <c r="I323" s="176">
        <v>21330000</v>
      </c>
    </row>
    <row r="324" spans="1:9" ht="25.5">
      <c r="A324" s="77">
        <f t="shared" si="9"/>
        <v>313</v>
      </c>
      <c r="B324" s="88" t="s">
        <v>1104</v>
      </c>
      <c r="C324" s="89" t="s">
        <v>55</v>
      </c>
      <c r="D324" s="89" t="s">
        <v>14</v>
      </c>
      <c r="E324" s="89" t="s">
        <v>513</v>
      </c>
      <c r="F324" s="89" t="s">
        <v>19</v>
      </c>
      <c r="G324" s="176">
        <v>21330000</v>
      </c>
      <c r="H324" s="78">
        <f t="shared" si="8"/>
        <v>21330</v>
      </c>
      <c r="I324" s="176">
        <v>21330000</v>
      </c>
    </row>
    <row r="325" spans="1:9" ht="25.5">
      <c r="A325" s="77">
        <f t="shared" si="9"/>
        <v>314</v>
      </c>
      <c r="B325" s="88" t="s">
        <v>268</v>
      </c>
      <c r="C325" s="89" t="s">
        <v>55</v>
      </c>
      <c r="D325" s="89" t="s">
        <v>14</v>
      </c>
      <c r="E325" s="89" t="s">
        <v>514</v>
      </c>
      <c r="F325" s="89" t="s">
        <v>19</v>
      </c>
      <c r="G325" s="176">
        <v>7695000</v>
      </c>
      <c r="H325" s="78">
        <f t="shared" si="8"/>
        <v>7695</v>
      </c>
      <c r="I325" s="176">
        <v>7695000</v>
      </c>
    </row>
    <row r="326" spans="1:9" ht="12.75">
      <c r="A326" s="77">
        <f t="shared" si="9"/>
        <v>315</v>
      </c>
      <c r="B326" s="88" t="s">
        <v>269</v>
      </c>
      <c r="C326" s="89" t="s">
        <v>55</v>
      </c>
      <c r="D326" s="89" t="s">
        <v>14</v>
      </c>
      <c r="E326" s="89" t="s">
        <v>514</v>
      </c>
      <c r="F326" s="89" t="s">
        <v>115</v>
      </c>
      <c r="G326" s="176">
        <v>7695000</v>
      </c>
      <c r="H326" s="78">
        <f t="shared" si="8"/>
        <v>7695</v>
      </c>
      <c r="I326" s="176">
        <v>7695000</v>
      </c>
    </row>
    <row r="327" spans="1:9" ht="38.25">
      <c r="A327" s="77">
        <f t="shared" si="9"/>
        <v>316</v>
      </c>
      <c r="B327" s="88" t="s">
        <v>350</v>
      </c>
      <c r="C327" s="89" t="s">
        <v>55</v>
      </c>
      <c r="D327" s="89" t="s">
        <v>14</v>
      </c>
      <c r="E327" s="89" t="s">
        <v>515</v>
      </c>
      <c r="F327" s="89" t="s">
        <v>19</v>
      </c>
      <c r="G327" s="176">
        <v>13635000</v>
      </c>
      <c r="H327" s="78">
        <f t="shared" si="8"/>
        <v>13635</v>
      </c>
      <c r="I327" s="176">
        <v>13635000</v>
      </c>
    </row>
    <row r="328" spans="1:9" ht="12.75">
      <c r="A328" s="77">
        <f t="shared" si="9"/>
        <v>317</v>
      </c>
      <c r="B328" s="88" t="s">
        <v>269</v>
      </c>
      <c r="C328" s="89" t="s">
        <v>55</v>
      </c>
      <c r="D328" s="89" t="s">
        <v>14</v>
      </c>
      <c r="E328" s="89" t="s">
        <v>515</v>
      </c>
      <c r="F328" s="89" t="s">
        <v>115</v>
      </c>
      <c r="G328" s="176">
        <v>13635000</v>
      </c>
      <c r="H328" s="78">
        <f t="shared" si="8"/>
        <v>13635</v>
      </c>
      <c r="I328" s="176">
        <v>13635000</v>
      </c>
    </row>
    <row r="329" spans="1:9" ht="12.75">
      <c r="A329" s="77">
        <f t="shared" si="9"/>
        <v>318</v>
      </c>
      <c r="B329" s="88" t="s">
        <v>388</v>
      </c>
      <c r="C329" s="89" t="s">
        <v>55</v>
      </c>
      <c r="D329" s="89" t="s">
        <v>101</v>
      </c>
      <c r="E329" s="89" t="s">
        <v>415</v>
      </c>
      <c r="F329" s="89" t="s">
        <v>19</v>
      </c>
      <c r="G329" s="176">
        <v>138507200</v>
      </c>
      <c r="H329" s="78">
        <f t="shared" si="8"/>
        <v>138507.2</v>
      </c>
      <c r="I329" s="176">
        <v>138507200</v>
      </c>
    </row>
    <row r="330" spans="1:9" ht="38.25">
      <c r="A330" s="77">
        <f t="shared" si="9"/>
        <v>319</v>
      </c>
      <c r="B330" s="88" t="s">
        <v>342</v>
      </c>
      <c r="C330" s="89" t="s">
        <v>55</v>
      </c>
      <c r="D330" s="89" t="s">
        <v>101</v>
      </c>
      <c r="E330" s="89" t="s">
        <v>1089</v>
      </c>
      <c r="F330" s="89" t="s">
        <v>19</v>
      </c>
      <c r="G330" s="176">
        <v>1019100</v>
      </c>
      <c r="H330" s="78">
        <f t="shared" si="8"/>
        <v>1019.1</v>
      </c>
      <c r="I330" s="176">
        <v>1019100</v>
      </c>
    </row>
    <row r="331" spans="1:9" ht="38.25">
      <c r="A331" s="77">
        <f t="shared" si="9"/>
        <v>320</v>
      </c>
      <c r="B331" s="88" t="s">
        <v>1090</v>
      </c>
      <c r="C331" s="89" t="s">
        <v>55</v>
      </c>
      <c r="D331" s="89" t="s">
        <v>101</v>
      </c>
      <c r="E331" s="89" t="s">
        <v>439</v>
      </c>
      <c r="F331" s="89" t="s">
        <v>19</v>
      </c>
      <c r="G331" s="176">
        <v>1019100</v>
      </c>
      <c r="H331" s="78">
        <f t="shared" si="8"/>
        <v>1019.1</v>
      </c>
      <c r="I331" s="176">
        <v>1019100</v>
      </c>
    </row>
    <row r="332" spans="1:9" ht="63.75">
      <c r="A332" s="77">
        <f t="shared" si="9"/>
        <v>321</v>
      </c>
      <c r="B332" s="88" t="s">
        <v>343</v>
      </c>
      <c r="C332" s="89" t="s">
        <v>55</v>
      </c>
      <c r="D332" s="89" t="s">
        <v>101</v>
      </c>
      <c r="E332" s="89" t="s">
        <v>440</v>
      </c>
      <c r="F332" s="89" t="s">
        <v>19</v>
      </c>
      <c r="G332" s="176">
        <v>500</v>
      </c>
      <c r="H332" s="78">
        <f t="shared" si="8"/>
        <v>0.5</v>
      </c>
      <c r="I332" s="176">
        <v>500</v>
      </c>
    </row>
    <row r="333" spans="1:9" ht="12.75">
      <c r="A333" s="77">
        <f t="shared" si="9"/>
        <v>322</v>
      </c>
      <c r="B333" s="88" t="s">
        <v>270</v>
      </c>
      <c r="C333" s="89" t="s">
        <v>55</v>
      </c>
      <c r="D333" s="89" t="s">
        <v>101</v>
      </c>
      <c r="E333" s="89" t="s">
        <v>440</v>
      </c>
      <c r="F333" s="89" t="s">
        <v>107</v>
      </c>
      <c r="G333" s="176">
        <v>500</v>
      </c>
      <c r="H333" s="78">
        <f aca="true" t="shared" si="10" ref="H333:H396">I333/1000</f>
        <v>0.5</v>
      </c>
      <c r="I333" s="176">
        <v>500</v>
      </c>
    </row>
    <row r="334" spans="1:9" ht="51">
      <c r="A334" s="77">
        <f aca="true" t="shared" si="11" ref="A334:A397">SUM(A333+1)</f>
        <v>323</v>
      </c>
      <c r="B334" s="88" t="s">
        <v>351</v>
      </c>
      <c r="C334" s="89" t="s">
        <v>55</v>
      </c>
      <c r="D334" s="89" t="s">
        <v>101</v>
      </c>
      <c r="E334" s="89" t="s">
        <v>516</v>
      </c>
      <c r="F334" s="89" t="s">
        <v>19</v>
      </c>
      <c r="G334" s="176">
        <v>1018600</v>
      </c>
      <c r="H334" s="78">
        <f t="shared" si="10"/>
        <v>1018.6</v>
      </c>
      <c r="I334" s="176">
        <v>1018600</v>
      </c>
    </row>
    <row r="335" spans="1:9" ht="12.75">
      <c r="A335" s="77">
        <f t="shared" si="11"/>
        <v>324</v>
      </c>
      <c r="B335" s="88" t="s">
        <v>270</v>
      </c>
      <c r="C335" s="89" t="s">
        <v>55</v>
      </c>
      <c r="D335" s="89" t="s">
        <v>101</v>
      </c>
      <c r="E335" s="89" t="s">
        <v>516</v>
      </c>
      <c r="F335" s="89" t="s">
        <v>107</v>
      </c>
      <c r="G335" s="176">
        <v>1018600</v>
      </c>
      <c r="H335" s="78">
        <f t="shared" si="10"/>
        <v>1018.6</v>
      </c>
      <c r="I335" s="176">
        <v>1018600</v>
      </c>
    </row>
    <row r="336" spans="1:9" ht="38.25">
      <c r="A336" s="77">
        <f t="shared" si="11"/>
        <v>325</v>
      </c>
      <c r="B336" s="88" t="s">
        <v>349</v>
      </c>
      <c r="C336" s="89" t="s">
        <v>55</v>
      </c>
      <c r="D336" s="89" t="s">
        <v>101</v>
      </c>
      <c r="E336" s="89" t="s">
        <v>1103</v>
      </c>
      <c r="F336" s="89" t="s">
        <v>19</v>
      </c>
      <c r="G336" s="176">
        <v>136937500</v>
      </c>
      <c r="H336" s="78">
        <f t="shared" si="10"/>
        <v>136937.5</v>
      </c>
      <c r="I336" s="176">
        <v>136937500</v>
      </c>
    </row>
    <row r="337" spans="1:9" ht="25.5">
      <c r="A337" s="77">
        <f t="shared" si="11"/>
        <v>326</v>
      </c>
      <c r="B337" s="88" t="s">
        <v>1104</v>
      </c>
      <c r="C337" s="89" t="s">
        <v>55</v>
      </c>
      <c r="D337" s="89" t="s">
        <v>101</v>
      </c>
      <c r="E337" s="89" t="s">
        <v>513</v>
      </c>
      <c r="F337" s="89" t="s">
        <v>19</v>
      </c>
      <c r="G337" s="176">
        <v>136937500</v>
      </c>
      <c r="H337" s="78">
        <f t="shared" si="10"/>
        <v>136937.5</v>
      </c>
      <c r="I337" s="176">
        <v>136937500</v>
      </c>
    </row>
    <row r="338" spans="1:9" ht="25.5">
      <c r="A338" s="77">
        <f t="shared" si="11"/>
        <v>327</v>
      </c>
      <c r="B338" s="88" t="s">
        <v>271</v>
      </c>
      <c r="C338" s="89" t="s">
        <v>55</v>
      </c>
      <c r="D338" s="89" t="s">
        <v>101</v>
      </c>
      <c r="E338" s="89" t="s">
        <v>517</v>
      </c>
      <c r="F338" s="89" t="s">
        <v>19</v>
      </c>
      <c r="G338" s="176">
        <v>136937500</v>
      </c>
      <c r="H338" s="78">
        <f t="shared" si="10"/>
        <v>136937.5</v>
      </c>
      <c r="I338" s="176">
        <v>136937500</v>
      </c>
    </row>
    <row r="339" spans="1:9" ht="12.75">
      <c r="A339" s="77">
        <f t="shared" si="11"/>
        <v>328</v>
      </c>
      <c r="B339" s="88" t="s">
        <v>270</v>
      </c>
      <c r="C339" s="89" t="s">
        <v>55</v>
      </c>
      <c r="D339" s="89" t="s">
        <v>101</v>
      </c>
      <c r="E339" s="89" t="s">
        <v>517</v>
      </c>
      <c r="F339" s="89" t="s">
        <v>107</v>
      </c>
      <c r="G339" s="176">
        <v>136937500</v>
      </c>
      <c r="H339" s="78">
        <f t="shared" si="10"/>
        <v>136937.5</v>
      </c>
      <c r="I339" s="176">
        <v>136937500</v>
      </c>
    </row>
    <row r="340" spans="1:9" ht="12.75">
      <c r="A340" s="77">
        <f t="shared" si="11"/>
        <v>329</v>
      </c>
      <c r="B340" s="88" t="s">
        <v>117</v>
      </c>
      <c r="C340" s="89" t="s">
        <v>55</v>
      </c>
      <c r="D340" s="89" t="s">
        <v>101</v>
      </c>
      <c r="E340" s="89" t="s">
        <v>416</v>
      </c>
      <c r="F340" s="89" t="s">
        <v>19</v>
      </c>
      <c r="G340" s="176">
        <v>550600</v>
      </c>
      <c r="H340" s="78">
        <f t="shared" si="10"/>
        <v>550.6</v>
      </c>
      <c r="I340" s="176">
        <v>550600</v>
      </c>
    </row>
    <row r="341" spans="1:9" ht="38.25">
      <c r="A341" s="77">
        <f t="shared" si="11"/>
        <v>330</v>
      </c>
      <c r="B341" s="88" t="s">
        <v>897</v>
      </c>
      <c r="C341" s="89" t="s">
        <v>55</v>
      </c>
      <c r="D341" s="89" t="s">
        <v>101</v>
      </c>
      <c r="E341" s="89" t="s">
        <v>898</v>
      </c>
      <c r="F341" s="89" t="s">
        <v>19</v>
      </c>
      <c r="G341" s="176">
        <v>523800</v>
      </c>
      <c r="H341" s="78">
        <f t="shared" si="10"/>
        <v>523.8</v>
      </c>
      <c r="I341" s="176">
        <v>523800</v>
      </c>
    </row>
    <row r="342" spans="1:9" ht="12.75">
      <c r="A342" s="77">
        <f t="shared" si="11"/>
        <v>331</v>
      </c>
      <c r="B342" s="88" t="s">
        <v>270</v>
      </c>
      <c r="C342" s="89" t="s">
        <v>55</v>
      </c>
      <c r="D342" s="89" t="s">
        <v>101</v>
      </c>
      <c r="E342" s="89" t="s">
        <v>898</v>
      </c>
      <c r="F342" s="89" t="s">
        <v>107</v>
      </c>
      <c r="G342" s="176">
        <v>523800</v>
      </c>
      <c r="H342" s="78">
        <f t="shared" si="10"/>
        <v>523.8</v>
      </c>
      <c r="I342" s="176">
        <v>523800</v>
      </c>
    </row>
    <row r="343" spans="1:9" ht="102">
      <c r="A343" s="77">
        <f t="shared" si="11"/>
        <v>332</v>
      </c>
      <c r="B343" s="88" t="s">
        <v>684</v>
      </c>
      <c r="C343" s="89" t="s">
        <v>55</v>
      </c>
      <c r="D343" s="89" t="s">
        <v>101</v>
      </c>
      <c r="E343" s="89" t="s">
        <v>666</v>
      </c>
      <c r="F343" s="89" t="s">
        <v>19</v>
      </c>
      <c r="G343" s="176">
        <v>26800</v>
      </c>
      <c r="H343" s="78">
        <f t="shared" si="10"/>
        <v>26.8</v>
      </c>
      <c r="I343" s="176">
        <v>26800</v>
      </c>
    </row>
    <row r="344" spans="1:9" ht="12.75">
      <c r="A344" s="77">
        <f t="shared" si="11"/>
        <v>333</v>
      </c>
      <c r="B344" s="88" t="s">
        <v>270</v>
      </c>
      <c r="C344" s="89" t="s">
        <v>55</v>
      </c>
      <c r="D344" s="89" t="s">
        <v>101</v>
      </c>
      <c r="E344" s="89" t="s">
        <v>666</v>
      </c>
      <c r="F344" s="89" t="s">
        <v>107</v>
      </c>
      <c r="G344" s="176">
        <v>26800</v>
      </c>
      <c r="H344" s="78">
        <f t="shared" si="10"/>
        <v>26.8</v>
      </c>
      <c r="I344" s="176">
        <v>26800</v>
      </c>
    </row>
    <row r="345" spans="1:9" ht="25.5">
      <c r="A345" s="77">
        <f t="shared" si="11"/>
        <v>334</v>
      </c>
      <c r="B345" s="88" t="s">
        <v>25</v>
      </c>
      <c r="C345" s="89" t="s">
        <v>15</v>
      </c>
      <c r="D345" s="89" t="s">
        <v>20</v>
      </c>
      <c r="E345" s="89" t="s">
        <v>415</v>
      </c>
      <c r="F345" s="89" t="s">
        <v>19</v>
      </c>
      <c r="G345" s="176">
        <v>720772562.58</v>
      </c>
      <c r="H345" s="78">
        <f t="shared" si="10"/>
        <v>720772.56258</v>
      </c>
      <c r="I345" s="176">
        <v>720772562.58</v>
      </c>
    </row>
    <row r="346" spans="1:9" ht="12.75">
      <c r="A346" s="77">
        <f t="shared" si="11"/>
        <v>335</v>
      </c>
      <c r="B346" s="88" t="s">
        <v>380</v>
      </c>
      <c r="C346" s="89" t="s">
        <v>15</v>
      </c>
      <c r="D346" s="89" t="s">
        <v>42</v>
      </c>
      <c r="E346" s="89" t="s">
        <v>415</v>
      </c>
      <c r="F346" s="89" t="s">
        <v>19</v>
      </c>
      <c r="G346" s="176">
        <v>720772562.58</v>
      </c>
      <c r="H346" s="78">
        <f t="shared" si="10"/>
        <v>720772.56258</v>
      </c>
      <c r="I346" s="176">
        <v>720772562.58</v>
      </c>
    </row>
    <row r="347" spans="1:9" ht="12.75">
      <c r="A347" s="77">
        <f t="shared" si="11"/>
        <v>336</v>
      </c>
      <c r="B347" s="88" t="s">
        <v>381</v>
      </c>
      <c r="C347" s="89" t="s">
        <v>15</v>
      </c>
      <c r="D347" s="89" t="s">
        <v>43</v>
      </c>
      <c r="E347" s="89" t="s">
        <v>415</v>
      </c>
      <c r="F347" s="89" t="s">
        <v>19</v>
      </c>
      <c r="G347" s="176">
        <v>322297806.16</v>
      </c>
      <c r="H347" s="78">
        <f t="shared" si="10"/>
        <v>322297.80616000004</v>
      </c>
      <c r="I347" s="176">
        <v>322297806.16</v>
      </c>
    </row>
    <row r="348" spans="1:9" ht="38.25">
      <c r="A348" s="77">
        <f t="shared" si="11"/>
        <v>337</v>
      </c>
      <c r="B348" s="88" t="s">
        <v>352</v>
      </c>
      <c r="C348" s="89" t="s">
        <v>15</v>
      </c>
      <c r="D348" s="89" t="s">
        <v>43</v>
      </c>
      <c r="E348" s="89" t="s">
        <v>1105</v>
      </c>
      <c r="F348" s="89" t="s">
        <v>19</v>
      </c>
      <c r="G348" s="176">
        <v>312792694.45</v>
      </c>
      <c r="H348" s="78">
        <f t="shared" si="10"/>
        <v>312792.69445</v>
      </c>
      <c r="I348" s="176">
        <v>312792694.45</v>
      </c>
    </row>
    <row r="349" spans="1:9" ht="38.25">
      <c r="A349" s="77">
        <f t="shared" si="11"/>
        <v>338</v>
      </c>
      <c r="B349" s="88" t="s">
        <v>1106</v>
      </c>
      <c r="C349" s="89" t="s">
        <v>15</v>
      </c>
      <c r="D349" s="89" t="s">
        <v>43</v>
      </c>
      <c r="E349" s="89" t="s">
        <v>518</v>
      </c>
      <c r="F349" s="89" t="s">
        <v>19</v>
      </c>
      <c r="G349" s="176">
        <v>312792694.45</v>
      </c>
      <c r="H349" s="78">
        <f t="shared" si="10"/>
        <v>312792.69445</v>
      </c>
      <c r="I349" s="176">
        <v>312792694.45</v>
      </c>
    </row>
    <row r="350" spans="1:9" ht="63.75">
      <c r="A350" s="77">
        <f t="shared" si="11"/>
        <v>339</v>
      </c>
      <c r="B350" s="88" t="s">
        <v>272</v>
      </c>
      <c r="C350" s="89" t="s">
        <v>15</v>
      </c>
      <c r="D350" s="89" t="s">
        <v>43</v>
      </c>
      <c r="E350" s="89" t="s">
        <v>519</v>
      </c>
      <c r="F350" s="89" t="s">
        <v>19</v>
      </c>
      <c r="G350" s="176">
        <v>68548245.02</v>
      </c>
      <c r="H350" s="78">
        <f t="shared" si="10"/>
        <v>68548.24502</v>
      </c>
      <c r="I350" s="176">
        <v>68548245.02</v>
      </c>
    </row>
    <row r="351" spans="1:9" ht="25.5">
      <c r="A351" s="77">
        <f t="shared" si="11"/>
        <v>340</v>
      </c>
      <c r="B351" s="88" t="s">
        <v>228</v>
      </c>
      <c r="C351" s="89" t="s">
        <v>15</v>
      </c>
      <c r="D351" s="89" t="s">
        <v>43</v>
      </c>
      <c r="E351" s="89" t="s">
        <v>519</v>
      </c>
      <c r="F351" s="89" t="s">
        <v>110</v>
      </c>
      <c r="G351" s="176">
        <v>68548245.02</v>
      </c>
      <c r="H351" s="78">
        <f t="shared" si="10"/>
        <v>68548.24502</v>
      </c>
      <c r="I351" s="176">
        <v>68548245.02</v>
      </c>
    </row>
    <row r="352" spans="1:9" ht="102">
      <c r="A352" s="77">
        <f t="shared" si="11"/>
        <v>341</v>
      </c>
      <c r="B352" s="88" t="s">
        <v>273</v>
      </c>
      <c r="C352" s="89" t="s">
        <v>15</v>
      </c>
      <c r="D352" s="89" t="s">
        <v>43</v>
      </c>
      <c r="E352" s="89" t="s">
        <v>520</v>
      </c>
      <c r="F352" s="89" t="s">
        <v>19</v>
      </c>
      <c r="G352" s="176">
        <v>19003526.26</v>
      </c>
      <c r="H352" s="78">
        <f t="shared" si="10"/>
        <v>19003.526260000002</v>
      </c>
      <c r="I352" s="176">
        <v>19003526.26</v>
      </c>
    </row>
    <row r="353" spans="1:9" ht="25.5">
      <c r="A353" s="77">
        <f t="shared" si="11"/>
        <v>342</v>
      </c>
      <c r="B353" s="88" t="s">
        <v>221</v>
      </c>
      <c r="C353" s="89" t="s">
        <v>15</v>
      </c>
      <c r="D353" s="89" t="s">
        <v>43</v>
      </c>
      <c r="E353" s="89" t="s">
        <v>520</v>
      </c>
      <c r="F353" s="89" t="s">
        <v>109</v>
      </c>
      <c r="G353" s="176">
        <v>19003526.26</v>
      </c>
      <c r="H353" s="78">
        <f t="shared" si="10"/>
        <v>19003.526260000002</v>
      </c>
      <c r="I353" s="176">
        <v>19003526.26</v>
      </c>
    </row>
    <row r="354" spans="1:9" ht="38.25">
      <c r="A354" s="77">
        <f t="shared" si="11"/>
        <v>343</v>
      </c>
      <c r="B354" s="88" t="s">
        <v>274</v>
      </c>
      <c r="C354" s="89" t="s">
        <v>15</v>
      </c>
      <c r="D354" s="89" t="s">
        <v>43</v>
      </c>
      <c r="E354" s="89" t="s">
        <v>521</v>
      </c>
      <c r="F354" s="89" t="s">
        <v>19</v>
      </c>
      <c r="G354" s="176">
        <v>45831380.04</v>
      </c>
      <c r="H354" s="78">
        <f t="shared" si="10"/>
        <v>45831.38004</v>
      </c>
      <c r="I354" s="176">
        <v>45831380.04</v>
      </c>
    </row>
    <row r="355" spans="1:9" ht="25.5">
      <c r="A355" s="77">
        <f t="shared" si="11"/>
        <v>344</v>
      </c>
      <c r="B355" s="88" t="s">
        <v>228</v>
      </c>
      <c r="C355" s="89" t="s">
        <v>15</v>
      </c>
      <c r="D355" s="89" t="s">
        <v>43</v>
      </c>
      <c r="E355" s="89" t="s">
        <v>521</v>
      </c>
      <c r="F355" s="89" t="s">
        <v>110</v>
      </c>
      <c r="G355" s="176">
        <v>113193.32</v>
      </c>
      <c r="H355" s="78">
        <f t="shared" si="10"/>
        <v>113.19332</v>
      </c>
      <c r="I355" s="176">
        <v>113193.32</v>
      </c>
    </row>
    <row r="356" spans="1:9" ht="25.5">
      <c r="A356" s="77">
        <f t="shared" si="11"/>
        <v>345</v>
      </c>
      <c r="B356" s="88" t="s">
        <v>221</v>
      </c>
      <c r="C356" s="89" t="s">
        <v>15</v>
      </c>
      <c r="D356" s="89" t="s">
        <v>43</v>
      </c>
      <c r="E356" s="89" t="s">
        <v>521</v>
      </c>
      <c r="F356" s="89" t="s">
        <v>109</v>
      </c>
      <c r="G356" s="176">
        <v>38685409.69</v>
      </c>
      <c r="H356" s="78">
        <f t="shared" si="10"/>
        <v>38685.40969</v>
      </c>
      <c r="I356" s="176">
        <v>38685409.69</v>
      </c>
    </row>
    <row r="357" spans="1:9" ht="12.75">
      <c r="A357" s="77">
        <f t="shared" si="11"/>
        <v>346</v>
      </c>
      <c r="B357" s="88" t="s">
        <v>229</v>
      </c>
      <c r="C357" s="89" t="s">
        <v>15</v>
      </c>
      <c r="D357" s="89" t="s">
        <v>43</v>
      </c>
      <c r="E357" s="89" t="s">
        <v>521</v>
      </c>
      <c r="F357" s="89" t="s">
        <v>111</v>
      </c>
      <c r="G357" s="176">
        <v>7032777.03</v>
      </c>
      <c r="H357" s="78">
        <f t="shared" si="10"/>
        <v>7032.77703</v>
      </c>
      <c r="I357" s="176">
        <v>7032777.03</v>
      </c>
    </row>
    <row r="358" spans="1:9" ht="38.25">
      <c r="A358" s="77">
        <f t="shared" si="11"/>
        <v>347</v>
      </c>
      <c r="B358" s="88" t="s">
        <v>275</v>
      </c>
      <c r="C358" s="89" t="s">
        <v>15</v>
      </c>
      <c r="D358" s="89" t="s">
        <v>43</v>
      </c>
      <c r="E358" s="89" t="s">
        <v>522</v>
      </c>
      <c r="F358" s="89" t="s">
        <v>19</v>
      </c>
      <c r="G358" s="176">
        <v>25659016.1</v>
      </c>
      <c r="H358" s="78">
        <f t="shared" si="10"/>
        <v>25659.0161</v>
      </c>
      <c r="I358" s="176">
        <v>25659016.1</v>
      </c>
    </row>
    <row r="359" spans="1:9" ht="25.5">
      <c r="A359" s="77">
        <f t="shared" si="11"/>
        <v>348</v>
      </c>
      <c r="B359" s="88" t="s">
        <v>221</v>
      </c>
      <c r="C359" s="89" t="s">
        <v>15</v>
      </c>
      <c r="D359" s="89" t="s">
        <v>43</v>
      </c>
      <c r="E359" s="89" t="s">
        <v>522</v>
      </c>
      <c r="F359" s="89" t="s">
        <v>109</v>
      </c>
      <c r="G359" s="176">
        <v>25659016.1</v>
      </c>
      <c r="H359" s="78">
        <f t="shared" si="10"/>
        <v>25659.0161</v>
      </c>
      <c r="I359" s="176">
        <v>25659016.1</v>
      </c>
    </row>
    <row r="360" spans="1:9" ht="63.75">
      <c r="A360" s="77">
        <f t="shared" si="11"/>
        <v>349</v>
      </c>
      <c r="B360" s="88" t="s">
        <v>276</v>
      </c>
      <c r="C360" s="89" t="s">
        <v>15</v>
      </c>
      <c r="D360" s="89" t="s">
        <v>43</v>
      </c>
      <c r="E360" s="89" t="s">
        <v>523</v>
      </c>
      <c r="F360" s="89" t="s">
        <v>19</v>
      </c>
      <c r="G360" s="176">
        <v>17168162.05</v>
      </c>
      <c r="H360" s="78">
        <f t="shared" si="10"/>
        <v>17168.16205</v>
      </c>
      <c r="I360" s="176">
        <v>17168162.05</v>
      </c>
    </row>
    <row r="361" spans="1:9" ht="25.5">
      <c r="A361" s="77">
        <f t="shared" si="11"/>
        <v>350</v>
      </c>
      <c r="B361" s="88" t="s">
        <v>221</v>
      </c>
      <c r="C361" s="89" t="s">
        <v>15</v>
      </c>
      <c r="D361" s="89" t="s">
        <v>43</v>
      </c>
      <c r="E361" s="89" t="s">
        <v>523</v>
      </c>
      <c r="F361" s="89" t="s">
        <v>109</v>
      </c>
      <c r="G361" s="176">
        <v>17168162.05</v>
      </c>
      <c r="H361" s="78">
        <f t="shared" si="10"/>
        <v>17168.16205</v>
      </c>
      <c r="I361" s="176">
        <v>17168162.05</v>
      </c>
    </row>
    <row r="362" spans="1:9" ht="102">
      <c r="A362" s="77">
        <f t="shared" si="11"/>
        <v>351</v>
      </c>
      <c r="B362" s="88" t="s">
        <v>353</v>
      </c>
      <c r="C362" s="89" t="s">
        <v>15</v>
      </c>
      <c r="D362" s="89" t="s">
        <v>43</v>
      </c>
      <c r="E362" s="89" t="s">
        <v>524</v>
      </c>
      <c r="F362" s="89" t="s">
        <v>19</v>
      </c>
      <c r="G362" s="176">
        <v>700848.64</v>
      </c>
      <c r="H362" s="78">
        <f t="shared" si="10"/>
        <v>700.84864</v>
      </c>
      <c r="I362" s="176">
        <v>700848.64</v>
      </c>
    </row>
    <row r="363" spans="1:9" ht="25.5">
      <c r="A363" s="77">
        <f t="shared" si="11"/>
        <v>352</v>
      </c>
      <c r="B363" s="88" t="s">
        <v>221</v>
      </c>
      <c r="C363" s="89" t="s">
        <v>15</v>
      </c>
      <c r="D363" s="89" t="s">
        <v>43</v>
      </c>
      <c r="E363" s="89" t="s">
        <v>524</v>
      </c>
      <c r="F363" s="89" t="s">
        <v>109</v>
      </c>
      <c r="G363" s="176">
        <v>700848.64</v>
      </c>
      <c r="H363" s="78">
        <f t="shared" si="10"/>
        <v>700.84864</v>
      </c>
      <c r="I363" s="176">
        <v>700848.64</v>
      </c>
    </row>
    <row r="364" spans="1:9" ht="89.25">
      <c r="A364" s="77">
        <f t="shared" si="11"/>
        <v>353</v>
      </c>
      <c r="B364" s="88" t="s">
        <v>525</v>
      </c>
      <c r="C364" s="89" t="s">
        <v>15</v>
      </c>
      <c r="D364" s="89" t="s">
        <v>43</v>
      </c>
      <c r="E364" s="89" t="s">
        <v>526</v>
      </c>
      <c r="F364" s="89" t="s">
        <v>19</v>
      </c>
      <c r="G364" s="176">
        <v>129692700</v>
      </c>
      <c r="H364" s="78">
        <f t="shared" si="10"/>
        <v>129692.7</v>
      </c>
      <c r="I364" s="176">
        <v>129692700</v>
      </c>
    </row>
    <row r="365" spans="1:9" ht="25.5">
      <c r="A365" s="77">
        <f t="shared" si="11"/>
        <v>354</v>
      </c>
      <c r="B365" s="88" t="s">
        <v>228</v>
      </c>
      <c r="C365" s="89" t="s">
        <v>15</v>
      </c>
      <c r="D365" s="89" t="s">
        <v>43</v>
      </c>
      <c r="E365" s="89" t="s">
        <v>526</v>
      </c>
      <c r="F365" s="89" t="s">
        <v>110</v>
      </c>
      <c r="G365" s="176">
        <v>129692700</v>
      </c>
      <c r="H365" s="78">
        <f t="shared" si="10"/>
        <v>129692.7</v>
      </c>
      <c r="I365" s="176">
        <v>129692700</v>
      </c>
    </row>
    <row r="366" spans="1:9" ht="89.25">
      <c r="A366" s="77">
        <f t="shared" si="11"/>
        <v>355</v>
      </c>
      <c r="B366" s="88" t="s">
        <v>527</v>
      </c>
      <c r="C366" s="89" t="s">
        <v>15</v>
      </c>
      <c r="D366" s="89" t="s">
        <v>43</v>
      </c>
      <c r="E366" s="89" t="s">
        <v>528</v>
      </c>
      <c r="F366" s="89" t="s">
        <v>19</v>
      </c>
      <c r="G366" s="176">
        <v>2030000</v>
      </c>
      <c r="H366" s="78">
        <f t="shared" si="10"/>
        <v>2030</v>
      </c>
      <c r="I366" s="176">
        <v>2030000</v>
      </c>
    </row>
    <row r="367" spans="1:9" ht="25.5">
      <c r="A367" s="77">
        <f t="shared" si="11"/>
        <v>356</v>
      </c>
      <c r="B367" s="88" t="s">
        <v>221</v>
      </c>
      <c r="C367" s="89" t="s">
        <v>15</v>
      </c>
      <c r="D367" s="89" t="s">
        <v>43</v>
      </c>
      <c r="E367" s="89" t="s">
        <v>528</v>
      </c>
      <c r="F367" s="89" t="s">
        <v>109</v>
      </c>
      <c r="G367" s="176">
        <v>2030000</v>
      </c>
      <c r="H367" s="78">
        <f t="shared" si="10"/>
        <v>2030</v>
      </c>
      <c r="I367" s="176">
        <v>2030000</v>
      </c>
    </row>
    <row r="368" spans="1:9" ht="25.5">
      <c r="A368" s="77">
        <f t="shared" si="11"/>
        <v>357</v>
      </c>
      <c r="B368" s="88" t="s">
        <v>685</v>
      </c>
      <c r="C368" s="89" t="s">
        <v>15</v>
      </c>
      <c r="D368" s="89" t="s">
        <v>43</v>
      </c>
      <c r="E368" s="89" t="s">
        <v>644</v>
      </c>
      <c r="F368" s="89" t="s">
        <v>19</v>
      </c>
      <c r="G368" s="176">
        <v>4158816.34</v>
      </c>
      <c r="H368" s="78">
        <f t="shared" si="10"/>
        <v>4158.816339999999</v>
      </c>
      <c r="I368" s="176">
        <v>4158816.34</v>
      </c>
    </row>
    <row r="369" spans="1:9" ht="12.75">
      <c r="A369" s="77">
        <f t="shared" si="11"/>
        <v>358</v>
      </c>
      <c r="B369" s="88" t="s">
        <v>231</v>
      </c>
      <c r="C369" s="89" t="s">
        <v>15</v>
      </c>
      <c r="D369" s="89" t="s">
        <v>43</v>
      </c>
      <c r="E369" s="89" t="s">
        <v>644</v>
      </c>
      <c r="F369" s="89" t="s">
        <v>112</v>
      </c>
      <c r="G369" s="176">
        <v>4158816.34</v>
      </c>
      <c r="H369" s="78">
        <f t="shared" si="10"/>
        <v>4158.816339999999</v>
      </c>
      <c r="I369" s="176">
        <v>4158816.34</v>
      </c>
    </row>
    <row r="370" spans="1:9" ht="12.75">
      <c r="A370" s="77">
        <f t="shared" si="11"/>
        <v>359</v>
      </c>
      <c r="B370" s="88" t="s">
        <v>117</v>
      </c>
      <c r="C370" s="89" t="s">
        <v>15</v>
      </c>
      <c r="D370" s="89" t="s">
        <v>43</v>
      </c>
      <c r="E370" s="89" t="s">
        <v>416</v>
      </c>
      <c r="F370" s="89" t="s">
        <v>19</v>
      </c>
      <c r="G370" s="176">
        <v>9505111.71</v>
      </c>
      <c r="H370" s="78">
        <f t="shared" si="10"/>
        <v>9505.111710000001</v>
      </c>
      <c r="I370" s="176">
        <v>9505111.71</v>
      </c>
    </row>
    <row r="371" spans="1:9" ht="38.25">
      <c r="A371" s="77">
        <f t="shared" si="11"/>
        <v>360</v>
      </c>
      <c r="B371" s="88" t="s">
        <v>897</v>
      </c>
      <c r="C371" s="89" t="s">
        <v>15</v>
      </c>
      <c r="D371" s="89" t="s">
        <v>43</v>
      </c>
      <c r="E371" s="89" t="s">
        <v>898</v>
      </c>
      <c r="F371" s="89" t="s">
        <v>19</v>
      </c>
      <c r="G371" s="176">
        <v>9505111.71</v>
      </c>
      <c r="H371" s="78">
        <f t="shared" si="10"/>
        <v>9505.111710000001</v>
      </c>
      <c r="I371" s="176">
        <v>9505111.71</v>
      </c>
    </row>
    <row r="372" spans="1:9" ht="25.5">
      <c r="A372" s="77">
        <f t="shared" si="11"/>
        <v>361</v>
      </c>
      <c r="B372" s="88" t="s">
        <v>228</v>
      </c>
      <c r="C372" s="89" t="s">
        <v>15</v>
      </c>
      <c r="D372" s="89" t="s">
        <v>43</v>
      </c>
      <c r="E372" s="89" t="s">
        <v>898</v>
      </c>
      <c r="F372" s="89" t="s">
        <v>110</v>
      </c>
      <c r="G372" s="176">
        <v>9505111.71</v>
      </c>
      <c r="H372" s="78">
        <f t="shared" si="10"/>
        <v>9505.111710000001</v>
      </c>
      <c r="I372" s="176">
        <v>9505111.71</v>
      </c>
    </row>
    <row r="373" spans="1:9" ht="12.75">
      <c r="A373" s="77">
        <f t="shared" si="11"/>
        <v>362</v>
      </c>
      <c r="B373" s="88" t="s">
        <v>389</v>
      </c>
      <c r="C373" s="89" t="s">
        <v>15</v>
      </c>
      <c r="D373" s="89" t="s">
        <v>44</v>
      </c>
      <c r="E373" s="89" t="s">
        <v>415</v>
      </c>
      <c r="F373" s="89" t="s">
        <v>19</v>
      </c>
      <c r="G373" s="176">
        <v>368549966.44</v>
      </c>
      <c r="H373" s="78">
        <f t="shared" si="10"/>
        <v>368549.96644</v>
      </c>
      <c r="I373" s="176">
        <v>368549966.44</v>
      </c>
    </row>
    <row r="374" spans="1:9" ht="38.25">
      <c r="A374" s="77">
        <f t="shared" si="11"/>
        <v>363</v>
      </c>
      <c r="B374" s="88" t="s">
        <v>352</v>
      </c>
      <c r="C374" s="89" t="s">
        <v>15</v>
      </c>
      <c r="D374" s="89" t="s">
        <v>44</v>
      </c>
      <c r="E374" s="89" t="s">
        <v>1105</v>
      </c>
      <c r="F374" s="89" t="s">
        <v>19</v>
      </c>
      <c r="G374" s="176">
        <v>366602993.23</v>
      </c>
      <c r="H374" s="78">
        <f t="shared" si="10"/>
        <v>366602.99323</v>
      </c>
      <c r="I374" s="176">
        <v>366602993.23</v>
      </c>
    </row>
    <row r="375" spans="1:9" ht="38.25">
      <c r="A375" s="77">
        <f t="shared" si="11"/>
        <v>364</v>
      </c>
      <c r="B375" s="88" t="s">
        <v>1107</v>
      </c>
      <c r="C375" s="89" t="s">
        <v>15</v>
      </c>
      <c r="D375" s="89" t="s">
        <v>44</v>
      </c>
      <c r="E375" s="89" t="s">
        <v>529</v>
      </c>
      <c r="F375" s="89" t="s">
        <v>19</v>
      </c>
      <c r="G375" s="176">
        <v>366602993.23</v>
      </c>
      <c r="H375" s="78">
        <f t="shared" si="10"/>
        <v>366602.99323</v>
      </c>
      <c r="I375" s="176">
        <v>366602993.23</v>
      </c>
    </row>
    <row r="376" spans="1:9" ht="63.75">
      <c r="A376" s="77">
        <f t="shared" si="11"/>
        <v>365</v>
      </c>
      <c r="B376" s="88" t="s">
        <v>277</v>
      </c>
      <c r="C376" s="89" t="s">
        <v>15</v>
      </c>
      <c r="D376" s="89" t="s">
        <v>44</v>
      </c>
      <c r="E376" s="89" t="s">
        <v>530</v>
      </c>
      <c r="F376" s="89" t="s">
        <v>19</v>
      </c>
      <c r="G376" s="176">
        <v>59099282.18</v>
      </c>
      <c r="H376" s="78">
        <f t="shared" si="10"/>
        <v>59099.28218</v>
      </c>
      <c r="I376" s="176">
        <v>59099282.18</v>
      </c>
    </row>
    <row r="377" spans="1:9" ht="25.5">
      <c r="A377" s="77">
        <f t="shared" si="11"/>
        <v>366</v>
      </c>
      <c r="B377" s="88" t="s">
        <v>228</v>
      </c>
      <c r="C377" s="89" t="s">
        <v>15</v>
      </c>
      <c r="D377" s="89" t="s">
        <v>44</v>
      </c>
      <c r="E377" s="89" t="s">
        <v>530</v>
      </c>
      <c r="F377" s="89" t="s">
        <v>110</v>
      </c>
      <c r="G377" s="176">
        <v>59099282.18</v>
      </c>
      <c r="H377" s="78">
        <f t="shared" si="10"/>
        <v>59099.28218</v>
      </c>
      <c r="I377" s="176">
        <v>59099282.18</v>
      </c>
    </row>
    <row r="378" spans="1:9" ht="102">
      <c r="A378" s="77">
        <f t="shared" si="11"/>
        <v>367</v>
      </c>
      <c r="B378" s="88" t="s">
        <v>278</v>
      </c>
      <c r="C378" s="89" t="s">
        <v>15</v>
      </c>
      <c r="D378" s="89" t="s">
        <v>44</v>
      </c>
      <c r="E378" s="89" t="s">
        <v>531</v>
      </c>
      <c r="F378" s="89" t="s">
        <v>19</v>
      </c>
      <c r="G378" s="176">
        <v>15485654.65</v>
      </c>
      <c r="H378" s="78">
        <f t="shared" si="10"/>
        <v>15485.65465</v>
      </c>
      <c r="I378" s="176">
        <v>15485654.65</v>
      </c>
    </row>
    <row r="379" spans="1:9" ht="25.5">
      <c r="A379" s="77">
        <f t="shared" si="11"/>
        <v>368</v>
      </c>
      <c r="B379" s="88" t="s">
        <v>221</v>
      </c>
      <c r="C379" s="89" t="s">
        <v>15</v>
      </c>
      <c r="D379" s="89" t="s">
        <v>44</v>
      </c>
      <c r="E379" s="89" t="s">
        <v>531</v>
      </c>
      <c r="F379" s="89" t="s">
        <v>109</v>
      </c>
      <c r="G379" s="176">
        <v>15485654.65</v>
      </c>
      <c r="H379" s="78">
        <f t="shared" si="10"/>
        <v>15485.65465</v>
      </c>
      <c r="I379" s="176">
        <v>15485654.65</v>
      </c>
    </row>
    <row r="380" spans="1:9" ht="38.25">
      <c r="A380" s="77">
        <f t="shared" si="11"/>
        <v>369</v>
      </c>
      <c r="B380" s="88" t="s">
        <v>279</v>
      </c>
      <c r="C380" s="89" t="s">
        <v>15</v>
      </c>
      <c r="D380" s="89" t="s">
        <v>44</v>
      </c>
      <c r="E380" s="89" t="s">
        <v>532</v>
      </c>
      <c r="F380" s="89" t="s">
        <v>19</v>
      </c>
      <c r="G380" s="176">
        <v>39490258.85</v>
      </c>
      <c r="H380" s="78">
        <f t="shared" si="10"/>
        <v>39490.25885</v>
      </c>
      <c r="I380" s="176">
        <v>39490258.85</v>
      </c>
    </row>
    <row r="381" spans="1:9" ht="25.5">
      <c r="A381" s="77">
        <f t="shared" si="11"/>
        <v>370</v>
      </c>
      <c r="B381" s="88" t="s">
        <v>228</v>
      </c>
      <c r="C381" s="89" t="s">
        <v>15</v>
      </c>
      <c r="D381" s="89" t="s">
        <v>44</v>
      </c>
      <c r="E381" s="89" t="s">
        <v>532</v>
      </c>
      <c r="F381" s="89" t="s">
        <v>110</v>
      </c>
      <c r="G381" s="176">
        <v>35450</v>
      </c>
      <c r="H381" s="78">
        <f t="shared" si="10"/>
        <v>35.45</v>
      </c>
      <c r="I381" s="176">
        <v>35450</v>
      </c>
    </row>
    <row r="382" spans="1:9" ht="25.5">
      <c r="A382" s="77">
        <f t="shared" si="11"/>
        <v>371</v>
      </c>
      <c r="B382" s="88" t="s">
        <v>221</v>
      </c>
      <c r="C382" s="89" t="s">
        <v>15</v>
      </c>
      <c r="D382" s="89" t="s">
        <v>44</v>
      </c>
      <c r="E382" s="89" t="s">
        <v>532</v>
      </c>
      <c r="F382" s="89" t="s">
        <v>109</v>
      </c>
      <c r="G382" s="176">
        <v>35946853.43</v>
      </c>
      <c r="H382" s="78">
        <f t="shared" si="10"/>
        <v>35946.85343</v>
      </c>
      <c r="I382" s="176">
        <v>35946853.43</v>
      </c>
    </row>
    <row r="383" spans="1:9" ht="12.75">
      <c r="A383" s="77">
        <f t="shared" si="11"/>
        <v>372</v>
      </c>
      <c r="B383" s="88" t="s">
        <v>229</v>
      </c>
      <c r="C383" s="89" t="s">
        <v>15</v>
      </c>
      <c r="D383" s="89" t="s">
        <v>44</v>
      </c>
      <c r="E383" s="89" t="s">
        <v>532</v>
      </c>
      <c r="F383" s="89" t="s">
        <v>111</v>
      </c>
      <c r="G383" s="176">
        <v>3507955.42</v>
      </c>
      <c r="H383" s="78">
        <f t="shared" si="10"/>
        <v>3507.95542</v>
      </c>
      <c r="I383" s="176">
        <v>3507955.42</v>
      </c>
    </row>
    <row r="384" spans="1:9" ht="25.5">
      <c r="A384" s="77">
        <f t="shared" si="11"/>
        <v>373</v>
      </c>
      <c r="B384" s="88" t="s">
        <v>280</v>
      </c>
      <c r="C384" s="89" t="s">
        <v>15</v>
      </c>
      <c r="D384" s="89" t="s">
        <v>44</v>
      </c>
      <c r="E384" s="89" t="s">
        <v>533</v>
      </c>
      <c r="F384" s="89" t="s">
        <v>19</v>
      </c>
      <c r="G384" s="176">
        <v>1860885.89</v>
      </c>
      <c r="H384" s="78">
        <f t="shared" si="10"/>
        <v>1860.8858899999998</v>
      </c>
      <c r="I384" s="176">
        <v>1860885.89</v>
      </c>
    </row>
    <row r="385" spans="1:9" ht="25.5">
      <c r="A385" s="77">
        <f t="shared" si="11"/>
        <v>374</v>
      </c>
      <c r="B385" s="88" t="s">
        <v>221</v>
      </c>
      <c r="C385" s="89" t="s">
        <v>15</v>
      </c>
      <c r="D385" s="89" t="s">
        <v>44</v>
      </c>
      <c r="E385" s="89" t="s">
        <v>533</v>
      </c>
      <c r="F385" s="89" t="s">
        <v>109</v>
      </c>
      <c r="G385" s="176">
        <v>1860885.89</v>
      </c>
      <c r="H385" s="78">
        <f t="shared" si="10"/>
        <v>1860.8858899999998</v>
      </c>
      <c r="I385" s="176">
        <v>1860885.89</v>
      </c>
    </row>
    <row r="386" spans="1:9" ht="63.75">
      <c r="A386" s="77">
        <f t="shared" si="11"/>
        <v>375</v>
      </c>
      <c r="B386" s="88" t="s">
        <v>281</v>
      </c>
      <c r="C386" s="89" t="s">
        <v>15</v>
      </c>
      <c r="D386" s="89" t="s">
        <v>44</v>
      </c>
      <c r="E386" s="89" t="s">
        <v>534</v>
      </c>
      <c r="F386" s="89" t="s">
        <v>19</v>
      </c>
      <c r="G386" s="176">
        <v>5395978.5</v>
      </c>
      <c r="H386" s="78">
        <f t="shared" si="10"/>
        <v>5395.9785</v>
      </c>
      <c r="I386" s="176">
        <v>5395978.5</v>
      </c>
    </row>
    <row r="387" spans="1:9" ht="25.5">
      <c r="A387" s="77">
        <f t="shared" si="11"/>
        <v>376</v>
      </c>
      <c r="B387" s="88" t="s">
        <v>221</v>
      </c>
      <c r="C387" s="89" t="s">
        <v>15</v>
      </c>
      <c r="D387" s="89" t="s">
        <v>44</v>
      </c>
      <c r="E387" s="89" t="s">
        <v>534</v>
      </c>
      <c r="F387" s="89" t="s">
        <v>109</v>
      </c>
      <c r="G387" s="176">
        <v>5395978.5</v>
      </c>
      <c r="H387" s="78">
        <f t="shared" si="10"/>
        <v>5395.9785</v>
      </c>
      <c r="I387" s="176">
        <v>5395978.5</v>
      </c>
    </row>
    <row r="388" spans="1:9" ht="63.75">
      <c r="A388" s="77">
        <f t="shared" si="11"/>
        <v>377</v>
      </c>
      <c r="B388" s="88" t="s">
        <v>354</v>
      </c>
      <c r="C388" s="89" t="s">
        <v>15</v>
      </c>
      <c r="D388" s="89" t="s">
        <v>44</v>
      </c>
      <c r="E388" s="89" t="s">
        <v>535</v>
      </c>
      <c r="F388" s="89" t="s">
        <v>19</v>
      </c>
      <c r="G388" s="176">
        <v>41365128.85</v>
      </c>
      <c r="H388" s="78">
        <f t="shared" si="10"/>
        <v>41365.12885</v>
      </c>
      <c r="I388" s="176">
        <v>41365128.85</v>
      </c>
    </row>
    <row r="389" spans="1:9" ht="25.5">
      <c r="A389" s="77">
        <f t="shared" si="11"/>
        <v>378</v>
      </c>
      <c r="B389" s="88" t="s">
        <v>221</v>
      </c>
      <c r="C389" s="89" t="s">
        <v>15</v>
      </c>
      <c r="D389" s="89" t="s">
        <v>44</v>
      </c>
      <c r="E389" s="89" t="s">
        <v>535</v>
      </c>
      <c r="F389" s="89" t="s">
        <v>109</v>
      </c>
      <c r="G389" s="176">
        <v>41345318.09</v>
      </c>
      <c r="H389" s="78">
        <f t="shared" si="10"/>
        <v>41345.31809</v>
      </c>
      <c r="I389" s="176">
        <v>41345318.09</v>
      </c>
    </row>
    <row r="390" spans="1:9" ht="12.75">
      <c r="A390" s="77">
        <f t="shared" si="11"/>
        <v>379</v>
      </c>
      <c r="B390" s="88" t="s">
        <v>229</v>
      </c>
      <c r="C390" s="89" t="s">
        <v>15</v>
      </c>
      <c r="D390" s="89" t="s">
        <v>44</v>
      </c>
      <c r="E390" s="89" t="s">
        <v>535</v>
      </c>
      <c r="F390" s="89" t="s">
        <v>111</v>
      </c>
      <c r="G390" s="176">
        <v>19810.76</v>
      </c>
      <c r="H390" s="78">
        <f t="shared" si="10"/>
        <v>19.81076</v>
      </c>
      <c r="I390" s="176">
        <v>19810.76</v>
      </c>
    </row>
    <row r="391" spans="1:9" ht="102">
      <c r="A391" s="77">
        <f t="shared" si="11"/>
        <v>380</v>
      </c>
      <c r="B391" s="88" t="s">
        <v>355</v>
      </c>
      <c r="C391" s="89" t="s">
        <v>15</v>
      </c>
      <c r="D391" s="89" t="s">
        <v>44</v>
      </c>
      <c r="E391" s="89" t="s">
        <v>536</v>
      </c>
      <c r="F391" s="89" t="s">
        <v>19</v>
      </c>
      <c r="G391" s="176">
        <v>693440</v>
      </c>
      <c r="H391" s="78">
        <f t="shared" si="10"/>
        <v>693.44</v>
      </c>
      <c r="I391" s="176">
        <v>693440</v>
      </c>
    </row>
    <row r="392" spans="1:9" ht="25.5">
      <c r="A392" s="77">
        <f t="shared" si="11"/>
        <v>381</v>
      </c>
      <c r="B392" s="88" t="s">
        <v>221</v>
      </c>
      <c r="C392" s="89" t="s">
        <v>15</v>
      </c>
      <c r="D392" s="89" t="s">
        <v>44</v>
      </c>
      <c r="E392" s="89" t="s">
        <v>536</v>
      </c>
      <c r="F392" s="89" t="s">
        <v>109</v>
      </c>
      <c r="G392" s="176">
        <v>693440</v>
      </c>
      <c r="H392" s="78">
        <f t="shared" si="10"/>
        <v>693.44</v>
      </c>
      <c r="I392" s="176">
        <v>693440</v>
      </c>
    </row>
    <row r="393" spans="1:9" ht="127.5">
      <c r="A393" s="77">
        <f t="shared" si="11"/>
        <v>382</v>
      </c>
      <c r="B393" s="88" t="s">
        <v>537</v>
      </c>
      <c r="C393" s="89" t="s">
        <v>15</v>
      </c>
      <c r="D393" s="89" t="s">
        <v>44</v>
      </c>
      <c r="E393" s="89" t="s">
        <v>538</v>
      </c>
      <c r="F393" s="89" t="s">
        <v>19</v>
      </c>
      <c r="G393" s="176">
        <v>155553100</v>
      </c>
      <c r="H393" s="78">
        <f t="shared" si="10"/>
        <v>155553.1</v>
      </c>
      <c r="I393" s="176">
        <v>155553100</v>
      </c>
    </row>
    <row r="394" spans="1:9" ht="25.5">
      <c r="A394" s="77">
        <f t="shared" si="11"/>
        <v>383</v>
      </c>
      <c r="B394" s="88" t="s">
        <v>228</v>
      </c>
      <c r="C394" s="89" t="s">
        <v>15</v>
      </c>
      <c r="D394" s="89" t="s">
        <v>44</v>
      </c>
      <c r="E394" s="89" t="s">
        <v>538</v>
      </c>
      <c r="F394" s="89" t="s">
        <v>110</v>
      </c>
      <c r="G394" s="176">
        <v>155553100</v>
      </c>
      <c r="H394" s="78">
        <f t="shared" si="10"/>
        <v>155553.1</v>
      </c>
      <c r="I394" s="176">
        <v>155553100</v>
      </c>
    </row>
    <row r="395" spans="1:9" ht="127.5">
      <c r="A395" s="77">
        <f t="shared" si="11"/>
        <v>384</v>
      </c>
      <c r="B395" s="88" t="s">
        <v>539</v>
      </c>
      <c r="C395" s="89" t="s">
        <v>15</v>
      </c>
      <c r="D395" s="89" t="s">
        <v>44</v>
      </c>
      <c r="E395" s="89" t="s">
        <v>540</v>
      </c>
      <c r="F395" s="89" t="s">
        <v>19</v>
      </c>
      <c r="G395" s="176">
        <v>5472000</v>
      </c>
      <c r="H395" s="78">
        <f t="shared" si="10"/>
        <v>5472</v>
      </c>
      <c r="I395" s="176">
        <v>5472000</v>
      </c>
    </row>
    <row r="396" spans="1:9" ht="25.5">
      <c r="A396" s="77">
        <f t="shared" si="11"/>
        <v>385</v>
      </c>
      <c r="B396" s="88" t="s">
        <v>221</v>
      </c>
      <c r="C396" s="89" t="s">
        <v>15</v>
      </c>
      <c r="D396" s="89" t="s">
        <v>44</v>
      </c>
      <c r="E396" s="89" t="s">
        <v>540</v>
      </c>
      <c r="F396" s="89" t="s">
        <v>109</v>
      </c>
      <c r="G396" s="176">
        <v>5472000</v>
      </c>
      <c r="H396" s="78">
        <f t="shared" si="10"/>
        <v>5472</v>
      </c>
      <c r="I396" s="176">
        <v>5472000</v>
      </c>
    </row>
    <row r="397" spans="1:9" ht="38.25">
      <c r="A397" s="77">
        <f t="shared" si="11"/>
        <v>386</v>
      </c>
      <c r="B397" s="88" t="s">
        <v>707</v>
      </c>
      <c r="C397" s="89" t="s">
        <v>15</v>
      </c>
      <c r="D397" s="89" t="s">
        <v>44</v>
      </c>
      <c r="E397" s="89" t="s">
        <v>702</v>
      </c>
      <c r="F397" s="89" t="s">
        <v>19</v>
      </c>
      <c r="G397" s="176">
        <v>19372000</v>
      </c>
      <c r="H397" s="78">
        <f aca="true" t="shared" si="12" ref="H397:H460">I397/1000</f>
        <v>19372</v>
      </c>
      <c r="I397" s="176">
        <v>19372000</v>
      </c>
    </row>
    <row r="398" spans="1:9" ht="25.5">
      <c r="A398" s="77">
        <f aca="true" t="shared" si="13" ref="A398:A461">SUM(A397+1)</f>
        <v>387</v>
      </c>
      <c r="B398" s="88" t="s">
        <v>221</v>
      </c>
      <c r="C398" s="89" t="s">
        <v>15</v>
      </c>
      <c r="D398" s="89" t="s">
        <v>44</v>
      </c>
      <c r="E398" s="89" t="s">
        <v>702</v>
      </c>
      <c r="F398" s="89" t="s">
        <v>109</v>
      </c>
      <c r="G398" s="176">
        <v>19372000</v>
      </c>
      <c r="H398" s="78">
        <f t="shared" si="12"/>
        <v>19372</v>
      </c>
      <c r="I398" s="176">
        <v>19372000</v>
      </c>
    </row>
    <row r="399" spans="1:9" ht="38.25">
      <c r="A399" s="77">
        <f t="shared" si="13"/>
        <v>388</v>
      </c>
      <c r="B399" s="88" t="s">
        <v>708</v>
      </c>
      <c r="C399" s="89" t="s">
        <v>15</v>
      </c>
      <c r="D399" s="89" t="s">
        <v>44</v>
      </c>
      <c r="E399" s="89" t="s">
        <v>703</v>
      </c>
      <c r="F399" s="89" t="s">
        <v>19</v>
      </c>
      <c r="G399" s="176">
        <v>16389515</v>
      </c>
      <c r="H399" s="78">
        <f t="shared" si="12"/>
        <v>16389.515</v>
      </c>
      <c r="I399" s="176">
        <v>16389515</v>
      </c>
    </row>
    <row r="400" spans="1:9" ht="25.5">
      <c r="A400" s="77">
        <f t="shared" si="13"/>
        <v>389</v>
      </c>
      <c r="B400" s="88" t="s">
        <v>221</v>
      </c>
      <c r="C400" s="89" t="s">
        <v>15</v>
      </c>
      <c r="D400" s="89" t="s">
        <v>44</v>
      </c>
      <c r="E400" s="89" t="s">
        <v>703</v>
      </c>
      <c r="F400" s="89" t="s">
        <v>109</v>
      </c>
      <c r="G400" s="176">
        <v>16389515</v>
      </c>
      <c r="H400" s="78">
        <f t="shared" si="12"/>
        <v>16389.515</v>
      </c>
      <c r="I400" s="176">
        <v>16389515</v>
      </c>
    </row>
    <row r="401" spans="1:9" ht="51">
      <c r="A401" s="77">
        <f t="shared" si="13"/>
        <v>390</v>
      </c>
      <c r="B401" s="88" t="s">
        <v>881</v>
      </c>
      <c r="C401" s="89" t="s">
        <v>15</v>
      </c>
      <c r="D401" s="89" t="s">
        <v>44</v>
      </c>
      <c r="E401" s="89" t="s">
        <v>911</v>
      </c>
      <c r="F401" s="89" t="s">
        <v>19</v>
      </c>
      <c r="G401" s="176">
        <v>350000</v>
      </c>
      <c r="H401" s="78">
        <f t="shared" si="12"/>
        <v>350</v>
      </c>
      <c r="I401" s="176">
        <v>350000</v>
      </c>
    </row>
    <row r="402" spans="1:9" ht="25.5">
      <c r="A402" s="77">
        <f t="shared" si="13"/>
        <v>391</v>
      </c>
      <c r="B402" s="88" t="s">
        <v>221</v>
      </c>
      <c r="C402" s="89" t="s">
        <v>15</v>
      </c>
      <c r="D402" s="89" t="s">
        <v>44</v>
      </c>
      <c r="E402" s="89" t="s">
        <v>911</v>
      </c>
      <c r="F402" s="89" t="s">
        <v>109</v>
      </c>
      <c r="G402" s="176">
        <v>350000</v>
      </c>
      <c r="H402" s="78">
        <f t="shared" si="12"/>
        <v>350</v>
      </c>
      <c r="I402" s="176">
        <v>350000</v>
      </c>
    </row>
    <row r="403" spans="1:9" ht="51">
      <c r="A403" s="77">
        <f t="shared" si="13"/>
        <v>392</v>
      </c>
      <c r="B403" s="88" t="s">
        <v>906</v>
      </c>
      <c r="C403" s="89" t="s">
        <v>15</v>
      </c>
      <c r="D403" s="89" t="s">
        <v>44</v>
      </c>
      <c r="E403" s="89" t="s">
        <v>907</v>
      </c>
      <c r="F403" s="89" t="s">
        <v>19</v>
      </c>
      <c r="G403" s="176">
        <v>865440</v>
      </c>
      <c r="H403" s="78">
        <f t="shared" si="12"/>
        <v>865.44</v>
      </c>
      <c r="I403" s="176">
        <v>865440</v>
      </c>
    </row>
    <row r="404" spans="1:9" ht="25.5">
      <c r="A404" s="77">
        <f t="shared" si="13"/>
        <v>393</v>
      </c>
      <c r="B404" s="88" t="s">
        <v>221</v>
      </c>
      <c r="C404" s="89" t="s">
        <v>15</v>
      </c>
      <c r="D404" s="89" t="s">
        <v>44</v>
      </c>
      <c r="E404" s="89" t="s">
        <v>907</v>
      </c>
      <c r="F404" s="89" t="s">
        <v>109</v>
      </c>
      <c r="G404" s="176">
        <v>865440</v>
      </c>
      <c r="H404" s="78">
        <f t="shared" si="12"/>
        <v>865.44</v>
      </c>
      <c r="I404" s="176">
        <v>865440</v>
      </c>
    </row>
    <row r="405" spans="1:9" ht="38.25">
      <c r="A405" s="77">
        <f t="shared" si="13"/>
        <v>394</v>
      </c>
      <c r="B405" s="88" t="s">
        <v>725</v>
      </c>
      <c r="C405" s="89" t="s">
        <v>15</v>
      </c>
      <c r="D405" s="89" t="s">
        <v>44</v>
      </c>
      <c r="E405" s="89" t="s">
        <v>908</v>
      </c>
      <c r="F405" s="89" t="s">
        <v>19</v>
      </c>
      <c r="G405" s="176">
        <v>2273612.14</v>
      </c>
      <c r="H405" s="78">
        <f t="shared" si="12"/>
        <v>2273.61214</v>
      </c>
      <c r="I405" s="176">
        <v>2273612.14</v>
      </c>
    </row>
    <row r="406" spans="1:9" ht="25.5">
      <c r="A406" s="77">
        <f t="shared" si="13"/>
        <v>395</v>
      </c>
      <c r="B406" s="88" t="s">
        <v>221</v>
      </c>
      <c r="C406" s="89" t="s">
        <v>15</v>
      </c>
      <c r="D406" s="89" t="s">
        <v>44</v>
      </c>
      <c r="E406" s="89" t="s">
        <v>908</v>
      </c>
      <c r="F406" s="89" t="s">
        <v>109</v>
      </c>
      <c r="G406" s="176">
        <v>2273612.14</v>
      </c>
      <c r="H406" s="78">
        <f t="shared" si="12"/>
        <v>2273.61214</v>
      </c>
      <c r="I406" s="176">
        <v>2273612.14</v>
      </c>
    </row>
    <row r="407" spans="1:9" ht="25.5">
      <c r="A407" s="77">
        <f t="shared" si="13"/>
        <v>396</v>
      </c>
      <c r="B407" s="88" t="s">
        <v>685</v>
      </c>
      <c r="C407" s="89" t="s">
        <v>15</v>
      </c>
      <c r="D407" s="89" t="s">
        <v>44</v>
      </c>
      <c r="E407" s="89" t="s">
        <v>645</v>
      </c>
      <c r="F407" s="89" t="s">
        <v>19</v>
      </c>
      <c r="G407" s="176">
        <v>2027453.09</v>
      </c>
      <c r="H407" s="78">
        <f t="shared" si="12"/>
        <v>2027.45309</v>
      </c>
      <c r="I407" s="176">
        <v>2027453.09</v>
      </c>
    </row>
    <row r="408" spans="1:9" ht="12.75">
      <c r="A408" s="77">
        <f t="shared" si="13"/>
        <v>397</v>
      </c>
      <c r="B408" s="88" t="s">
        <v>231</v>
      </c>
      <c r="C408" s="89" t="s">
        <v>15</v>
      </c>
      <c r="D408" s="89" t="s">
        <v>44</v>
      </c>
      <c r="E408" s="89" t="s">
        <v>645</v>
      </c>
      <c r="F408" s="89" t="s">
        <v>112</v>
      </c>
      <c r="G408" s="176">
        <v>2027453.09</v>
      </c>
      <c r="H408" s="78">
        <f t="shared" si="12"/>
        <v>2027.45309</v>
      </c>
      <c r="I408" s="176">
        <v>2027453.09</v>
      </c>
    </row>
    <row r="409" spans="1:9" ht="89.25">
      <c r="A409" s="77">
        <f t="shared" si="13"/>
        <v>398</v>
      </c>
      <c r="B409" s="88" t="s">
        <v>982</v>
      </c>
      <c r="C409" s="89" t="s">
        <v>15</v>
      </c>
      <c r="D409" s="89" t="s">
        <v>44</v>
      </c>
      <c r="E409" s="89" t="s">
        <v>983</v>
      </c>
      <c r="F409" s="89" t="s">
        <v>19</v>
      </c>
      <c r="G409" s="176">
        <v>909244.08</v>
      </c>
      <c r="H409" s="78">
        <f t="shared" si="12"/>
        <v>909.2440799999999</v>
      </c>
      <c r="I409" s="176">
        <v>909244.08</v>
      </c>
    </row>
    <row r="410" spans="1:9" ht="12.75">
      <c r="A410" s="77">
        <f t="shared" si="13"/>
        <v>399</v>
      </c>
      <c r="B410" s="88" t="s">
        <v>231</v>
      </c>
      <c r="C410" s="89" t="s">
        <v>15</v>
      </c>
      <c r="D410" s="89" t="s">
        <v>44</v>
      </c>
      <c r="E410" s="89" t="s">
        <v>983</v>
      </c>
      <c r="F410" s="89" t="s">
        <v>112</v>
      </c>
      <c r="G410" s="176">
        <v>909244.08</v>
      </c>
      <c r="H410" s="78">
        <f t="shared" si="12"/>
        <v>909.2440799999999</v>
      </c>
      <c r="I410" s="176">
        <v>909244.08</v>
      </c>
    </row>
    <row r="411" spans="1:9" ht="12.75">
      <c r="A411" s="77">
        <f t="shared" si="13"/>
        <v>400</v>
      </c>
      <c r="B411" s="88" t="s">
        <v>117</v>
      </c>
      <c r="C411" s="89" t="s">
        <v>15</v>
      </c>
      <c r="D411" s="89" t="s">
        <v>44</v>
      </c>
      <c r="E411" s="89" t="s">
        <v>416</v>
      </c>
      <c r="F411" s="89" t="s">
        <v>19</v>
      </c>
      <c r="G411" s="176">
        <v>1946973.21</v>
      </c>
      <c r="H411" s="78">
        <f t="shared" si="12"/>
        <v>1946.9732099999999</v>
      </c>
      <c r="I411" s="176">
        <v>1946973.21</v>
      </c>
    </row>
    <row r="412" spans="1:10" ht="38.25">
      <c r="A412" s="77">
        <f t="shared" si="13"/>
        <v>401</v>
      </c>
      <c r="B412" s="88" t="s">
        <v>897</v>
      </c>
      <c r="C412" s="89" t="s">
        <v>15</v>
      </c>
      <c r="D412" s="89" t="s">
        <v>44</v>
      </c>
      <c r="E412" s="89" t="s">
        <v>898</v>
      </c>
      <c r="F412" s="89" t="s">
        <v>19</v>
      </c>
      <c r="G412" s="176">
        <v>1946973.21</v>
      </c>
      <c r="H412" s="78">
        <f t="shared" si="12"/>
        <v>1946.9732099999999</v>
      </c>
      <c r="I412" s="176">
        <v>1946973.21</v>
      </c>
      <c r="J412" s="90"/>
    </row>
    <row r="413" spans="1:10" ht="25.5">
      <c r="A413" s="77">
        <f t="shared" si="13"/>
        <v>402</v>
      </c>
      <c r="B413" s="88" t="s">
        <v>228</v>
      </c>
      <c r="C413" s="89" t="s">
        <v>15</v>
      </c>
      <c r="D413" s="89" t="s">
        <v>44</v>
      </c>
      <c r="E413" s="89" t="s">
        <v>898</v>
      </c>
      <c r="F413" s="89" t="s">
        <v>110</v>
      </c>
      <c r="G413" s="176">
        <v>1946973.21</v>
      </c>
      <c r="H413" s="78">
        <f t="shared" si="12"/>
        <v>1946.9732099999999</v>
      </c>
      <c r="I413" s="176">
        <v>1946973.21</v>
      </c>
      <c r="J413" s="90"/>
    </row>
    <row r="414" spans="1:10" ht="12.75">
      <c r="A414" s="77">
        <f t="shared" si="13"/>
        <v>403</v>
      </c>
      <c r="B414" s="88" t="s">
        <v>541</v>
      </c>
      <c r="C414" s="89" t="s">
        <v>15</v>
      </c>
      <c r="D414" s="89" t="s">
        <v>45</v>
      </c>
      <c r="E414" s="89" t="s">
        <v>415</v>
      </c>
      <c r="F414" s="89" t="s">
        <v>19</v>
      </c>
      <c r="G414" s="176">
        <v>17775444.53</v>
      </c>
      <c r="H414" s="78">
        <f t="shared" si="12"/>
        <v>17775.44453</v>
      </c>
      <c r="I414" s="176">
        <v>17775444.53</v>
      </c>
      <c r="J414" s="90"/>
    </row>
    <row r="415" spans="1:9" ht="38.25">
      <c r="A415" s="77">
        <f t="shared" si="13"/>
        <v>404</v>
      </c>
      <c r="B415" s="88" t="s">
        <v>352</v>
      </c>
      <c r="C415" s="89" t="s">
        <v>15</v>
      </c>
      <c r="D415" s="89" t="s">
        <v>45</v>
      </c>
      <c r="E415" s="89" t="s">
        <v>1105</v>
      </c>
      <c r="F415" s="89" t="s">
        <v>19</v>
      </c>
      <c r="G415" s="176">
        <v>17661000.53</v>
      </c>
      <c r="H415" s="78">
        <f t="shared" si="12"/>
        <v>17661.00053</v>
      </c>
      <c r="I415" s="176">
        <v>17661000.53</v>
      </c>
    </row>
    <row r="416" spans="1:9" ht="38.25">
      <c r="A416" s="77">
        <f t="shared" si="13"/>
        <v>405</v>
      </c>
      <c r="B416" s="88" t="s">
        <v>1108</v>
      </c>
      <c r="C416" s="89" t="s">
        <v>15</v>
      </c>
      <c r="D416" s="89" t="s">
        <v>45</v>
      </c>
      <c r="E416" s="89" t="s">
        <v>542</v>
      </c>
      <c r="F416" s="89" t="s">
        <v>19</v>
      </c>
      <c r="G416" s="176">
        <v>16423807.29</v>
      </c>
      <c r="H416" s="78">
        <f t="shared" si="12"/>
        <v>16423.80729</v>
      </c>
      <c r="I416" s="176">
        <v>16423807.29</v>
      </c>
    </row>
    <row r="417" spans="1:9" ht="25.5">
      <c r="A417" s="77">
        <f t="shared" si="13"/>
        <v>406</v>
      </c>
      <c r="B417" s="88" t="s">
        <v>282</v>
      </c>
      <c r="C417" s="89" t="s">
        <v>15</v>
      </c>
      <c r="D417" s="89" t="s">
        <v>45</v>
      </c>
      <c r="E417" s="89" t="s">
        <v>543</v>
      </c>
      <c r="F417" s="89" t="s">
        <v>19</v>
      </c>
      <c r="G417" s="176">
        <v>8896707.29</v>
      </c>
      <c r="H417" s="78">
        <f t="shared" si="12"/>
        <v>8896.707289999998</v>
      </c>
      <c r="I417" s="176">
        <v>8896707.29</v>
      </c>
    </row>
    <row r="418" spans="1:9" ht="25.5">
      <c r="A418" s="77">
        <f t="shared" si="13"/>
        <v>407</v>
      </c>
      <c r="B418" s="88" t="s">
        <v>221</v>
      </c>
      <c r="C418" s="89" t="s">
        <v>15</v>
      </c>
      <c r="D418" s="89" t="s">
        <v>45</v>
      </c>
      <c r="E418" s="89" t="s">
        <v>543</v>
      </c>
      <c r="F418" s="89" t="s">
        <v>109</v>
      </c>
      <c r="G418" s="176">
        <v>8896707.29</v>
      </c>
      <c r="H418" s="78">
        <f t="shared" si="12"/>
        <v>8896.707289999998</v>
      </c>
      <c r="I418" s="176">
        <v>8896707.29</v>
      </c>
    </row>
    <row r="419" spans="1:9" ht="25.5">
      <c r="A419" s="77">
        <f t="shared" si="13"/>
        <v>408</v>
      </c>
      <c r="B419" s="88" t="s">
        <v>283</v>
      </c>
      <c r="C419" s="89" t="s">
        <v>15</v>
      </c>
      <c r="D419" s="89" t="s">
        <v>45</v>
      </c>
      <c r="E419" s="89" t="s">
        <v>544</v>
      </c>
      <c r="F419" s="89" t="s">
        <v>19</v>
      </c>
      <c r="G419" s="176">
        <v>1500000</v>
      </c>
      <c r="H419" s="78">
        <f t="shared" si="12"/>
        <v>1500</v>
      </c>
      <c r="I419" s="176">
        <v>1500000</v>
      </c>
    </row>
    <row r="420" spans="1:9" ht="25.5">
      <c r="A420" s="77">
        <f t="shared" si="13"/>
        <v>409</v>
      </c>
      <c r="B420" s="88" t="s">
        <v>221</v>
      </c>
      <c r="C420" s="89" t="s">
        <v>15</v>
      </c>
      <c r="D420" s="89" t="s">
        <v>45</v>
      </c>
      <c r="E420" s="89" t="s">
        <v>544</v>
      </c>
      <c r="F420" s="89" t="s">
        <v>109</v>
      </c>
      <c r="G420" s="176">
        <v>1500000</v>
      </c>
      <c r="H420" s="78">
        <f t="shared" si="12"/>
        <v>1500</v>
      </c>
      <c r="I420" s="176">
        <v>1500000</v>
      </c>
    </row>
    <row r="421" spans="1:10" ht="51">
      <c r="A421" s="77">
        <f t="shared" si="13"/>
        <v>410</v>
      </c>
      <c r="B421" s="88" t="s">
        <v>284</v>
      </c>
      <c r="C421" s="89" t="s">
        <v>15</v>
      </c>
      <c r="D421" s="89" t="s">
        <v>45</v>
      </c>
      <c r="E421" s="89" t="s">
        <v>545</v>
      </c>
      <c r="F421" s="89" t="s">
        <v>19</v>
      </c>
      <c r="G421" s="176">
        <v>150000</v>
      </c>
      <c r="H421" s="78">
        <f t="shared" si="12"/>
        <v>150</v>
      </c>
      <c r="I421" s="176">
        <v>150000</v>
      </c>
      <c r="J421" s="90"/>
    </row>
    <row r="422" spans="1:10" ht="25.5">
      <c r="A422" s="77">
        <f t="shared" si="13"/>
        <v>411</v>
      </c>
      <c r="B422" s="88" t="s">
        <v>221</v>
      </c>
      <c r="C422" s="89" t="s">
        <v>15</v>
      </c>
      <c r="D422" s="89" t="s">
        <v>45</v>
      </c>
      <c r="E422" s="89" t="s">
        <v>545</v>
      </c>
      <c r="F422" s="89" t="s">
        <v>109</v>
      </c>
      <c r="G422" s="176">
        <v>150000</v>
      </c>
      <c r="H422" s="78">
        <f t="shared" si="12"/>
        <v>150</v>
      </c>
      <c r="I422" s="176">
        <v>150000</v>
      </c>
      <c r="J422" s="91"/>
    </row>
    <row r="423" spans="1:10" ht="25.5">
      <c r="A423" s="77">
        <f t="shared" si="13"/>
        <v>412</v>
      </c>
      <c r="B423" s="88" t="s">
        <v>356</v>
      </c>
      <c r="C423" s="89" t="s">
        <v>15</v>
      </c>
      <c r="D423" s="89" t="s">
        <v>45</v>
      </c>
      <c r="E423" s="89" t="s">
        <v>546</v>
      </c>
      <c r="F423" s="89" t="s">
        <v>19</v>
      </c>
      <c r="G423" s="176">
        <v>5877100</v>
      </c>
      <c r="H423" s="78">
        <f t="shared" si="12"/>
        <v>5877.1</v>
      </c>
      <c r="I423" s="176">
        <v>5877100</v>
      </c>
      <c r="J423" s="91"/>
    </row>
    <row r="424" spans="1:9" ht="25.5">
      <c r="A424" s="77">
        <f t="shared" si="13"/>
        <v>413</v>
      </c>
      <c r="B424" s="88" t="s">
        <v>221</v>
      </c>
      <c r="C424" s="89" t="s">
        <v>15</v>
      </c>
      <c r="D424" s="89" t="s">
        <v>45</v>
      </c>
      <c r="E424" s="89" t="s">
        <v>546</v>
      </c>
      <c r="F424" s="89" t="s">
        <v>109</v>
      </c>
      <c r="G424" s="176">
        <v>5877100</v>
      </c>
      <c r="H424" s="78">
        <f t="shared" si="12"/>
        <v>5877.1</v>
      </c>
      <c r="I424" s="176">
        <v>5877100</v>
      </c>
    </row>
    <row r="425" spans="1:9" ht="38.25">
      <c r="A425" s="77">
        <f t="shared" si="13"/>
        <v>414</v>
      </c>
      <c r="B425" s="88" t="s">
        <v>1109</v>
      </c>
      <c r="C425" s="89" t="s">
        <v>15</v>
      </c>
      <c r="D425" s="89" t="s">
        <v>45</v>
      </c>
      <c r="E425" s="89" t="s">
        <v>547</v>
      </c>
      <c r="F425" s="89" t="s">
        <v>19</v>
      </c>
      <c r="G425" s="176">
        <v>1237193.24</v>
      </c>
      <c r="H425" s="78">
        <f t="shared" si="12"/>
        <v>1237.19324</v>
      </c>
      <c r="I425" s="176">
        <v>1237193.24</v>
      </c>
    </row>
    <row r="426" spans="1:10" ht="38.25">
      <c r="A426" s="77">
        <f t="shared" si="13"/>
        <v>415</v>
      </c>
      <c r="B426" s="88" t="s">
        <v>285</v>
      </c>
      <c r="C426" s="89" t="s">
        <v>15</v>
      </c>
      <c r="D426" s="89" t="s">
        <v>45</v>
      </c>
      <c r="E426" s="89" t="s">
        <v>548</v>
      </c>
      <c r="F426" s="89" t="s">
        <v>19</v>
      </c>
      <c r="G426" s="176">
        <v>150000</v>
      </c>
      <c r="H426" s="78">
        <f t="shared" si="12"/>
        <v>150</v>
      </c>
      <c r="I426" s="176">
        <v>150000</v>
      </c>
      <c r="J426" s="90"/>
    </row>
    <row r="427" spans="1:10" ht="25.5">
      <c r="A427" s="77">
        <f t="shared" si="13"/>
        <v>416</v>
      </c>
      <c r="B427" s="88" t="s">
        <v>221</v>
      </c>
      <c r="C427" s="89" t="s">
        <v>15</v>
      </c>
      <c r="D427" s="89" t="s">
        <v>45</v>
      </c>
      <c r="E427" s="89" t="s">
        <v>548</v>
      </c>
      <c r="F427" s="89" t="s">
        <v>109</v>
      </c>
      <c r="G427" s="176">
        <v>150000</v>
      </c>
      <c r="H427" s="78">
        <f t="shared" si="12"/>
        <v>150</v>
      </c>
      <c r="I427" s="176">
        <v>150000</v>
      </c>
      <c r="J427" s="90"/>
    </row>
    <row r="428" spans="1:9" ht="38.25">
      <c r="A428" s="77">
        <f t="shared" si="13"/>
        <v>417</v>
      </c>
      <c r="B428" s="88" t="s">
        <v>549</v>
      </c>
      <c r="C428" s="89" t="s">
        <v>15</v>
      </c>
      <c r="D428" s="89" t="s">
        <v>45</v>
      </c>
      <c r="E428" s="89" t="s">
        <v>550</v>
      </c>
      <c r="F428" s="89" t="s">
        <v>19</v>
      </c>
      <c r="G428" s="176">
        <v>755000</v>
      </c>
      <c r="H428" s="78">
        <f t="shared" si="12"/>
        <v>755</v>
      </c>
      <c r="I428" s="176">
        <v>755000</v>
      </c>
    </row>
    <row r="429" spans="1:9" ht="25.5">
      <c r="A429" s="77">
        <f t="shared" si="13"/>
        <v>418</v>
      </c>
      <c r="B429" s="88" t="s">
        <v>221</v>
      </c>
      <c r="C429" s="89" t="s">
        <v>15</v>
      </c>
      <c r="D429" s="89" t="s">
        <v>45</v>
      </c>
      <c r="E429" s="89" t="s">
        <v>550</v>
      </c>
      <c r="F429" s="89" t="s">
        <v>109</v>
      </c>
      <c r="G429" s="176">
        <v>755000</v>
      </c>
      <c r="H429" s="78">
        <f t="shared" si="12"/>
        <v>755</v>
      </c>
      <c r="I429" s="176">
        <v>755000</v>
      </c>
    </row>
    <row r="430" spans="1:9" ht="38.25">
      <c r="A430" s="77">
        <f t="shared" si="13"/>
        <v>419</v>
      </c>
      <c r="B430" s="88" t="s">
        <v>286</v>
      </c>
      <c r="C430" s="89" t="s">
        <v>15</v>
      </c>
      <c r="D430" s="89" t="s">
        <v>45</v>
      </c>
      <c r="E430" s="89" t="s">
        <v>551</v>
      </c>
      <c r="F430" s="89" t="s">
        <v>19</v>
      </c>
      <c r="G430" s="176">
        <v>332193.24</v>
      </c>
      <c r="H430" s="78">
        <f t="shared" si="12"/>
        <v>332.19324</v>
      </c>
      <c r="I430" s="176">
        <v>332193.24</v>
      </c>
    </row>
    <row r="431" spans="1:9" ht="25.5">
      <c r="A431" s="77">
        <f t="shared" si="13"/>
        <v>420</v>
      </c>
      <c r="B431" s="88" t="s">
        <v>221</v>
      </c>
      <c r="C431" s="89" t="s">
        <v>15</v>
      </c>
      <c r="D431" s="89" t="s">
        <v>45</v>
      </c>
      <c r="E431" s="89" t="s">
        <v>551</v>
      </c>
      <c r="F431" s="89" t="s">
        <v>109</v>
      </c>
      <c r="G431" s="176">
        <v>332193.24</v>
      </c>
      <c r="H431" s="78">
        <f t="shared" si="12"/>
        <v>332.19324</v>
      </c>
      <c r="I431" s="176">
        <v>332193.24</v>
      </c>
    </row>
    <row r="432" spans="1:9" ht="51">
      <c r="A432" s="77">
        <f t="shared" si="13"/>
        <v>421</v>
      </c>
      <c r="B432" s="88" t="s">
        <v>357</v>
      </c>
      <c r="C432" s="89" t="s">
        <v>15</v>
      </c>
      <c r="D432" s="89" t="s">
        <v>45</v>
      </c>
      <c r="E432" s="89" t="s">
        <v>1110</v>
      </c>
      <c r="F432" s="89" t="s">
        <v>19</v>
      </c>
      <c r="G432" s="176">
        <v>114444</v>
      </c>
      <c r="H432" s="78">
        <f t="shared" si="12"/>
        <v>114.444</v>
      </c>
      <c r="I432" s="176">
        <v>114444</v>
      </c>
    </row>
    <row r="433" spans="1:9" ht="25.5">
      <c r="A433" s="77">
        <f t="shared" si="13"/>
        <v>422</v>
      </c>
      <c r="B433" s="88" t="s">
        <v>1111</v>
      </c>
      <c r="C433" s="89" t="s">
        <v>15</v>
      </c>
      <c r="D433" s="89" t="s">
        <v>45</v>
      </c>
      <c r="E433" s="89" t="s">
        <v>561</v>
      </c>
      <c r="F433" s="89" t="s">
        <v>19</v>
      </c>
      <c r="G433" s="176">
        <v>114444</v>
      </c>
      <c r="H433" s="78">
        <f t="shared" si="12"/>
        <v>114.444</v>
      </c>
      <c r="I433" s="176">
        <v>114444</v>
      </c>
    </row>
    <row r="434" spans="1:9" ht="25.5">
      <c r="A434" s="77">
        <f t="shared" si="13"/>
        <v>423</v>
      </c>
      <c r="B434" s="88" t="s">
        <v>686</v>
      </c>
      <c r="C434" s="89" t="s">
        <v>15</v>
      </c>
      <c r="D434" s="89" t="s">
        <v>45</v>
      </c>
      <c r="E434" s="89" t="s">
        <v>649</v>
      </c>
      <c r="F434" s="89" t="s">
        <v>19</v>
      </c>
      <c r="G434" s="176">
        <v>114444</v>
      </c>
      <c r="H434" s="78">
        <f t="shared" si="12"/>
        <v>114.444</v>
      </c>
      <c r="I434" s="176">
        <v>114444</v>
      </c>
    </row>
    <row r="435" spans="1:9" ht="25.5">
      <c r="A435" s="77">
        <f t="shared" si="13"/>
        <v>424</v>
      </c>
      <c r="B435" s="88" t="s">
        <v>221</v>
      </c>
      <c r="C435" s="89" t="s">
        <v>15</v>
      </c>
      <c r="D435" s="89" t="s">
        <v>45</v>
      </c>
      <c r="E435" s="89" t="s">
        <v>649</v>
      </c>
      <c r="F435" s="89" t="s">
        <v>109</v>
      </c>
      <c r="G435" s="176">
        <v>114444</v>
      </c>
      <c r="H435" s="78">
        <f t="shared" si="12"/>
        <v>114.444</v>
      </c>
      <c r="I435" s="176">
        <v>114444</v>
      </c>
    </row>
    <row r="436" spans="1:9" ht="12.75">
      <c r="A436" s="77">
        <f t="shared" si="13"/>
        <v>425</v>
      </c>
      <c r="B436" s="88" t="s">
        <v>390</v>
      </c>
      <c r="C436" s="89" t="s">
        <v>15</v>
      </c>
      <c r="D436" s="89" t="s">
        <v>46</v>
      </c>
      <c r="E436" s="89" t="s">
        <v>415</v>
      </c>
      <c r="F436" s="89" t="s">
        <v>19</v>
      </c>
      <c r="G436" s="176">
        <v>12149345.45</v>
      </c>
      <c r="H436" s="78">
        <f t="shared" si="12"/>
        <v>12149.345449999999</v>
      </c>
      <c r="I436" s="176">
        <v>12149345.45</v>
      </c>
    </row>
    <row r="437" spans="1:9" ht="38.25">
      <c r="A437" s="77">
        <f t="shared" si="13"/>
        <v>426</v>
      </c>
      <c r="B437" s="88" t="s">
        <v>352</v>
      </c>
      <c r="C437" s="89" t="s">
        <v>15</v>
      </c>
      <c r="D437" s="89" t="s">
        <v>46</v>
      </c>
      <c r="E437" s="89" t="s">
        <v>1105</v>
      </c>
      <c r="F437" s="89" t="s">
        <v>19</v>
      </c>
      <c r="G437" s="176">
        <v>12149345.45</v>
      </c>
      <c r="H437" s="78">
        <f t="shared" si="12"/>
        <v>12149.345449999999</v>
      </c>
      <c r="I437" s="176">
        <v>12149345.45</v>
      </c>
    </row>
    <row r="438" spans="1:9" ht="38.25">
      <c r="A438" s="77">
        <f t="shared" si="13"/>
        <v>427</v>
      </c>
      <c r="B438" s="88" t="s">
        <v>1107</v>
      </c>
      <c r="C438" s="89" t="s">
        <v>15</v>
      </c>
      <c r="D438" s="89" t="s">
        <v>46</v>
      </c>
      <c r="E438" s="89" t="s">
        <v>529</v>
      </c>
      <c r="F438" s="89" t="s">
        <v>19</v>
      </c>
      <c r="G438" s="176">
        <v>5250000</v>
      </c>
      <c r="H438" s="78">
        <f t="shared" si="12"/>
        <v>5250</v>
      </c>
      <c r="I438" s="176">
        <v>5250000</v>
      </c>
    </row>
    <row r="439" spans="1:9" ht="63.75">
      <c r="A439" s="77">
        <f t="shared" si="13"/>
        <v>428</v>
      </c>
      <c r="B439" s="88" t="s">
        <v>909</v>
      </c>
      <c r="C439" s="89" t="s">
        <v>15</v>
      </c>
      <c r="D439" s="89" t="s">
        <v>46</v>
      </c>
      <c r="E439" s="89" t="s">
        <v>910</v>
      </c>
      <c r="F439" s="89" t="s">
        <v>19</v>
      </c>
      <c r="G439" s="176">
        <v>2600000</v>
      </c>
      <c r="H439" s="78">
        <f t="shared" si="12"/>
        <v>2600</v>
      </c>
      <c r="I439" s="176">
        <v>2600000</v>
      </c>
    </row>
    <row r="440" spans="1:9" ht="25.5">
      <c r="A440" s="77">
        <f t="shared" si="13"/>
        <v>429</v>
      </c>
      <c r="B440" s="88" t="s">
        <v>221</v>
      </c>
      <c r="C440" s="89" t="s">
        <v>15</v>
      </c>
      <c r="D440" s="89" t="s">
        <v>46</v>
      </c>
      <c r="E440" s="89" t="s">
        <v>910</v>
      </c>
      <c r="F440" s="89" t="s">
        <v>109</v>
      </c>
      <c r="G440" s="176">
        <v>2600000</v>
      </c>
      <c r="H440" s="78">
        <f t="shared" si="12"/>
        <v>2600</v>
      </c>
      <c r="I440" s="176">
        <v>2600000</v>
      </c>
    </row>
    <row r="441" spans="1:9" ht="51">
      <c r="A441" s="77">
        <f t="shared" si="13"/>
        <v>430</v>
      </c>
      <c r="B441" s="88" t="s">
        <v>881</v>
      </c>
      <c r="C441" s="89" t="s">
        <v>15</v>
      </c>
      <c r="D441" s="89" t="s">
        <v>46</v>
      </c>
      <c r="E441" s="89" t="s">
        <v>911</v>
      </c>
      <c r="F441" s="89" t="s">
        <v>19</v>
      </c>
      <c r="G441" s="176">
        <v>2650000</v>
      </c>
      <c r="H441" s="78">
        <f t="shared" si="12"/>
        <v>2650</v>
      </c>
      <c r="I441" s="176">
        <v>2650000</v>
      </c>
    </row>
    <row r="442" spans="1:9" ht="25.5">
      <c r="A442" s="77">
        <f t="shared" si="13"/>
        <v>431</v>
      </c>
      <c r="B442" s="88" t="s">
        <v>221</v>
      </c>
      <c r="C442" s="89" t="s">
        <v>15</v>
      </c>
      <c r="D442" s="89" t="s">
        <v>46</v>
      </c>
      <c r="E442" s="89" t="s">
        <v>911</v>
      </c>
      <c r="F442" s="89" t="s">
        <v>109</v>
      </c>
      <c r="G442" s="176">
        <v>2650000</v>
      </c>
      <c r="H442" s="78">
        <f t="shared" si="12"/>
        <v>2650</v>
      </c>
      <c r="I442" s="176">
        <v>2650000</v>
      </c>
    </row>
    <row r="443" spans="1:9" ht="51">
      <c r="A443" s="77">
        <f t="shared" si="13"/>
        <v>432</v>
      </c>
      <c r="B443" s="88" t="s">
        <v>1112</v>
      </c>
      <c r="C443" s="89" t="s">
        <v>15</v>
      </c>
      <c r="D443" s="89" t="s">
        <v>46</v>
      </c>
      <c r="E443" s="89" t="s">
        <v>552</v>
      </c>
      <c r="F443" s="89" t="s">
        <v>19</v>
      </c>
      <c r="G443" s="176">
        <v>6899345.45</v>
      </c>
      <c r="H443" s="78">
        <f t="shared" si="12"/>
        <v>6899.34545</v>
      </c>
      <c r="I443" s="176">
        <v>6899345.45</v>
      </c>
    </row>
    <row r="444" spans="1:9" ht="51">
      <c r="A444" s="77">
        <f t="shared" si="13"/>
        <v>433</v>
      </c>
      <c r="B444" s="88" t="s">
        <v>287</v>
      </c>
      <c r="C444" s="89" t="s">
        <v>15</v>
      </c>
      <c r="D444" s="89" t="s">
        <v>46</v>
      </c>
      <c r="E444" s="89" t="s">
        <v>553</v>
      </c>
      <c r="F444" s="89" t="s">
        <v>19</v>
      </c>
      <c r="G444" s="176">
        <v>6286935.45</v>
      </c>
      <c r="H444" s="78">
        <f t="shared" si="12"/>
        <v>6286.93545</v>
      </c>
      <c r="I444" s="176">
        <v>6286935.45</v>
      </c>
    </row>
    <row r="445" spans="1:9" ht="25.5">
      <c r="A445" s="77">
        <f t="shared" si="13"/>
        <v>434</v>
      </c>
      <c r="B445" s="88" t="s">
        <v>228</v>
      </c>
      <c r="C445" s="89" t="s">
        <v>15</v>
      </c>
      <c r="D445" s="89" t="s">
        <v>46</v>
      </c>
      <c r="E445" s="89" t="s">
        <v>553</v>
      </c>
      <c r="F445" s="89" t="s">
        <v>110</v>
      </c>
      <c r="G445" s="176">
        <v>4946421.92</v>
      </c>
      <c r="H445" s="78">
        <f t="shared" si="12"/>
        <v>4946.42192</v>
      </c>
      <c r="I445" s="176">
        <v>4946421.92</v>
      </c>
    </row>
    <row r="446" spans="1:9" ht="25.5">
      <c r="A446" s="77">
        <f t="shared" si="13"/>
        <v>435</v>
      </c>
      <c r="B446" s="88" t="s">
        <v>221</v>
      </c>
      <c r="C446" s="89" t="s">
        <v>15</v>
      </c>
      <c r="D446" s="89" t="s">
        <v>46</v>
      </c>
      <c r="E446" s="89" t="s">
        <v>553</v>
      </c>
      <c r="F446" s="89" t="s">
        <v>109</v>
      </c>
      <c r="G446" s="176">
        <v>1303613.53</v>
      </c>
      <c r="H446" s="78">
        <f t="shared" si="12"/>
        <v>1303.61353</v>
      </c>
      <c r="I446" s="176">
        <v>1303613.53</v>
      </c>
    </row>
    <row r="447" spans="1:9" ht="12.75">
      <c r="A447" s="77">
        <f t="shared" si="13"/>
        <v>436</v>
      </c>
      <c r="B447" s="88" t="s">
        <v>229</v>
      </c>
      <c r="C447" s="89" t="s">
        <v>15</v>
      </c>
      <c r="D447" s="89" t="s">
        <v>46</v>
      </c>
      <c r="E447" s="89" t="s">
        <v>553</v>
      </c>
      <c r="F447" s="89" t="s">
        <v>111</v>
      </c>
      <c r="G447" s="176">
        <v>36900</v>
      </c>
      <c r="H447" s="78">
        <f t="shared" si="12"/>
        <v>36.9</v>
      </c>
      <c r="I447" s="176">
        <v>36900</v>
      </c>
    </row>
    <row r="448" spans="1:9" ht="63.75">
      <c r="A448" s="77">
        <f t="shared" si="13"/>
        <v>437</v>
      </c>
      <c r="B448" s="88" t="s">
        <v>288</v>
      </c>
      <c r="C448" s="89" t="s">
        <v>15</v>
      </c>
      <c r="D448" s="89" t="s">
        <v>46</v>
      </c>
      <c r="E448" s="89" t="s">
        <v>554</v>
      </c>
      <c r="F448" s="89" t="s">
        <v>19</v>
      </c>
      <c r="G448" s="176">
        <v>612410</v>
      </c>
      <c r="H448" s="78">
        <f t="shared" si="12"/>
        <v>612.41</v>
      </c>
      <c r="I448" s="176">
        <v>612410</v>
      </c>
    </row>
    <row r="449" spans="1:9" ht="25.5">
      <c r="A449" s="77">
        <f t="shared" si="13"/>
        <v>438</v>
      </c>
      <c r="B449" s="88" t="s">
        <v>221</v>
      </c>
      <c r="C449" s="89" t="s">
        <v>15</v>
      </c>
      <c r="D449" s="89" t="s">
        <v>46</v>
      </c>
      <c r="E449" s="89" t="s">
        <v>554</v>
      </c>
      <c r="F449" s="89" t="s">
        <v>109</v>
      </c>
      <c r="G449" s="176">
        <v>554068</v>
      </c>
      <c r="H449" s="78">
        <f t="shared" si="12"/>
        <v>554.068</v>
      </c>
      <c r="I449" s="176">
        <v>554068</v>
      </c>
    </row>
    <row r="450" spans="1:9" ht="12.75">
      <c r="A450" s="77">
        <f t="shared" si="13"/>
        <v>439</v>
      </c>
      <c r="B450" s="88" t="s">
        <v>425</v>
      </c>
      <c r="C450" s="89" t="s">
        <v>15</v>
      </c>
      <c r="D450" s="89" t="s">
        <v>46</v>
      </c>
      <c r="E450" s="89" t="s">
        <v>554</v>
      </c>
      <c r="F450" s="89" t="s">
        <v>426</v>
      </c>
      <c r="G450" s="176">
        <v>58342</v>
      </c>
      <c r="H450" s="78">
        <f t="shared" si="12"/>
        <v>58.342</v>
      </c>
      <c r="I450" s="176">
        <v>58342</v>
      </c>
    </row>
    <row r="451" spans="1:9" ht="38.25">
      <c r="A451" s="77">
        <f t="shared" si="13"/>
        <v>440</v>
      </c>
      <c r="B451" s="88" t="s">
        <v>63</v>
      </c>
      <c r="C451" s="89" t="s">
        <v>16</v>
      </c>
      <c r="D451" s="89" t="s">
        <v>20</v>
      </c>
      <c r="E451" s="89" t="s">
        <v>415</v>
      </c>
      <c r="F451" s="89" t="s">
        <v>19</v>
      </c>
      <c r="G451" s="176">
        <v>146425004.98</v>
      </c>
      <c r="H451" s="78">
        <f t="shared" si="12"/>
        <v>146425.00498</v>
      </c>
      <c r="I451" s="176">
        <v>146425004.98</v>
      </c>
    </row>
    <row r="452" spans="1:9" ht="12.75">
      <c r="A452" s="77">
        <f t="shared" si="13"/>
        <v>441</v>
      </c>
      <c r="B452" s="88" t="s">
        <v>380</v>
      </c>
      <c r="C452" s="89" t="s">
        <v>16</v>
      </c>
      <c r="D452" s="89" t="s">
        <v>42</v>
      </c>
      <c r="E452" s="89" t="s">
        <v>415</v>
      </c>
      <c r="F452" s="89" t="s">
        <v>19</v>
      </c>
      <c r="G452" s="176">
        <v>48278024</v>
      </c>
      <c r="H452" s="78">
        <f t="shared" si="12"/>
        <v>48278.024</v>
      </c>
      <c r="I452" s="176">
        <v>48278024</v>
      </c>
    </row>
    <row r="453" spans="1:9" ht="12.75">
      <c r="A453" s="77">
        <f t="shared" si="13"/>
        <v>442</v>
      </c>
      <c r="B453" s="88" t="s">
        <v>555</v>
      </c>
      <c r="C453" s="89" t="s">
        <v>16</v>
      </c>
      <c r="D453" s="89" t="s">
        <v>556</v>
      </c>
      <c r="E453" s="89" t="s">
        <v>415</v>
      </c>
      <c r="F453" s="89" t="s">
        <v>19</v>
      </c>
      <c r="G453" s="176">
        <v>46564981.7</v>
      </c>
      <c r="H453" s="78">
        <f t="shared" si="12"/>
        <v>46564.981700000004</v>
      </c>
      <c r="I453" s="176">
        <v>46564981.7</v>
      </c>
    </row>
    <row r="454" spans="1:9" ht="51">
      <c r="A454" s="77">
        <f t="shared" si="13"/>
        <v>443</v>
      </c>
      <c r="B454" s="88" t="s">
        <v>357</v>
      </c>
      <c r="C454" s="89" t="s">
        <v>16</v>
      </c>
      <c r="D454" s="89" t="s">
        <v>556</v>
      </c>
      <c r="E454" s="89" t="s">
        <v>1110</v>
      </c>
      <c r="F454" s="89" t="s">
        <v>19</v>
      </c>
      <c r="G454" s="176">
        <v>45250281.7</v>
      </c>
      <c r="H454" s="78">
        <f t="shared" si="12"/>
        <v>45250.2817</v>
      </c>
      <c r="I454" s="176">
        <v>45250281.7</v>
      </c>
    </row>
    <row r="455" spans="1:9" ht="25.5">
      <c r="A455" s="77">
        <f t="shared" si="13"/>
        <v>444</v>
      </c>
      <c r="B455" s="88" t="s">
        <v>1113</v>
      </c>
      <c r="C455" s="89" t="s">
        <v>16</v>
      </c>
      <c r="D455" s="89" t="s">
        <v>556</v>
      </c>
      <c r="E455" s="89" t="s">
        <v>557</v>
      </c>
      <c r="F455" s="89" t="s">
        <v>19</v>
      </c>
      <c r="G455" s="176">
        <v>45250281.7</v>
      </c>
      <c r="H455" s="78">
        <f t="shared" si="12"/>
        <v>45250.2817</v>
      </c>
      <c r="I455" s="176">
        <v>45250281.7</v>
      </c>
    </row>
    <row r="456" spans="1:9" ht="25.5">
      <c r="A456" s="77">
        <f t="shared" si="13"/>
        <v>445</v>
      </c>
      <c r="B456" s="88" t="s">
        <v>290</v>
      </c>
      <c r="C456" s="89" t="s">
        <v>16</v>
      </c>
      <c r="D456" s="89" t="s">
        <v>556</v>
      </c>
      <c r="E456" s="89" t="s">
        <v>558</v>
      </c>
      <c r="F456" s="89" t="s">
        <v>19</v>
      </c>
      <c r="G456" s="176">
        <v>39183670.56</v>
      </c>
      <c r="H456" s="78">
        <f t="shared" si="12"/>
        <v>39183.670560000006</v>
      </c>
      <c r="I456" s="176">
        <v>39183670.56</v>
      </c>
    </row>
    <row r="457" spans="1:9" ht="25.5">
      <c r="A457" s="77">
        <f t="shared" si="13"/>
        <v>446</v>
      </c>
      <c r="B457" s="88" t="s">
        <v>228</v>
      </c>
      <c r="C457" s="89" t="s">
        <v>16</v>
      </c>
      <c r="D457" s="89" t="s">
        <v>556</v>
      </c>
      <c r="E457" s="89" t="s">
        <v>558</v>
      </c>
      <c r="F457" s="89" t="s">
        <v>110</v>
      </c>
      <c r="G457" s="176">
        <v>33911154</v>
      </c>
      <c r="H457" s="78">
        <f t="shared" si="12"/>
        <v>33911.154</v>
      </c>
      <c r="I457" s="176">
        <v>33911154</v>
      </c>
    </row>
    <row r="458" spans="1:9" ht="25.5">
      <c r="A458" s="77">
        <f t="shared" si="13"/>
        <v>447</v>
      </c>
      <c r="B458" s="88" t="s">
        <v>221</v>
      </c>
      <c r="C458" s="89" t="s">
        <v>16</v>
      </c>
      <c r="D458" s="89" t="s">
        <v>556</v>
      </c>
      <c r="E458" s="89" t="s">
        <v>558</v>
      </c>
      <c r="F458" s="89" t="s">
        <v>109</v>
      </c>
      <c r="G458" s="176">
        <v>4858425.56</v>
      </c>
      <c r="H458" s="78">
        <f t="shared" si="12"/>
        <v>4858.42556</v>
      </c>
      <c r="I458" s="176">
        <v>4858425.56</v>
      </c>
    </row>
    <row r="459" spans="1:9" ht="12.75">
      <c r="A459" s="77">
        <f t="shared" si="13"/>
        <v>448</v>
      </c>
      <c r="B459" s="88" t="s">
        <v>229</v>
      </c>
      <c r="C459" s="89" t="s">
        <v>16</v>
      </c>
      <c r="D459" s="89" t="s">
        <v>556</v>
      </c>
      <c r="E459" s="89" t="s">
        <v>558</v>
      </c>
      <c r="F459" s="89" t="s">
        <v>111</v>
      </c>
      <c r="G459" s="176">
        <v>414091</v>
      </c>
      <c r="H459" s="78">
        <f t="shared" si="12"/>
        <v>414.091</v>
      </c>
      <c r="I459" s="176">
        <v>414091</v>
      </c>
    </row>
    <row r="460" spans="1:9" ht="38.25">
      <c r="A460" s="77">
        <f t="shared" si="13"/>
        <v>449</v>
      </c>
      <c r="B460" s="88" t="s">
        <v>291</v>
      </c>
      <c r="C460" s="89" t="s">
        <v>16</v>
      </c>
      <c r="D460" s="89" t="s">
        <v>556</v>
      </c>
      <c r="E460" s="89" t="s">
        <v>559</v>
      </c>
      <c r="F460" s="89" t="s">
        <v>19</v>
      </c>
      <c r="G460" s="176">
        <v>2581915.24</v>
      </c>
      <c r="H460" s="78">
        <f t="shared" si="12"/>
        <v>2581.9152400000003</v>
      </c>
      <c r="I460" s="176">
        <v>2581915.24</v>
      </c>
    </row>
    <row r="461" spans="1:9" ht="25.5">
      <c r="A461" s="77">
        <f t="shared" si="13"/>
        <v>450</v>
      </c>
      <c r="B461" s="88" t="s">
        <v>221</v>
      </c>
      <c r="C461" s="89" t="s">
        <v>16</v>
      </c>
      <c r="D461" s="89" t="s">
        <v>556</v>
      </c>
      <c r="E461" s="89" t="s">
        <v>559</v>
      </c>
      <c r="F461" s="89" t="s">
        <v>109</v>
      </c>
      <c r="G461" s="176">
        <v>2581915.24</v>
      </c>
      <c r="H461" s="78">
        <f aca="true" t="shared" si="14" ref="H461:H524">I461/1000</f>
        <v>2581.9152400000003</v>
      </c>
      <c r="I461" s="176">
        <v>2581915.24</v>
      </c>
    </row>
    <row r="462" spans="1:9" ht="38.25">
      <c r="A462" s="77">
        <f aca="true" t="shared" si="15" ref="A462:A525">SUM(A461+1)</f>
        <v>451</v>
      </c>
      <c r="B462" s="88" t="s">
        <v>289</v>
      </c>
      <c r="C462" s="89" t="s">
        <v>16</v>
      </c>
      <c r="D462" s="89" t="s">
        <v>556</v>
      </c>
      <c r="E462" s="89" t="s">
        <v>560</v>
      </c>
      <c r="F462" s="89" t="s">
        <v>19</v>
      </c>
      <c r="G462" s="176">
        <v>2408095.9</v>
      </c>
      <c r="H462" s="78">
        <f t="shared" si="14"/>
        <v>2408.0959</v>
      </c>
      <c r="I462" s="176">
        <v>2408095.9</v>
      </c>
    </row>
    <row r="463" spans="1:9" ht="25.5">
      <c r="A463" s="77">
        <f t="shared" si="15"/>
        <v>452</v>
      </c>
      <c r="B463" s="88" t="s">
        <v>221</v>
      </c>
      <c r="C463" s="89" t="s">
        <v>16</v>
      </c>
      <c r="D463" s="89" t="s">
        <v>556</v>
      </c>
      <c r="E463" s="89" t="s">
        <v>560</v>
      </c>
      <c r="F463" s="89" t="s">
        <v>109</v>
      </c>
      <c r="G463" s="176">
        <v>2408095.9</v>
      </c>
      <c r="H463" s="78">
        <f t="shared" si="14"/>
        <v>2408.0959</v>
      </c>
      <c r="I463" s="176">
        <v>2408095.9</v>
      </c>
    </row>
    <row r="464" spans="1:9" ht="25.5">
      <c r="A464" s="77">
        <f t="shared" si="15"/>
        <v>453</v>
      </c>
      <c r="B464" s="88" t="s">
        <v>685</v>
      </c>
      <c r="C464" s="89" t="s">
        <v>16</v>
      </c>
      <c r="D464" s="89" t="s">
        <v>556</v>
      </c>
      <c r="E464" s="89" t="s">
        <v>646</v>
      </c>
      <c r="F464" s="89" t="s">
        <v>19</v>
      </c>
      <c r="G464" s="176">
        <v>1026600</v>
      </c>
      <c r="H464" s="78">
        <f t="shared" si="14"/>
        <v>1026.6</v>
      </c>
      <c r="I464" s="176">
        <v>1026600</v>
      </c>
    </row>
    <row r="465" spans="1:9" ht="12.75">
      <c r="A465" s="77">
        <f t="shared" si="15"/>
        <v>454</v>
      </c>
      <c r="B465" s="88" t="s">
        <v>231</v>
      </c>
      <c r="C465" s="89" t="s">
        <v>16</v>
      </c>
      <c r="D465" s="89" t="s">
        <v>556</v>
      </c>
      <c r="E465" s="89" t="s">
        <v>646</v>
      </c>
      <c r="F465" s="89" t="s">
        <v>112</v>
      </c>
      <c r="G465" s="176">
        <v>1026600</v>
      </c>
      <c r="H465" s="78">
        <f t="shared" si="14"/>
        <v>1026.6</v>
      </c>
      <c r="I465" s="176">
        <v>1026600</v>
      </c>
    </row>
    <row r="466" spans="1:9" ht="25.5">
      <c r="A466" s="77">
        <f t="shared" si="15"/>
        <v>455</v>
      </c>
      <c r="B466" s="88" t="s">
        <v>694</v>
      </c>
      <c r="C466" s="89" t="s">
        <v>16</v>
      </c>
      <c r="D466" s="89" t="s">
        <v>556</v>
      </c>
      <c r="E466" s="89" t="s">
        <v>647</v>
      </c>
      <c r="F466" s="89" t="s">
        <v>19</v>
      </c>
      <c r="G466" s="176">
        <v>50000</v>
      </c>
      <c r="H466" s="78">
        <f t="shared" si="14"/>
        <v>50</v>
      </c>
      <c r="I466" s="176">
        <v>50000</v>
      </c>
    </row>
    <row r="467" spans="1:9" ht="25.5">
      <c r="A467" s="77">
        <f t="shared" si="15"/>
        <v>456</v>
      </c>
      <c r="B467" s="88" t="s">
        <v>221</v>
      </c>
      <c r="C467" s="89" t="s">
        <v>16</v>
      </c>
      <c r="D467" s="89" t="s">
        <v>556</v>
      </c>
      <c r="E467" s="89" t="s">
        <v>647</v>
      </c>
      <c r="F467" s="89" t="s">
        <v>109</v>
      </c>
      <c r="G467" s="176">
        <v>50000</v>
      </c>
      <c r="H467" s="78">
        <f t="shared" si="14"/>
        <v>50</v>
      </c>
      <c r="I467" s="176">
        <v>50000</v>
      </c>
    </row>
    <row r="468" spans="1:9" ht="12.75">
      <c r="A468" s="77">
        <f t="shared" si="15"/>
        <v>457</v>
      </c>
      <c r="B468" s="88" t="s">
        <v>117</v>
      </c>
      <c r="C468" s="89" t="s">
        <v>16</v>
      </c>
      <c r="D468" s="89" t="s">
        <v>556</v>
      </c>
      <c r="E468" s="89" t="s">
        <v>416</v>
      </c>
      <c r="F468" s="89" t="s">
        <v>19</v>
      </c>
      <c r="G468" s="176">
        <v>1314700</v>
      </c>
      <c r="H468" s="78">
        <f t="shared" si="14"/>
        <v>1314.7</v>
      </c>
      <c r="I468" s="176">
        <v>1314700</v>
      </c>
    </row>
    <row r="469" spans="1:9" ht="38.25">
      <c r="A469" s="77">
        <f t="shared" si="15"/>
        <v>458</v>
      </c>
      <c r="B469" s="88" t="s">
        <v>897</v>
      </c>
      <c r="C469" s="89" t="s">
        <v>16</v>
      </c>
      <c r="D469" s="89" t="s">
        <v>556</v>
      </c>
      <c r="E469" s="89" t="s">
        <v>898</v>
      </c>
      <c r="F469" s="89" t="s">
        <v>19</v>
      </c>
      <c r="G469" s="176">
        <v>1314700</v>
      </c>
      <c r="H469" s="78">
        <f t="shared" si="14"/>
        <v>1314.7</v>
      </c>
      <c r="I469" s="176">
        <v>1314700</v>
      </c>
    </row>
    <row r="470" spans="1:9" ht="25.5">
      <c r="A470" s="77">
        <f t="shared" si="15"/>
        <v>459</v>
      </c>
      <c r="B470" s="88" t="s">
        <v>228</v>
      </c>
      <c r="C470" s="89" t="s">
        <v>16</v>
      </c>
      <c r="D470" s="89" t="s">
        <v>556</v>
      </c>
      <c r="E470" s="89" t="s">
        <v>898</v>
      </c>
      <c r="F470" s="89" t="s">
        <v>110</v>
      </c>
      <c r="G470" s="176">
        <v>1314700</v>
      </c>
      <c r="H470" s="78">
        <f t="shared" si="14"/>
        <v>1314.7</v>
      </c>
      <c r="I470" s="176">
        <v>1314700</v>
      </c>
    </row>
    <row r="471" spans="1:9" ht="12.75">
      <c r="A471" s="77">
        <f t="shared" si="15"/>
        <v>460</v>
      </c>
      <c r="B471" s="88" t="s">
        <v>541</v>
      </c>
      <c r="C471" s="89" t="s">
        <v>16</v>
      </c>
      <c r="D471" s="89" t="s">
        <v>45</v>
      </c>
      <c r="E471" s="89" t="s">
        <v>415</v>
      </c>
      <c r="F471" s="89" t="s">
        <v>19</v>
      </c>
      <c r="G471" s="176">
        <v>1713042.3</v>
      </c>
      <c r="H471" s="78">
        <f t="shared" si="14"/>
        <v>1713.0423</v>
      </c>
      <c r="I471" s="176">
        <v>1713042.3</v>
      </c>
    </row>
    <row r="472" spans="1:9" ht="51">
      <c r="A472" s="77">
        <f t="shared" si="15"/>
        <v>461</v>
      </c>
      <c r="B472" s="88" t="s">
        <v>357</v>
      </c>
      <c r="C472" s="89" t="s">
        <v>16</v>
      </c>
      <c r="D472" s="89" t="s">
        <v>45</v>
      </c>
      <c r="E472" s="89" t="s">
        <v>1110</v>
      </c>
      <c r="F472" s="89" t="s">
        <v>19</v>
      </c>
      <c r="G472" s="176">
        <v>1713042.3</v>
      </c>
      <c r="H472" s="78">
        <f t="shared" si="14"/>
        <v>1713.0423</v>
      </c>
      <c r="I472" s="176">
        <v>1713042.3</v>
      </c>
    </row>
    <row r="473" spans="1:9" ht="25.5">
      <c r="A473" s="77">
        <f t="shared" si="15"/>
        <v>462</v>
      </c>
      <c r="B473" s="88" t="s">
        <v>1111</v>
      </c>
      <c r="C473" s="89" t="s">
        <v>16</v>
      </c>
      <c r="D473" s="89" t="s">
        <v>45</v>
      </c>
      <c r="E473" s="89" t="s">
        <v>561</v>
      </c>
      <c r="F473" s="89" t="s">
        <v>19</v>
      </c>
      <c r="G473" s="176">
        <v>858922.3</v>
      </c>
      <c r="H473" s="78">
        <f t="shared" si="14"/>
        <v>858.9223000000001</v>
      </c>
      <c r="I473" s="176">
        <v>858922.3</v>
      </c>
    </row>
    <row r="474" spans="1:9" ht="25.5">
      <c r="A474" s="77">
        <f t="shared" si="15"/>
        <v>463</v>
      </c>
      <c r="B474" s="88" t="s">
        <v>686</v>
      </c>
      <c r="C474" s="89" t="s">
        <v>16</v>
      </c>
      <c r="D474" s="89" t="s">
        <v>45</v>
      </c>
      <c r="E474" s="89" t="s">
        <v>649</v>
      </c>
      <c r="F474" s="89" t="s">
        <v>19</v>
      </c>
      <c r="G474" s="176">
        <v>844222.3</v>
      </c>
      <c r="H474" s="78">
        <f t="shared" si="14"/>
        <v>844.2223</v>
      </c>
      <c r="I474" s="176">
        <v>844222.3</v>
      </c>
    </row>
    <row r="475" spans="1:9" ht="25.5">
      <c r="A475" s="77">
        <f t="shared" si="15"/>
        <v>464</v>
      </c>
      <c r="B475" s="88" t="s">
        <v>221</v>
      </c>
      <c r="C475" s="89" t="s">
        <v>16</v>
      </c>
      <c r="D475" s="89" t="s">
        <v>45</v>
      </c>
      <c r="E475" s="89" t="s">
        <v>649</v>
      </c>
      <c r="F475" s="89" t="s">
        <v>109</v>
      </c>
      <c r="G475" s="176">
        <v>733222.3</v>
      </c>
      <c r="H475" s="78">
        <f t="shared" si="14"/>
        <v>733.2223</v>
      </c>
      <c r="I475" s="176">
        <v>733222.3</v>
      </c>
    </row>
    <row r="476" spans="1:9" ht="12.75">
      <c r="A476" s="77">
        <f t="shared" si="15"/>
        <v>465</v>
      </c>
      <c r="B476" s="88" t="s">
        <v>270</v>
      </c>
      <c r="C476" s="89" t="s">
        <v>16</v>
      </c>
      <c r="D476" s="89" t="s">
        <v>45</v>
      </c>
      <c r="E476" s="89" t="s">
        <v>649</v>
      </c>
      <c r="F476" s="89" t="s">
        <v>107</v>
      </c>
      <c r="G476" s="176">
        <v>111000</v>
      </c>
      <c r="H476" s="78">
        <f t="shared" si="14"/>
        <v>111</v>
      </c>
      <c r="I476" s="176">
        <v>111000</v>
      </c>
    </row>
    <row r="477" spans="1:9" ht="25.5">
      <c r="A477" s="77">
        <f t="shared" si="15"/>
        <v>466</v>
      </c>
      <c r="B477" s="88" t="s">
        <v>912</v>
      </c>
      <c r="C477" s="89" t="s">
        <v>16</v>
      </c>
      <c r="D477" s="89" t="s">
        <v>45</v>
      </c>
      <c r="E477" s="89" t="s">
        <v>913</v>
      </c>
      <c r="F477" s="89" t="s">
        <v>19</v>
      </c>
      <c r="G477" s="176">
        <v>14700</v>
      </c>
      <c r="H477" s="78">
        <f t="shared" si="14"/>
        <v>14.7</v>
      </c>
      <c r="I477" s="176">
        <v>14700</v>
      </c>
    </row>
    <row r="478" spans="1:9" ht="25.5">
      <c r="A478" s="77">
        <f t="shared" si="15"/>
        <v>467</v>
      </c>
      <c r="B478" s="88" t="s">
        <v>221</v>
      </c>
      <c r="C478" s="89" t="s">
        <v>16</v>
      </c>
      <c r="D478" s="89" t="s">
        <v>45</v>
      </c>
      <c r="E478" s="89" t="s">
        <v>913</v>
      </c>
      <c r="F478" s="89" t="s">
        <v>109</v>
      </c>
      <c r="G478" s="176">
        <v>14700</v>
      </c>
      <c r="H478" s="78">
        <f t="shared" si="14"/>
        <v>14.7</v>
      </c>
      <c r="I478" s="176">
        <v>14700</v>
      </c>
    </row>
    <row r="479" spans="1:9" ht="25.5">
      <c r="A479" s="77">
        <f t="shared" si="15"/>
        <v>468</v>
      </c>
      <c r="B479" s="88" t="s">
        <v>1114</v>
      </c>
      <c r="C479" s="89" t="s">
        <v>16</v>
      </c>
      <c r="D479" s="89" t="s">
        <v>45</v>
      </c>
      <c r="E479" s="89" t="s">
        <v>562</v>
      </c>
      <c r="F479" s="89" t="s">
        <v>19</v>
      </c>
      <c r="G479" s="176">
        <v>854120</v>
      </c>
      <c r="H479" s="78">
        <f t="shared" si="14"/>
        <v>854.12</v>
      </c>
      <c r="I479" s="176">
        <v>854120</v>
      </c>
    </row>
    <row r="480" spans="1:9" ht="38.25">
      <c r="A480" s="77">
        <f t="shared" si="15"/>
        <v>469</v>
      </c>
      <c r="B480" s="88" t="s">
        <v>1059</v>
      </c>
      <c r="C480" s="89" t="s">
        <v>16</v>
      </c>
      <c r="D480" s="89" t="s">
        <v>45</v>
      </c>
      <c r="E480" s="89" t="s">
        <v>1060</v>
      </c>
      <c r="F480" s="89" t="s">
        <v>19</v>
      </c>
      <c r="G480" s="176">
        <v>60300</v>
      </c>
      <c r="H480" s="78">
        <f t="shared" si="14"/>
        <v>60.3</v>
      </c>
      <c r="I480" s="176">
        <v>60300</v>
      </c>
    </row>
    <row r="481" spans="1:9" ht="25.5">
      <c r="A481" s="77">
        <f t="shared" si="15"/>
        <v>470</v>
      </c>
      <c r="B481" s="88" t="s">
        <v>221</v>
      </c>
      <c r="C481" s="89" t="s">
        <v>16</v>
      </c>
      <c r="D481" s="89" t="s">
        <v>45</v>
      </c>
      <c r="E481" s="89" t="s">
        <v>1060</v>
      </c>
      <c r="F481" s="89" t="s">
        <v>109</v>
      </c>
      <c r="G481" s="176">
        <v>60300</v>
      </c>
      <c r="H481" s="78">
        <f t="shared" si="14"/>
        <v>60.3</v>
      </c>
      <c r="I481" s="176">
        <v>60300</v>
      </c>
    </row>
    <row r="482" spans="1:9" ht="51">
      <c r="A482" s="77">
        <f t="shared" si="15"/>
        <v>471</v>
      </c>
      <c r="B482" s="88" t="s">
        <v>563</v>
      </c>
      <c r="C482" s="89" t="s">
        <v>16</v>
      </c>
      <c r="D482" s="89" t="s">
        <v>45</v>
      </c>
      <c r="E482" s="89" t="s">
        <v>1061</v>
      </c>
      <c r="F482" s="89" t="s">
        <v>19</v>
      </c>
      <c r="G482" s="176">
        <v>111000</v>
      </c>
      <c r="H482" s="78">
        <f t="shared" si="14"/>
        <v>111</v>
      </c>
      <c r="I482" s="176">
        <v>111000</v>
      </c>
    </row>
    <row r="483" spans="1:9" ht="25.5">
      <c r="A483" s="77">
        <f t="shared" si="15"/>
        <v>472</v>
      </c>
      <c r="B483" s="88" t="s">
        <v>221</v>
      </c>
      <c r="C483" s="89" t="s">
        <v>16</v>
      </c>
      <c r="D483" s="89" t="s">
        <v>45</v>
      </c>
      <c r="E483" s="89" t="s">
        <v>1061</v>
      </c>
      <c r="F483" s="89" t="s">
        <v>109</v>
      </c>
      <c r="G483" s="176">
        <v>111000</v>
      </c>
      <c r="H483" s="78">
        <f t="shared" si="14"/>
        <v>111</v>
      </c>
      <c r="I483" s="176">
        <v>111000</v>
      </c>
    </row>
    <row r="484" spans="1:9" ht="38.25">
      <c r="A484" s="77">
        <f t="shared" si="15"/>
        <v>473</v>
      </c>
      <c r="B484" s="88" t="s">
        <v>984</v>
      </c>
      <c r="C484" s="89" t="s">
        <v>16</v>
      </c>
      <c r="D484" s="89" t="s">
        <v>45</v>
      </c>
      <c r="E484" s="89" t="s">
        <v>985</v>
      </c>
      <c r="F484" s="89" t="s">
        <v>19</v>
      </c>
      <c r="G484" s="176">
        <v>30000</v>
      </c>
      <c r="H484" s="78">
        <f t="shared" si="14"/>
        <v>30</v>
      </c>
      <c r="I484" s="176">
        <v>30000</v>
      </c>
    </row>
    <row r="485" spans="1:9" ht="25.5">
      <c r="A485" s="77">
        <f t="shared" si="15"/>
        <v>474</v>
      </c>
      <c r="B485" s="88" t="s">
        <v>221</v>
      </c>
      <c r="C485" s="89" t="s">
        <v>16</v>
      </c>
      <c r="D485" s="89" t="s">
        <v>45</v>
      </c>
      <c r="E485" s="89" t="s">
        <v>985</v>
      </c>
      <c r="F485" s="89" t="s">
        <v>109</v>
      </c>
      <c r="G485" s="176">
        <v>30000</v>
      </c>
      <c r="H485" s="78">
        <f t="shared" si="14"/>
        <v>30</v>
      </c>
      <c r="I485" s="176">
        <v>30000</v>
      </c>
    </row>
    <row r="486" spans="1:9" ht="38.25">
      <c r="A486" s="77">
        <f t="shared" si="15"/>
        <v>475</v>
      </c>
      <c r="B486" s="88" t="s">
        <v>292</v>
      </c>
      <c r="C486" s="89" t="s">
        <v>16</v>
      </c>
      <c r="D486" s="89" t="s">
        <v>45</v>
      </c>
      <c r="E486" s="89" t="s">
        <v>564</v>
      </c>
      <c r="F486" s="89" t="s">
        <v>19</v>
      </c>
      <c r="G486" s="176">
        <v>223982</v>
      </c>
      <c r="H486" s="78">
        <f t="shared" si="14"/>
        <v>223.982</v>
      </c>
      <c r="I486" s="176">
        <v>223982</v>
      </c>
    </row>
    <row r="487" spans="1:9" ht="25.5">
      <c r="A487" s="77">
        <f t="shared" si="15"/>
        <v>476</v>
      </c>
      <c r="B487" s="88" t="s">
        <v>221</v>
      </c>
      <c r="C487" s="89" t="s">
        <v>16</v>
      </c>
      <c r="D487" s="89" t="s">
        <v>45</v>
      </c>
      <c r="E487" s="89" t="s">
        <v>564</v>
      </c>
      <c r="F487" s="89" t="s">
        <v>109</v>
      </c>
      <c r="G487" s="176">
        <v>223982</v>
      </c>
      <c r="H487" s="78">
        <f t="shared" si="14"/>
        <v>223.982</v>
      </c>
      <c r="I487" s="176">
        <v>223982</v>
      </c>
    </row>
    <row r="488" spans="1:9" ht="38.25">
      <c r="A488" s="77">
        <f t="shared" si="15"/>
        <v>477</v>
      </c>
      <c r="B488" s="88" t="s">
        <v>358</v>
      </c>
      <c r="C488" s="89" t="s">
        <v>16</v>
      </c>
      <c r="D488" s="89" t="s">
        <v>45</v>
      </c>
      <c r="E488" s="89" t="s">
        <v>565</v>
      </c>
      <c r="F488" s="89" t="s">
        <v>19</v>
      </c>
      <c r="G488" s="176">
        <v>29600</v>
      </c>
      <c r="H488" s="78">
        <f t="shared" si="14"/>
        <v>29.6</v>
      </c>
      <c r="I488" s="176">
        <v>29600</v>
      </c>
    </row>
    <row r="489" spans="1:9" ht="25.5">
      <c r="A489" s="77">
        <f t="shared" si="15"/>
        <v>478</v>
      </c>
      <c r="B489" s="88" t="s">
        <v>221</v>
      </c>
      <c r="C489" s="89" t="s">
        <v>16</v>
      </c>
      <c r="D489" s="89" t="s">
        <v>45</v>
      </c>
      <c r="E489" s="89" t="s">
        <v>565</v>
      </c>
      <c r="F489" s="89" t="s">
        <v>109</v>
      </c>
      <c r="G489" s="176">
        <v>29600</v>
      </c>
      <c r="H489" s="78">
        <f t="shared" si="14"/>
        <v>29.6</v>
      </c>
      <c r="I489" s="176">
        <v>29600</v>
      </c>
    </row>
    <row r="490" spans="1:9" ht="38.25">
      <c r="A490" s="77">
        <f t="shared" si="15"/>
        <v>479</v>
      </c>
      <c r="B490" s="88" t="s">
        <v>1062</v>
      </c>
      <c r="C490" s="89" t="s">
        <v>16</v>
      </c>
      <c r="D490" s="89" t="s">
        <v>45</v>
      </c>
      <c r="E490" s="89" t="s">
        <v>1063</v>
      </c>
      <c r="F490" s="89" t="s">
        <v>19</v>
      </c>
      <c r="G490" s="176">
        <v>80000</v>
      </c>
      <c r="H490" s="78">
        <f t="shared" si="14"/>
        <v>80</v>
      </c>
      <c r="I490" s="176">
        <v>80000</v>
      </c>
    </row>
    <row r="491" spans="1:9" ht="25.5">
      <c r="A491" s="77">
        <f t="shared" si="15"/>
        <v>480</v>
      </c>
      <c r="B491" s="88" t="s">
        <v>221</v>
      </c>
      <c r="C491" s="89" t="s">
        <v>16</v>
      </c>
      <c r="D491" s="89" t="s">
        <v>45</v>
      </c>
      <c r="E491" s="89" t="s">
        <v>1063</v>
      </c>
      <c r="F491" s="89" t="s">
        <v>109</v>
      </c>
      <c r="G491" s="176">
        <v>80000</v>
      </c>
      <c r="H491" s="78">
        <f t="shared" si="14"/>
        <v>80</v>
      </c>
      <c r="I491" s="176">
        <v>80000</v>
      </c>
    </row>
    <row r="492" spans="1:9" ht="63.75">
      <c r="A492" s="77">
        <f t="shared" si="15"/>
        <v>481</v>
      </c>
      <c r="B492" s="88" t="s">
        <v>293</v>
      </c>
      <c r="C492" s="89" t="s">
        <v>16</v>
      </c>
      <c r="D492" s="89" t="s">
        <v>45</v>
      </c>
      <c r="E492" s="89" t="s">
        <v>1064</v>
      </c>
      <c r="F492" s="89" t="s">
        <v>19</v>
      </c>
      <c r="G492" s="176">
        <v>80000</v>
      </c>
      <c r="H492" s="78">
        <f t="shared" si="14"/>
        <v>80</v>
      </c>
      <c r="I492" s="176">
        <v>80000</v>
      </c>
    </row>
    <row r="493" spans="1:9" ht="25.5">
      <c r="A493" s="77">
        <f t="shared" si="15"/>
        <v>482</v>
      </c>
      <c r="B493" s="88" t="s">
        <v>221</v>
      </c>
      <c r="C493" s="89" t="s">
        <v>16</v>
      </c>
      <c r="D493" s="89" t="s">
        <v>45</v>
      </c>
      <c r="E493" s="89" t="s">
        <v>1064</v>
      </c>
      <c r="F493" s="89" t="s">
        <v>109</v>
      </c>
      <c r="G493" s="176">
        <v>80000</v>
      </c>
      <c r="H493" s="78">
        <f t="shared" si="14"/>
        <v>80</v>
      </c>
      <c r="I493" s="176">
        <v>80000</v>
      </c>
    </row>
    <row r="494" spans="1:9" ht="63.75">
      <c r="A494" s="77">
        <f t="shared" si="15"/>
        <v>483</v>
      </c>
      <c r="B494" s="88" t="s">
        <v>695</v>
      </c>
      <c r="C494" s="89" t="s">
        <v>16</v>
      </c>
      <c r="D494" s="89" t="s">
        <v>45</v>
      </c>
      <c r="E494" s="89" t="s">
        <v>650</v>
      </c>
      <c r="F494" s="89" t="s">
        <v>19</v>
      </c>
      <c r="G494" s="176">
        <v>239238</v>
      </c>
      <c r="H494" s="78">
        <f t="shared" si="14"/>
        <v>239.238</v>
      </c>
      <c r="I494" s="176">
        <v>239238</v>
      </c>
    </row>
    <row r="495" spans="1:9" ht="25.5">
      <c r="A495" s="77">
        <f t="shared" si="15"/>
        <v>484</v>
      </c>
      <c r="B495" s="88" t="s">
        <v>221</v>
      </c>
      <c r="C495" s="89" t="s">
        <v>16</v>
      </c>
      <c r="D495" s="89" t="s">
        <v>45</v>
      </c>
      <c r="E495" s="89" t="s">
        <v>650</v>
      </c>
      <c r="F495" s="89" t="s">
        <v>109</v>
      </c>
      <c r="G495" s="176">
        <v>239238</v>
      </c>
      <c r="H495" s="78">
        <f t="shared" si="14"/>
        <v>239.238</v>
      </c>
      <c r="I495" s="176">
        <v>239238</v>
      </c>
    </row>
    <row r="496" spans="1:9" ht="12.75">
      <c r="A496" s="77">
        <f t="shared" si="15"/>
        <v>485</v>
      </c>
      <c r="B496" s="88" t="s">
        <v>391</v>
      </c>
      <c r="C496" s="89" t="s">
        <v>16</v>
      </c>
      <c r="D496" s="89" t="s">
        <v>47</v>
      </c>
      <c r="E496" s="89" t="s">
        <v>415</v>
      </c>
      <c r="F496" s="89" t="s">
        <v>19</v>
      </c>
      <c r="G496" s="176">
        <v>38021842.4</v>
      </c>
      <c r="H496" s="78">
        <f t="shared" si="14"/>
        <v>38021.8424</v>
      </c>
      <c r="I496" s="176">
        <v>38021842.4</v>
      </c>
    </row>
    <row r="497" spans="1:9" ht="12.75">
      <c r="A497" s="77">
        <f t="shared" si="15"/>
        <v>486</v>
      </c>
      <c r="B497" s="88" t="s">
        <v>392</v>
      </c>
      <c r="C497" s="89" t="s">
        <v>16</v>
      </c>
      <c r="D497" s="89" t="s">
        <v>48</v>
      </c>
      <c r="E497" s="89" t="s">
        <v>415</v>
      </c>
      <c r="F497" s="89" t="s">
        <v>19</v>
      </c>
      <c r="G497" s="176">
        <v>35607865.01</v>
      </c>
      <c r="H497" s="78">
        <f t="shared" si="14"/>
        <v>35607.86501</v>
      </c>
      <c r="I497" s="176">
        <v>35607865.01</v>
      </c>
    </row>
    <row r="498" spans="1:9" ht="51">
      <c r="A498" s="77">
        <f t="shared" si="15"/>
        <v>487</v>
      </c>
      <c r="B498" s="88" t="s">
        <v>357</v>
      </c>
      <c r="C498" s="89" t="s">
        <v>16</v>
      </c>
      <c r="D498" s="89" t="s">
        <v>48</v>
      </c>
      <c r="E498" s="89" t="s">
        <v>1110</v>
      </c>
      <c r="F498" s="89" t="s">
        <v>19</v>
      </c>
      <c r="G498" s="176">
        <v>35360220.67</v>
      </c>
      <c r="H498" s="78">
        <f t="shared" si="14"/>
        <v>35360.22067</v>
      </c>
      <c r="I498" s="176">
        <v>35360220.67</v>
      </c>
    </row>
    <row r="499" spans="1:9" ht="12.75">
      <c r="A499" s="77">
        <f t="shared" si="15"/>
        <v>488</v>
      </c>
      <c r="B499" s="88" t="s">
        <v>1115</v>
      </c>
      <c r="C499" s="89" t="s">
        <v>16</v>
      </c>
      <c r="D499" s="89" t="s">
        <v>48</v>
      </c>
      <c r="E499" s="89" t="s">
        <v>566</v>
      </c>
      <c r="F499" s="89" t="s">
        <v>19</v>
      </c>
      <c r="G499" s="176">
        <v>35360220.67</v>
      </c>
      <c r="H499" s="78">
        <f t="shared" si="14"/>
        <v>35360.22067</v>
      </c>
      <c r="I499" s="176">
        <v>35360220.67</v>
      </c>
    </row>
    <row r="500" spans="1:9" ht="63.75">
      <c r="A500" s="77">
        <f t="shared" si="15"/>
        <v>489</v>
      </c>
      <c r="B500" s="88" t="s">
        <v>687</v>
      </c>
      <c r="C500" s="89" t="s">
        <v>16</v>
      </c>
      <c r="D500" s="89" t="s">
        <v>48</v>
      </c>
      <c r="E500" s="89" t="s">
        <v>652</v>
      </c>
      <c r="F500" s="89" t="s">
        <v>19</v>
      </c>
      <c r="G500" s="176">
        <v>12527178.64</v>
      </c>
      <c r="H500" s="78">
        <f t="shared" si="14"/>
        <v>12527.17864</v>
      </c>
      <c r="I500" s="176">
        <v>12527178.64</v>
      </c>
    </row>
    <row r="501" spans="1:9" ht="12.75">
      <c r="A501" s="77">
        <f t="shared" si="15"/>
        <v>490</v>
      </c>
      <c r="B501" s="88" t="s">
        <v>270</v>
      </c>
      <c r="C501" s="89" t="s">
        <v>16</v>
      </c>
      <c r="D501" s="89" t="s">
        <v>48</v>
      </c>
      <c r="E501" s="89" t="s">
        <v>652</v>
      </c>
      <c r="F501" s="89" t="s">
        <v>107</v>
      </c>
      <c r="G501" s="176">
        <v>12527178.64</v>
      </c>
      <c r="H501" s="78">
        <f t="shared" si="14"/>
        <v>12527.17864</v>
      </c>
      <c r="I501" s="176">
        <v>12527178.64</v>
      </c>
    </row>
    <row r="502" spans="1:9" ht="12.75">
      <c r="A502" s="77">
        <f t="shared" si="15"/>
        <v>491</v>
      </c>
      <c r="B502" s="88" t="s">
        <v>294</v>
      </c>
      <c r="C502" s="89" t="s">
        <v>16</v>
      </c>
      <c r="D502" s="89" t="s">
        <v>48</v>
      </c>
      <c r="E502" s="89" t="s">
        <v>567</v>
      </c>
      <c r="F502" s="89" t="s">
        <v>19</v>
      </c>
      <c r="G502" s="176">
        <v>5438206.48</v>
      </c>
      <c r="H502" s="78">
        <f t="shared" si="14"/>
        <v>5438.206480000001</v>
      </c>
      <c r="I502" s="176">
        <v>5438206.48</v>
      </c>
    </row>
    <row r="503" spans="1:9" ht="25.5">
      <c r="A503" s="77">
        <f t="shared" si="15"/>
        <v>492</v>
      </c>
      <c r="B503" s="88" t="s">
        <v>228</v>
      </c>
      <c r="C503" s="89" t="s">
        <v>16</v>
      </c>
      <c r="D503" s="89" t="s">
        <v>48</v>
      </c>
      <c r="E503" s="89" t="s">
        <v>567</v>
      </c>
      <c r="F503" s="89" t="s">
        <v>110</v>
      </c>
      <c r="G503" s="176">
        <v>2923322.27</v>
      </c>
      <c r="H503" s="78">
        <f t="shared" si="14"/>
        <v>2923.32227</v>
      </c>
      <c r="I503" s="176">
        <v>2923322.27</v>
      </c>
    </row>
    <row r="504" spans="1:9" ht="25.5">
      <c r="A504" s="77">
        <f t="shared" si="15"/>
        <v>493</v>
      </c>
      <c r="B504" s="88" t="s">
        <v>221</v>
      </c>
      <c r="C504" s="89" t="s">
        <v>16</v>
      </c>
      <c r="D504" s="89" t="s">
        <v>48</v>
      </c>
      <c r="E504" s="89" t="s">
        <v>567</v>
      </c>
      <c r="F504" s="89" t="s">
        <v>109</v>
      </c>
      <c r="G504" s="176">
        <v>2098442.21</v>
      </c>
      <c r="H504" s="78">
        <f t="shared" si="14"/>
        <v>2098.44221</v>
      </c>
      <c r="I504" s="176">
        <v>2098442.21</v>
      </c>
    </row>
    <row r="505" spans="1:9" ht="12.75">
      <c r="A505" s="77">
        <f t="shared" si="15"/>
        <v>494</v>
      </c>
      <c r="B505" s="88" t="s">
        <v>229</v>
      </c>
      <c r="C505" s="89" t="s">
        <v>16</v>
      </c>
      <c r="D505" s="89" t="s">
        <v>48</v>
      </c>
      <c r="E505" s="89" t="s">
        <v>567</v>
      </c>
      <c r="F505" s="89" t="s">
        <v>111</v>
      </c>
      <c r="G505" s="176">
        <v>416442</v>
      </c>
      <c r="H505" s="78">
        <f t="shared" si="14"/>
        <v>416.442</v>
      </c>
      <c r="I505" s="176">
        <v>416442</v>
      </c>
    </row>
    <row r="506" spans="1:9" ht="38.25">
      <c r="A506" s="77">
        <f t="shared" si="15"/>
        <v>495</v>
      </c>
      <c r="B506" s="88" t="s">
        <v>359</v>
      </c>
      <c r="C506" s="89" t="s">
        <v>16</v>
      </c>
      <c r="D506" s="89" t="s">
        <v>48</v>
      </c>
      <c r="E506" s="89" t="s">
        <v>568</v>
      </c>
      <c r="F506" s="89" t="s">
        <v>19</v>
      </c>
      <c r="G506" s="176">
        <v>1550882.39</v>
      </c>
      <c r="H506" s="78">
        <f t="shared" si="14"/>
        <v>1550.88239</v>
      </c>
      <c r="I506" s="176">
        <v>1550882.39</v>
      </c>
    </row>
    <row r="507" spans="1:9" ht="25.5">
      <c r="A507" s="77">
        <f t="shared" si="15"/>
        <v>496</v>
      </c>
      <c r="B507" s="88" t="s">
        <v>228</v>
      </c>
      <c r="C507" s="89" t="s">
        <v>16</v>
      </c>
      <c r="D507" s="89" t="s">
        <v>48</v>
      </c>
      <c r="E507" s="89" t="s">
        <v>568</v>
      </c>
      <c r="F507" s="89" t="s">
        <v>110</v>
      </c>
      <c r="G507" s="176">
        <v>1461047</v>
      </c>
      <c r="H507" s="78">
        <f t="shared" si="14"/>
        <v>1461.047</v>
      </c>
      <c r="I507" s="176">
        <v>1461047</v>
      </c>
    </row>
    <row r="508" spans="1:9" ht="25.5">
      <c r="A508" s="77">
        <f t="shared" si="15"/>
        <v>497</v>
      </c>
      <c r="B508" s="88" t="s">
        <v>221</v>
      </c>
      <c r="C508" s="89" t="s">
        <v>16</v>
      </c>
      <c r="D508" s="89" t="s">
        <v>48</v>
      </c>
      <c r="E508" s="89" t="s">
        <v>568</v>
      </c>
      <c r="F508" s="89" t="s">
        <v>109</v>
      </c>
      <c r="G508" s="176">
        <v>89835.39</v>
      </c>
      <c r="H508" s="78">
        <f t="shared" si="14"/>
        <v>89.83539</v>
      </c>
      <c r="I508" s="176">
        <v>89835.39</v>
      </c>
    </row>
    <row r="509" spans="1:9" ht="25.5">
      <c r="A509" s="77">
        <f t="shared" si="15"/>
        <v>498</v>
      </c>
      <c r="B509" s="88" t="s">
        <v>295</v>
      </c>
      <c r="C509" s="89" t="s">
        <v>16</v>
      </c>
      <c r="D509" s="89" t="s">
        <v>48</v>
      </c>
      <c r="E509" s="89" t="s">
        <v>569</v>
      </c>
      <c r="F509" s="89" t="s">
        <v>19</v>
      </c>
      <c r="G509" s="176">
        <v>7334997.5</v>
      </c>
      <c r="H509" s="78">
        <f t="shared" si="14"/>
        <v>7334.9975</v>
      </c>
      <c r="I509" s="176">
        <v>7334997.5</v>
      </c>
    </row>
    <row r="510" spans="1:9" ht="25.5">
      <c r="A510" s="77">
        <f t="shared" si="15"/>
        <v>499</v>
      </c>
      <c r="B510" s="88" t="s">
        <v>221</v>
      </c>
      <c r="C510" s="89" t="s">
        <v>16</v>
      </c>
      <c r="D510" s="89" t="s">
        <v>48</v>
      </c>
      <c r="E510" s="89" t="s">
        <v>569</v>
      </c>
      <c r="F510" s="89" t="s">
        <v>109</v>
      </c>
      <c r="G510" s="176">
        <v>7334997.5</v>
      </c>
      <c r="H510" s="78">
        <f t="shared" si="14"/>
        <v>7334.9975</v>
      </c>
      <c r="I510" s="176">
        <v>7334997.5</v>
      </c>
    </row>
    <row r="511" spans="1:9" ht="25.5">
      <c r="A511" s="77">
        <f t="shared" si="15"/>
        <v>500</v>
      </c>
      <c r="B511" s="88" t="s">
        <v>296</v>
      </c>
      <c r="C511" s="89" t="s">
        <v>16</v>
      </c>
      <c r="D511" s="89" t="s">
        <v>48</v>
      </c>
      <c r="E511" s="89" t="s">
        <v>570</v>
      </c>
      <c r="F511" s="89" t="s">
        <v>19</v>
      </c>
      <c r="G511" s="176">
        <v>30000</v>
      </c>
      <c r="H511" s="78">
        <f t="shared" si="14"/>
        <v>30</v>
      </c>
      <c r="I511" s="176">
        <v>30000</v>
      </c>
    </row>
    <row r="512" spans="1:9" ht="25.5">
      <c r="A512" s="77">
        <f t="shared" si="15"/>
        <v>501</v>
      </c>
      <c r="B512" s="88" t="s">
        <v>221</v>
      </c>
      <c r="C512" s="89" t="s">
        <v>16</v>
      </c>
      <c r="D512" s="89" t="s">
        <v>48</v>
      </c>
      <c r="E512" s="89" t="s">
        <v>570</v>
      </c>
      <c r="F512" s="89" t="s">
        <v>109</v>
      </c>
      <c r="G512" s="176">
        <v>30000</v>
      </c>
      <c r="H512" s="78">
        <f t="shared" si="14"/>
        <v>30</v>
      </c>
      <c r="I512" s="176">
        <v>30000</v>
      </c>
    </row>
    <row r="513" spans="1:9" ht="12.75">
      <c r="A513" s="77">
        <f t="shared" si="15"/>
        <v>502</v>
      </c>
      <c r="B513" s="88" t="s">
        <v>297</v>
      </c>
      <c r="C513" s="89" t="s">
        <v>16</v>
      </c>
      <c r="D513" s="89" t="s">
        <v>48</v>
      </c>
      <c r="E513" s="89" t="s">
        <v>571</v>
      </c>
      <c r="F513" s="89" t="s">
        <v>19</v>
      </c>
      <c r="G513" s="176">
        <v>395300</v>
      </c>
      <c r="H513" s="78">
        <f t="shared" si="14"/>
        <v>395.3</v>
      </c>
      <c r="I513" s="176">
        <v>395300</v>
      </c>
    </row>
    <row r="514" spans="1:9" ht="25.5">
      <c r="A514" s="77">
        <f t="shared" si="15"/>
        <v>503</v>
      </c>
      <c r="B514" s="88" t="s">
        <v>221</v>
      </c>
      <c r="C514" s="89" t="s">
        <v>16</v>
      </c>
      <c r="D514" s="89" t="s">
        <v>48</v>
      </c>
      <c r="E514" s="89" t="s">
        <v>571</v>
      </c>
      <c r="F514" s="89" t="s">
        <v>109</v>
      </c>
      <c r="G514" s="176">
        <v>395300</v>
      </c>
      <c r="H514" s="78">
        <f t="shared" si="14"/>
        <v>395.3</v>
      </c>
      <c r="I514" s="176">
        <v>395300</v>
      </c>
    </row>
    <row r="515" spans="1:9" ht="89.25">
      <c r="A515" s="77">
        <f t="shared" si="15"/>
        <v>504</v>
      </c>
      <c r="B515" s="88" t="s">
        <v>298</v>
      </c>
      <c r="C515" s="89" t="s">
        <v>16</v>
      </c>
      <c r="D515" s="89" t="s">
        <v>48</v>
      </c>
      <c r="E515" s="89" t="s">
        <v>572</v>
      </c>
      <c r="F515" s="89" t="s">
        <v>19</v>
      </c>
      <c r="G515" s="176">
        <v>50000</v>
      </c>
      <c r="H515" s="78">
        <f t="shared" si="14"/>
        <v>50</v>
      </c>
      <c r="I515" s="176">
        <v>50000</v>
      </c>
    </row>
    <row r="516" spans="1:9" ht="25.5">
      <c r="A516" s="77">
        <f t="shared" si="15"/>
        <v>505</v>
      </c>
      <c r="B516" s="88" t="s">
        <v>221</v>
      </c>
      <c r="C516" s="89" t="s">
        <v>16</v>
      </c>
      <c r="D516" s="89" t="s">
        <v>48</v>
      </c>
      <c r="E516" s="89" t="s">
        <v>572</v>
      </c>
      <c r="F516" s="89" t="s">
        <v>109</v>
      </c>
      <c r="G516" s="176">
        <v>50000</v>
      </c>
      <c r="H516" s="78">
        <f t="shared" si="14"/>
        <v>50</v>
      </c>
      <c r="I516" s="176">
        <v>50000</v>
      </c>
    </row>
    <row r="517" spans="1:9" ht="127.5">
      <c r="A517" s="77">
        <f t="shared" si="15"/>
        <v>506</v>
      </c>
      <c r="B517" s="88" t="s">
        <v>1065</v>
      </c>
      <c r="C517" s="89" t="s">
        <v>16</v>
      </c>
      <c r="D517" s="89" t="s">
        <v>48</v>
      </c>
      <c r="E517" s="89" t="s">
        <v>1066</v>
      </c>
      <c r="F517" s="89" t="s">
        <v>19</v>
      </c>
      <c r="G517" s="176">
        <v>26000</v>
      </c>
      <c r="H517" s="78">
        <f t="shared" si="14"/>
        <v>26</v>
      </c>
      <c r="I517" s="176">
        <v>26000</v>
      </c>
    </row>
    <row r="518" spans="1:9" ht="12.75">
      <c r="A518" s="77">
        <f t="shared" si="15"/>
        <v>507</v>
      </c>
      <c r="B518" s="88" t="s">
        <v>270</v>
      </c>
      <c r="C518" s="89" t="s">
        <v>16</v>
      </c>
      <c r="D518" s="89" t="s">
        <v>48</v>
      </c>
      <c r="E518" s="89" t="s">
        <v>1066</v>
      </c>
      <c r="F518" s="89" t="s">
        <v>107</v>
      </c>
      <c r="G518" s="176">
        <v>26000</v>
      </c>
      <c r="H518" s="78">
        <f t="shared" si="14"/>
        <v>26</v>
      </c>
      <c r="I518" s="176">
        <v>26000</v>
      </c>
    </row>
    <row r="519" spans="1:9" ht="76.5">
      <c r="A519" s="77">
        <f t="shared" si="15"/>
        <v>508</v>
      </c>
      <c r="B519" s="88" t="s">
        <v>986</v>
      </c>
      <c r="C519" s="89" t="s">
        <v>16</v>
      </c>
      <c r="D519" s="89" t="s">
        <v>48</v>
      </c>
      <c r="E519" s="89" t="s">
        <v>1011</v>
      </c>
      <c r="F519" s="89" t="s">
        <v>19</v>
      </c>
      <c r="G519" s="176">
        <v>400200</v>
      </c>
      <c r="H519" s="78">
        <f t="shared" si="14"/>
        <v>400.2</v>
      </c>
      <c r="I519" s="176">
        <v>400200</v>
      </c>
    </row>
    <row r="520" spans="1:9" ht="12.75">
      <c r="A520" s="77">
        <f t="shared" si="15"/>
        <v>509</v>
      </c>
      <c r="B520" s="88" t="s">
        <v>270</v>
      </c>
      <c r="C520" s="89" t="s">
        <v>16</v>
      </c>
      <c r="D520" s="89" t="s">
        <v>48</v>
      </c>
      <c r="E520" s="89" t="s">
        <v>1011</v>
      </c>
      <c r="F520" s="89" t="s">
        <v>107</v>
      </c>
      <c r="G520" s="176">
        <v>400200</v>
      </c>
      <c r="H520" s="78">
        <f t="shared" si="14"/>
        <v>400.2</v>
      </c>
      <c r="I520" s="176">
        <v>400200</v>
      </c>
    </row>
    <row r="521" spans="1:9" ht="38.25">
      <c r="A521" s="77">
        <f t="shared" si="15"/>
        <v>510</v>
      </c>
      <c r="B521" s="88" t="s">
        <v>1067</v>
      </c>
      <c r="C521" s="89" t="s">
        <v>16</v>
      </c>
      <c r="D521" s="89" t="s">
        <v>48</v>
      </c>
      <c r="E521" s="89" t="s">
        <v>1068</v>
      </c>
      <c r="F521" s="89" t="s">
        <v>19</v>
      </c>
      <c r="G521" s="176">
        <v>321355.66</v>
      </c>
      <c r="H521" s="78">
        <f t="shared" si="14"/>
        <v>321.35566</v>
      </c>
      <c r="I521" s="176">
        <v>321355.66</v>
      </c>
    </row>
    <row r="522" spans="1:9" ht="25.5">
      <c r="A522" s="77">
        <f t="shared" si="15"/>
        <v>511</v>
      </c>
      <c r="B522" s="88" t="s">
        <v>221</v>
      </c>
      <c r="C522" s="89" t="s">
        <v>16</v>
      </c>
      <c r="D522" s="89" t="s">
        <v>48</v>
      </c>
      <c r="E522" s="89" t="s">
        <v>1068</v>
      </c>
      <c r="F522" s="89" t="s">
        <v>109</v>
      </c>
      <c r="G522" s="176">
        <v>321355.66</v>
      </c>
      <c r="H522" s="78">
        <f t="shared" si="14"/>
        <v>321.35566</v>
      </c>
      <c r="I522" s="176">
        <v>321355.66</v>
      </c>
    </row>
    <row r="523" spans="1:9" ht="25.5">
      <c r="A523" s="77">
        <f t="shared" si="15"/>
        <v>512</v>
      </c>
      <c r="B523" s="88" t="s">
        <v>696</v>
      </c>
      <c r="C523" s="89" t="s">
        <v>16</v>
      </c>
      <c r="D523" s="89" t="s">
        <v>48</v>
      </c>
      <c r="E523" s="89" t="s">
        <v>653</v>
      </c>
      <c r="F523" s="89" t="s">
        <v>19</v>
      </c>
      <c r="G523" s="176">
        <v>1000000</v>
      </c>
      <c r="H523" s="78">
        <f t="shared" si="14"/>
        <v>1000</v>
      </c>
      <c r="I523" s="176">
        <v>1000000</v>
      </c>
    </row>
    <row r="524" spans="1:9" ht="12.75">
      <c r="A524" s="77">
        <f t="shared" si="15"/>
        <v>513</v>
      </c>
      <c r="B524" s="88" t="s">
        <v>231</v>
      </c>
      <c r="C524" s="89" t="s">
        <v>16</v>
      </c>
      <c r="D524" s="89" t="s">
        <v>48</v>
      </c>
      <c r="E524" s="89" t="s">
        <v>653</v>
      </c>
      <c r="F524" s="89" t="s">
        <v>112</v>
      </c>
      <c r="G524" s="176">
        <v>1000000</v>
      </c>
      <c r="H524" s="78">
        <f t="shared" si="14"/>
        <v>1000</v>
      </c>
      <c r="I524" s="176">
        <v>1000000</v>
      </c>
    </row>
    <row r="525" spans="1:9" ht="25.5">
      <c r="A525" s="77">
        <f t="shared" si="15"/>
        <v>514</v>
      </c>
      <c r="B525" s="88" t="s">
        <v>709</v>
      </c>
      <c r="C525" s="89" t="s">
        <v>16</v>
      </c>
      <c r="D525" s="89" t="s">
        <v>48</v>
      </c>
      <c r="E525" s="89" t="s">
        <v>704</v>
      </c>
      <c r="F525" s="89" t="s">
        <v>19</v>
      </c>
      <c r="G525" s="176">
        <v>1782000</v>
      </c>
      <c r="H525" s="78">
        <f aca="true" t="shared" si="16" ref="H525:H588">I525/1000</f>
        <v>1782</v>
      </c>
      <c r="I525" s="176">
        <v>1782000</v>
      </c>
    </row>
    <row r="526" spans="1:9" ht="12.75">
      <c r="A526" s="77">
        <f aca="true" t="shared" si="17" ref="A526:A589">SUM(A525+1)</f>
        <v>515</v>
      </c>
      <c r="B526" s="88" t="s">
        <v>270</v>
      </c>
      <c r="C526" s="89" t="s">
        <v>16</v>
      </c>
      <c r="D526" s="89" t="s">
        <v>48</v>
      </c>
      <c r="E526" s="89" t="s">
        <v>704</v>
      </c>
      <c r="F526" s="89" t="s">
        <v>107</v>
      </c>
      <c r="G526" s="176">
        <v>1782000</v>
      </c>
      <c r="H526" s="78">
        <f t="shared" si="16"/>
        <v>1782</v>
      </c>
      <c r="I526" s="176">
        <v>1782000</v>
      </c>
    </row>
    <row r="527" spans="1:9" ht="51">
      <c r="A527" s="77">
        <f t="shared" si="17"/>
        <v>516</v>
      </c>
      <c r="B527" s="88" t="s">
        <v>1069</v>
      </c>
      <c r="C527" s="89" t="s">
        <v>16</v>
      </c>
      <c r="D527" s="89" t="s">
        <v>48</v>
      </c>
      <c r="E527" s="89" t="s">
        <v>1070</v>
      </c>
      <c r="F527" s="89" t="s">
        <v>19</v>
      </c>
      <c r="G527" s="176">
        <v>4504100</v>
      </c>
      <c r="H527" s="78">
        <f t="shared" si="16"/>
        <v>4504.1</v>
      </c>
      <c r="I527" s="176">
        <v>4504100</v>
      </c>
    </row>
    <row r="528" spans="1:9" ht="25.5">
      <c r="A528" s="77">
        <f t="shared" si="17"/>
        <v>517</v>
      </c>
      <c r="B528" s="88" t="s">
        <v>228</v>
      </c>
      <c r="C528" s="89" t="s">
        <v>16</v>
      </c>
      <c r="D528" s="89" t="s">
        <v>48</v>
      </c>
      <c r="E528" s="89" t="s">
        <v>1070</v>
      </c>
      <c r="F528" s="89" t="s">
        <v>110</v>
      </c>
      <c r="G528" s="176">
        <v>149600</v>
      </c>
      <c r="H528" s="78">
        <f t="shared" si="16"/>
        <v>149.6</v>
      </c>
      <c r="I528" s="176">
        <v>149600</v>
      </c>
    </row>
    <row r="529" spans="1:9" ht="12.75">
      <c r="A529" s="77">
        <f t="shared" si="17"/>
        <v>518</v>
      </c>
      <c r="B529" s="88" t="s">
        <v>270</v>
      </c>
      <c r="C529" s="89" t="s">
        <v>16</v>
      </c>
      <c r="D529" s="89" t="s">
        <v>48</v>
      </c>
      <c r="E529" s="89" t="s">
        <v>1070</v>
      </c>
      <c r="F529" s="89" t="s">
        <v>107</v>
      </c>
      <c r="G529" s="176">
        <v>4354500</v>
      </c>
      <c r="H529" s="78">
        <f t="shared" si="16"/>
        <v>4354.5</v>
      </c>
      <c r="I529" s="176">
        <v>4354500</v>
      </c>
    </row>
    <row r="530" spans="1:9" ht="12.75">
      <c r="A530" s="77">
        <f t="shared" si="17"/>
        <v>519</v>
      </c>
      <c r="B530" s="88" t="s">
        <v>117</v>
      </c>
      <c r="C530" s="89" t="s">
        <v>16</v>
      </c>
      <c r="D530" s="89" t="s">
        <v>48</v>
      </c>
      <c r="E530" s="89" t="s">
        <v>416</v>
      </c>
      <c r="F530" s="89" t="s">
        <v>19</v>
      </c>
      <c r="G530" s="176">
        <v>247644.34</v>
      </c>
      <c r="H530" s="78">
        <f t="shared" si="16"/>
        <v>247.64434</v>
      </c>
      <c r="I530" s="176">
        <v>247644.34</v>
      </c>
    </row>
    <row r="531" spans="1:9" ht="25.5">
      <c r="A531" s="77">
        <f t="shared" si="17"/>
        <v>520</v>
      </c>
      <c r="B531" s="88" t="s">
        <v>1071</v>
      </c>
      <c r="C531" s="89" t="s">
        <v>16</v>
      </c>
      <c r="D531" s="89" t="s">
        <v>48</v>
      </c>
      <c r="E531" s="89" t="s">
        <v>1072</v>
      </c>
      <c r="F531" s="89" t="s">
        <v>19</v>
      </c>
      <c r="G531" s="176">
        <v>247644.34</v>
      </c>
      <c r="H531" s="78">
        <f t="shared" si="16"/>
        <v>247.64434</v>
      </c>
      <c r="I531" s="176">
        <v>247644.34</v>
      </c>
    </row>
    <row r="532" spans="1:9" ht="25.5">
      <c r="A532" s="77">
        <f t="shared" si="17"/>
        <v>521</v>
      </c>
      <c r="B532" s="88" t="s">
        <v>221</v>
      </c>
      <c r="C532" s="89" t="s">
        <v>16</v>
      </c>
      <c r="D532" s="89" t="s">
        <v>48</v>
      </c>
      <c r="E532" s="89" t="s">
        <v>1072</v>
      </c>
      <c r="F532" s="89" t="s">
        <v>109</v>
      </c>
      <c r="G532" s="176">
        <v>247644.34</v>
      </c>
      <c r="H532" s="78">
        <f t="shared" si="16"/>
        <v>247.64434</v>
      </c>
      <c r="I532" s="176">
        <v>247644.34</v>
      </c>
    </row>
    <row r="533" spans="1:9" ht="12.75">
      <c r="A533" s="77">
        <f t="shared" si="17"/>
        <v>522</v>
      </c>
      <c r="B533" s="88" t="s">
        <v>393</v>
      </c>
      <c r="C533" s="89" t="s">
        <v>16</v>
      </c>
      <c r="D533" s="89" t="s">
        <v>0</v>
      </c>
      <c r="E533" s="89" t="s">
        <v>415</v>
      </c>
      <c r="F533" s="89" t="s">
        <v>19</v>
      </c>
      <c r="G533" s="176">
        <v>2413977.39</v>
      </c>
      <c r="H533" s="78">
        <f t="shared" si="16"/>
        <v>2413.97739</v>
      </c>
      <c r="I533" s="176">
        <v>2413977.39</v>
      </c>
    </row>
    <row r="534" spans="1:9" ht="51">
      <c r="A534" s="77">
        <f t="shared" si="17"/>
        <v>523</v>
      </c>
      <c r="B534" s="88" t="s">
        <v>357</v>
      </c>
      <c r="C534" s="89" t="s">
        <v>16</v>
      </c>
      <c r="D534" s="89" t="s">
        <v>0</v>
      </c>
      <c r="E534" s="89" t="s">
        <v>1110</v>
      </c>
      <c r="F534" s="89" t="s">
        <v>19</v>
      </c>
      <c r="G534" s="176">
        <v>2413977.39</v>
      </c>
      <c r="H534" s="78">
        <f t="shared" si="16"/>
        <v>2413.97739</v>
      </c>
      <c r="I534" s="176">
        <v>2413977.39</v>
      </c>
    </row>
    <row r="535" spans="1:9" ht="12.75">
      <c r="A535" s="77">
        <f t="shared" si="17"/>
        <v>524</v>
      </c>
      <c r="B535" s="88" t="s">
        <v>1116</v>
      </c>
      <c r="C535" s="89" t="s">
        <v>16</v>
      </c>
      <c r="D535" s="89" t="s">
        <v>0</v>
      </c>
      <c r="E535" s="89" t="s">
        <v>573</v>
      </c>
      <c r="F535" s="89" t="s">
        <v>19</v>
      </c>
      <c r="G535" s="176">
        <v>2413977.39</v>
      </c>
      <c r="H535" s="78">
        <f t="shared" si="16"/>
        <v>2413.97739</v>
      </c>
      <c r="I535" s="176">
        <v>2413977.39</v>
      </c>
    </row>
    <row r="536" spans="1:9" ht="38.25">
      <c r="A536" s="77">
        <f t="shared" si="17"/>
        <v>525</v>
      </c>
      <c r="B536" s="88" t="s">
        <v>360</v>
      </c>
      <c r="C536" s="89" t="s">
        <v>16</v>
      </c>
      <c r="D536" s="89" t="s">
        <v>0</v>
      </c>
      <c r="E536" s="89" t="s">
        <v>574</v>
      </c>
      <c r="F536" s="89" t="s">
        <v>19</v>
      </c>
      <c r="G536" s="176">
        <v>2246600.39</v>
      </c>
      <c r="H536" s="78">
        <f t="shared" si="16"/>
        <v>2246.60039</v>
      </c>
      <c r="I536" s="176">
        <v>2246600.39</v>
      </c>
    </row>
    <row r="537" spans="1:9" ht="25.5">
      <c r="A537" s="77">
        <f t="shared" si="17"/>
        <v>526</v>
      </c>
      <c r="B537" s="88" t="s">
        <v>228</v>
      </c>
      <c r="C537" s="89" t="s">
        <v>16</v>
      </c>
      <c r="D537" s="89" t="s">
        <v>0</v>
      </c>
      <c r="E537" s="89" t="s">
        <v>574</v>
      </c>
      <c r="F537" s="89" t="s">
        <v>110</v>
      </c>
      <c r="G537" s="176">
        <v>1871378.93</v>
      </c>
      <c r="H537" s="78">
        <f t="shared" si="16"/>
        <v>1871.3789299999999</v>
      </c>
      <c r="I537" s="176">
        <v>1871378.93</v>
      </c>
    </row>
    <row r="538" spans="1:9" ht="25.5">
      <c r="A538" s="77">
        <f t="shared" si="17"/>
        <v>527</v>
      </c>
      <c r="B538" s="88" t="s">
        <v>221</v>
      </c>
      <c r="C538" s="89" t="s">
        <v>16</v>
      </c>
      <c r="D538" s="89" t="s">
        <v>0</v>
      </c>
      <c r="E538" s="89" t="s">
        <v>574</v>
      </c>
      <c r="F538" s="89" t="s">
        <v>109</v>
      </c>
      <c r="G538" s="176">
        <v>375221.46</v>
      </c>
      <c r="H538" s="78">
        <f t="shared" si="16"/>
        <v>375.22146000000004</v>
      </c>
      <c r="I538" s="176">
        <v>375221.46</v>
      </c>
    </row>
    <row r="539" spans="1:9" ht="38.25">
      <c r="A539" s="77">
        <f t="shared" si="17"/>
        <v>528</v>
      </c>
      <c r="B539" s="88" t="s">
        <v>688</v>
      </c>
      <c r="C539" s="89" t="s">
        <v>16</v>
      </c>
      <c r="D539" s="89" t="s">
        <v>0</v>
      </c>
      <c r="E539" s="89" t="s">
        <v>655</v>
      </c>
      <c r="F539" s="89" t="s">
        <v>19</v>
      </c>
      <c r="G539" s="176">
        <v>167377</v>
      </c>
      <c r="H539" s="78">
        <f t="shared" si="16"/>
        <v>167.377</v>
      </c>
      <c r="I539" s="176">
        <v>167377</v>
      </c>
    </row>
    <row r="540" spans="1:9" ht="25.5">
      <c r="A540" s="77">
        <f t="shared" si="17"/>
        <v>529</v>
      </c>
      <c r="B540" s="88" t="s">
        <v>221</v>
      </c>
      <c r="C540" s="89" t="s">
        <v>16</v>
      </c>
      <c r="D540" s="89" t="s">
        <v>0</v>
      </c>
      <c r="E540" s="89" t="s">
        <v>655</v>
      </c>
      <c r="F540" s="89" t="s">
        <v>109</v>
      </c>
      <c r="G540" s="176">
        <v>167377</v>
      </c>
      <c r="H540" s="78">
        <f t="shared" si="16"/>
        <v>167.377</v>
      </c>
      <c r="I540" s="176">
        <v>167377</v>
      </c>
    </row>
    <row r="541" spans="1:9" ht="12.75">
      <c r="A541" s="77">
        <f t="shared" si="17"/>
        <v>530</v>
      </c>
      <c r="B541" s="88" t="s">
        <v>382</v>
      </c>
      <c r="C541" s="89" t="s">
        <v>16</v>
      </c>
      <c r="D541" s="89" t="s">
        <v>49</v>
      </c>
      <c r="E541" s="89" t="s">
        <v>415</v>
      </c>
      <c r="F541" s="89" t="s">
        <v>19</v>
      </c>
      <c r="G541" s="176">
        <v>2635200</v>
      </c>
      <c r="H541" s="78">
        <f t="shared" si="16"/>
        <v>2635.2</v>
      </c>
      <c r="I541" s="176">
        <v>2635200</v>
      </c>
    </row>
    <row r="542" spans="1:9" ht="12.75">
      <c r="A542" s="77">
        <f t="shared" si="17"/>
        <v>531</v>
      </c>
      <c r="B542" s="88" t="s">
        <v>384</v>
      </c>
      <c r="C542" s="89" t="s">
        <v>16</v>
      </c>
      <c r="D542" s="89" t="s">
        <v>51</v>
      </c>
      <c r="E542" s="89" t="s">
        <v>415</v>
      </c>
      <c r="F542" s="89" t="s">
        <v>19</v>
      </c>
      <c r="G542" s="176">
        <v>2635200</v>
      </c>
      <c r="H542" s="78">
        <f t="shared" si="16"/>
        <v>2635.2</v>
      </c>
      <c r="I542" s="176">
        <v>2635200</v>
      </c>
    </row>
    <row r="543" spans="1:9" ht="51">
      <c r="A543" s="77">
        <f t="shared" si="17"/>
        <v>532</v>
      </c>
      <c r="B543" s="88" t="s">
        <v>357</v>
      </c>
      <c r="C543" s="89" t="s">
        <v>16</v>
      </c>
      <c r="D543" s="89" t="s">
        <v>51</v>
      </c>
      <c r="E543" s="89" t="s">
        <v>1110</v>
      </c>
      <c r="F543" s="89" t="s">
        <v>19</v>
      </c>
      <c r="G543" s="176">
        <v>2635200</v>
      </c>
      <c r="H543" s="78">
        <f t="shared" si="16"/>
        <v>2635.2</v>
      </c>
      <c r="I543" s="176">
        <v>2635200</v>
      </c>
    </row>
    <row r="544" spans="1:9" ht="25.5">
      <c r="A544" s="77">
        <f t="shared" si="17"/>
        <v>533</v>
      </c>
      <c r="B544" s="88" t="s">
        <v>1117</v>
      </c>
      <c r="C544" s="89" t="s">
        <v>16</v>
      </c>
      <c r="D544" s="89" t="s">
        <v>51</v>
      </c>
      <c r="E544" s="89" t="s">
        <v>575</v>
      </c>
      <c r="F544" s="89" t="s">
        <v>19</v>
      </c>
      <c r="G544" s="176">
        <v>2196000</v>
      </c>
      <c r="H544" s="78">
        <f t="shared" si="16"/>
        <v>2196</v>
      </c>
      <c r="I544" s="176">
        <v>2196000</v>
      </c>
    </row>
    <row r="545" spans="1:9" ht="38.25">
      <c r="A545" s="77">
        <f t="shared" si="17"/>
        <v>534</v>
      </c>
      <c r="B545" s="88" t="s">
        <v>987</v>
      </c>
      <c r="C545" s="89" t="s">
        <v>16</v>
      </c>
      <c r="D545" s="89" t="s">
        <v>51</v>
      </c>
      <c r="E545" s="89" t="s">
        <v>988</v>
      </c>
      <c r="F545" s="89" t="s">
        <v>19</v>
      </c>
      <c r="G545" s="176">
        <v>2196000</v>
      </c>
      <c r="H545" s="78">
        <f t="shared" si="16"/>
        <v>2196</v>
      </c>
      <c r="I545" s="176">
        <v>2196000</v>
      </c>
    </row>
    <row r="546" spans="1:9" ht="25.5">
      <c r="A546" s="77">
        <f t="shared" si="17"/>
        <v>535</v>
      </c>
      <c r="B546" s="88" t="s">
        <v>261</v>
      </c>
      <c r="C546" s="89" t="s">
        <v>16</v>
      </c>
      <c r="D546" s="89" t="s">
        <v>51</v>
      </c>
      <c r="E546" s="89" t="s">
        <v>988</v>
      </c>
      <c r="F546" s="89" t="s">
        <v>114</v>
      </c>
      <c r="G546" s="176">
        <v>2196000</v>
      </c>
      <c r="H546" s="78">
        <f t="shared" si="16"/>
        <v>2196</v>
      </c>
      <c r="I546" s="176">
        <v>2196000</v>
      </c>
    </row>
    <row r="547" spans="1:9" ht="38.25">
      <c r="A547" s="77">
        <f t="shared" si="17"/>
        <v>536</v>
      </c>
      <c r="B547" s="88" t="s">
        <v>1118</v>
      </c>
      <c r="C547" s="89" t="s">
        <v>16</v>
      </c>
      <c r="D547" s="89" t="s">
        <v>51</v>
      </c>
      <c r="E547" s="89" t="s">
        <v>576</v>
      </c>
      <c r="F547" s="89" t="s">
        <v>19</v>
      </c>
      <c r="G547" s="176">
        <v>439200</v>
      </c>
      <c r="H547" s="78">
        <f t="shared" si="16"/>
        <v>439.2</v>
      </c>
      <c r="I547" s="176">
        <v>439200</v>
      </c>
    </row>
    <row r="548" spans="1:9" ht="25.5">
      <c r="A548" s="77">
        <f t="shared" si="17"/>
        <v>537</v>
      </c>
      <c r="B548" s="88" t="s">
        <v>577</v>
      </c>
      <c r="C548" s="89" t="s">
        <v>16</v>
      </c>
      <c r="D548" s="89" t="s">
        <v>51</v>
      </c>
      <c r="E548" s="89" t="s">
        <v>578</v>
      </c>
      <c r="F548" s="89" t="s">
        <v>19</v>
      </c>
      <c r="G548" s="176">
        <v>336900</v>
      </c>
      <c r="H548" s="78">
        <f t="shared" si="16"/>
        <v>336.9</v>
      </c>
      <c r="I548" s="176">
        <v>336900</v>
      </c>
    </row>
    <row r="549" spans="1:9" ht="25.5">
      <c r="A549" s="77">
        <f t="shared" si="17"/>
        <v>538</v>
      </c>
      <c r="B549" s="88" t="s">
        <v>261</v>
      </c>
      <c r="C549" s="89" t="s">
        <v>16</v>
      </c>
      <c r="D549" s="89" t="s">
        <v>51</v>
      </c>
      <c r="E549" s="89" t="s">
        <v>578</v>
      </c>
      <c r="F549" s="89" t="s">
        <v>114</v>
      </c>
      <c r="G549" s="176">
        <v>336900</v>
      </c>
      <c r="H549" s="78">
        <f t="shared" si="16"/>
        <v>336.9</v>
      </c>
      <c r="I549" s="176">
        <v>336900</v>
      </c>
    </row>
    <row r="550" spans="1:9" ht="38.25">
      <c r="A550" s="77">
        <f t="shared" si="17"/>
        <v>539</v>
      </c>
      <c r="B550" s="88" t="s">
        <v>914</v>
      </c>
      <c r="C550" s="89" t="s">
        <v>16</v>
      </c>
      <c r="D550" s="89" t="s">
        <v>51</v>
      </c>
      <c r="E550" s="89" t="s">
        <v>915</v>
      </c>
      <c r="F550" s="89" t="s">
        <v>19</v>
      </c>
      <c r="G550" s="176">
        <v>102300</v>
      </c>
      <c r="H550" s="78">
        <f t="shared" si="16"/>
        <v>102.3</v>
      </c>
      <c r="I550" s="176">
        <v>102300</v>
      </c>
    </row>
    <row r="551" spans="1:9" ht="25.5">
      <c r="A551" s="77">
        <f t="shared" si="17"/>
        <v>540</v>
      </c>
      <c r="B551" s="88" t="s">
        <v>261</v>
      </c>
      <c r="C551" s="89" t="s">
        <v>16</v>
      </c>
      <c r="D551" s="89" t="s">
        <v>51</v>
      </c>
      <c r="E551" s="89" t="s">
        <v>915</v>
      </c>
      <c r="F551" s="89" t="s">
        <v>114</v>
      </c>
      <c r="G551" s="176">
        <v>102300</v>
      </c>
      <c r="H551" s="78">
        <f t="shared" si="16"/>
        <v>102.3</v>
      </c>
      <c r="I551" s="176">
        <v>102300</v>
      </c>
    </row>
    <row r="552" spans="1:9" ht="12.75">
      <c r="A552" s="77">
        <f t="shared" si="17"/>
        <v>541</v>
      </c>
      <c r="B552" s="88" t="s">
        <v>394</v>
      </c>
      <c r="C552" s="89" t="s">
        <v>16</v>
      </c>
      <c r="D552" s="89" t="s">
        <v>52</v>
      </c>
      <c r="E552" s="89" t="s">
        <v>415</v>
      </c>
      <c r="F552" s="89" t="s">
        <v>19</v>
      </c>
      <c r="G552" s="176">
        <v>57489938.58</v>
      </c>
      <c r="H552" s="78">
        <f t="shared" si="16"/>
        <v>57489.93858</v>
      </c>
      <c r="I552" s="176">
        <v>57489938.58</v>
      </c>
    </row>
    <row r="553" spans="1:9" ht="12.75">
      <c r="A553" s="77">
        <f t="shared" si="17"/>
        <v>542</v>
      </c>
      <c r="B553" s="88" t="s">
        <v>395</v>
      </c>
      <c r="C553" s="89" t="s">
        <v>16</v>
      </c>
      <c r="D553" s="89" t="s">
        <v>67</v>
      </c>
      <c r="E553" s="89" t="s">
        <v>415</v>
      </c>
      <c r="F553" s="89" t="s">
        <v>19</v>
      </c>
      <c r="G553" s="176">
        <v>14154053.42</v>
      </c>
      <c r="H553" s="78">
        <f t="shared" si="16"/>
        <v>14154.05342</v>
      </c>
      <c r="I553" s="176">
        <v>14154053.42</v>
      </c>
    </row>
    <row r="554" spans="1:9" ht="51">
      <c r="A554" s="77">
        <f t="shared" si="17"/>
        <v>543</v>
      </c>
      <c r="B554" s="88" t="s">
        <v>357</v>
      </c>
      <c r="C554" s="89" t="s">
        <v>16</v>
      </c>
      <c r="D554" s="89" t="s">
        <v>67</v>
      </c>
      <c r="E554" s="89" t="s">
        <v>1110</v>
      </c>
      <c r="F554" s="89" t="s">
        <v>19</v>
      </c>
      <c r="G554" s="176">
        <v>13449053.44</v>
      </c>
      <c r="H554" s="78">
        <f t="shared" si="16"/>
        <v>13449.05344</v>
      </c>
      <c r="I554" s="176">
        <v>13449053.44</v>
      </c>
    </row>
    <row r="555" spans="1:9" ht="25.5">
      <c r="A555" s="77">
        <f t="shared" si="17"/>
        <v>544</v>
      </c>
      <c r="B555" s="88" t="s">
        <v>1119</v>
      </c>
      <c r="C555" s="89" t="s">
        <v>16</v>
      </c>
      <c r="D555" s="89" t="s">
        <v>67</v>
      </c>
      <c r="E555" s="89" t="s">
        <v>579</v>
      </c>
      <c r="F555" s="89" t="s">
        <v>19</v>
      </c>
      <c r="G555" s="176">
        <v>13449053.44</v>
      </c>
      <c r="H555" s="78">
        <f t="shared" si="16"/>
        <v>13449.05344</v>
      </c>
      <c r="I555" s="176">
        <v>13449053.44</v>
      </c>
    </row>
    <row r="556" spans="1:9" ht="25.5">
      <c r="A556" s="77">
        <f t="shared" si="17"/>
        <v>545</v>
      </c>
      <c r="B556" s="88" t="s">
        <v>300</v>
      </c>
      <c r="C556" s="89" t="s">
        <v>16</v>
      </c>
      <c r="D556" s="89" t="s">
        <v>67</v>
      </c>
      <c r="E556" s="89" t="s">
        <v>580</v>
      </c>
      <c r="F556" s="89" t="s">
        <v>19</v>
      </c>
      <c r="G556" s="176">
        <v>12328261.44</v>
      </c>
      <c r="H556" s="78">
        <f t="shared" si="16"/>
        <v>12328.26144</v>
      </c>
      <c r="I556" s="176">
        <v>12328261.44</v>
      </c>
    </row>
    <row r="557" spans="1:9" ht="25.5">
      <c r="A557" s="77">
        <f t="shared" si="17"/>
        <v>546</v>
      </c>
      <c r="B557" s="88" t="s">
        <v>228</v>
      </c>
      <c r="C557" s="89" t="s">
        <v>16</v>
      </c>
      <c r="D557" s="89" t="s">
        <v>67</v>
      </c>
      <c r="E557" s="89" t="s">
        <v>580</v>
      </c>
      <c r="F557" s="89" t="s">
        <v>110</v>
      </c>
      <c r="G557" s="176">
        <v>10063442.51</v>
      </c>
      <c r="H557" s="78">
        <f t="shared" si="16"/>
        <v>10063.442509999999</v>
      </c>
      <c r="I557" s="176">
        <v>10063442.51</v>
      </c>
    </row>
    <row r="558" spans="1:9" ht="25.5">
      <c r="A558" s="77">
        <f t="shared" si="17"/>
        <v>547</v>
      </c>
      <c r="B558" s="88" t="s">
        <v>221</v>
      </c>
      <c r="C558" s="89" t="s">
        <v>16</v>
      </c>
      <c r="D558" s="89" t="s">
        <v>67</v>
      </c>
      <c r="E558" s="89" t="s">
        <v>580</v>
      </c>
      <c r="F558" s="89" t="s">
        <v>109</v>
      </c>
      <c r="G558" s="176">
        <v>1889615.41</v>
      </c>
      <c r="H558" s="78">
        <f t="shared" si="16"/>
        <v>1889.6154099999999</v>
      </c>
      <c r="I558" s="176">
        <v>1889615.41</v>
      </c>
    </row>
    <row r="559" spans="1:9" ht="12.75">
      <c r="A559" s="77">
        <f t="shared" si="17"/>
        <v>548</v>
      </c>
      <c r="B559" s="88" t="s">
        <v>229</v>
      </c>
      <c r="C559" s="89" t="s">
        <v>16</v>
      </c>
      <c r="D559" s="89" t="s">
        <v>67</v>
      </c>
      <c r="E559" s="89" t="s">
        <v>580</v>
      </c>
      <c r="F559" s="89" t="s">
        <v>111</v>
      </c>
      <c r="G559" s="176">
        <v>375203.52</v>
      </c>
      <c r="H559" s="78">
        <f t="shared" si="16"/>
        <v>375.20352</v>
      </c>
      <c r="I559" s="176">
        <v>375203.52</v>
      </c>
    </row>
    <row r="560" spans="1:9" ht="38.25">
      <c r="A560" s="77">
        <f t="shared" si="17"/>
        <v>549</v>
      </c>
      <c r="B560" s="88" t="s">
        <v>1012</v>
      </c>
      <c r="C560" s="89" t="s">
        <v>16</v>
      </c>
      <c r="D560" s="89" t="s">
        <v>67</v>
      </c>
      <c r="E560" s="89" t="s">
        <v>1013</v>
      </c>
      <c r="F560" s="89" t="s">
        <v>19</v>
      </c>
      <c r="G560" s="176">
        <v>197400</v>
      </c>
      <c r="H560" s="78">
        <f t="shared" si="16"/>
        <v>197.4</v>
      </c>
      <c r="I560" s="176">
        <v>197400</v>
      </c>
    </row>
    <row r="561" spans="1:9" ht="25.5">
      <c r="A561" s="77">
        <f t="shared" si="17"/>
        <v>550</v>
      </c>
      <c r="B561" s="88" t="s">
        <v>221</v>
      </c>
      <c r="C561" s="89" t="s">
        <v>16</v>
      </c>
      <c r="D561" s="89" t="s">
        <v>67</v>
      </c>
      <c r="E561" s="89" t="s">
        <v>1013</v>
      </c>
      <c r="F561" s="89" t="s">
        <v>109</v>
      </c>
      <c r="G561" s="176">
        <v>197400</v>
      </c>
      <c r="H561" s="78">
        <f t="shared" si="16"/>
        <v>197.4</v>
      </c>
      <c r="I561" s="176">
        <v>197400</v>
      </c>
    </row>
    <row r="562" spans="1:9" ht="51">
      <c r="A562" s="77">
        <f t="shared" si="17"/>
        <v>551</v>
      </c>
      <c r="B562" s="88" t="s">
        <v>989</v>
      </c>
      <c r="C562" s="89" t="s">
        <v>16</v>
      </c>
      <c r="D562" s="89" t="s">
        <v>67</v>
      </c>
      <c r="E562" s="89" t="s">
        <v>990</v>
      </c>
      <c r="F562" s="89" t="s">
        <v>19</v>
      </c>
      <c r="G562" s="176">
        <v>95900</v>
      </c>
      <c r="H562" s="78">
        <f t="shared" si="16"/>
        <v>95.9</v>
      </c>
      <c r="I562" s="176">
        <v>95900</v>
      </c>
    </row>
    <row r="563" spans="1:9" ht="25.5">
      <c r="A563" s="77">
        <f t="shared" si="17"/>
        <v>552</v>
      </c>
      <c r="B563" s="88" t="s">
        <v>221</v>
      </c>
      <c r="C563" s="89" t="s">
        <v>16</v>
      </c>
      <c r="D563" s="89" t="s">
        <v>67</v>
      </c>
      <c r="E563" s="89" t="s">
        <v>990</v>
      </c>
      <c r="F563" s="89" t="s">
        <v>109</v>
      </c>
      <c r="G563" s="176">
        <v>95900</v>
      </c>
      <c r="H563" s="78">
        <f t="shared" si="16"/>
        <v>95.9</v>
      </c>
      <c r="I563" s="176">
        <v>95900</v>
      </c>
    </row>
    <row r="564" spans="1:9" ht="38.25">
      <c r="A564" s="77">
        <f t="shared" si="17"/>
        <v>553</v>
      </c>
      <c r="B564" s="88" t="s">
        <v>954</v>
      </c>
      <c r="C564" s="89" t="s">
        <v>16</v>
      </c>
      <c r="D564" s="89" t="s">
        <v>67</v>
      </c>
      <c r="E564" s="89" t="s">
        <v>953</v>
      </c>
      <c r="F564" s="89" t="s">
        <v>19</v>
      </c>
      <c r="G564" s="176">
        <v>197400</v>
      </c>
      <c r="H564" s="78">
        <f t="shared" si="16"/>
        <v>197.4</v>
      </c>
      <c r="I564" s="176">
        <v>197400</v>
      </c>
    </row>
    <row r="565" spans="1:9" ht="25.5">
      <c r="A565" s="77">
        <f t="shared" si="17"/>
        <v>554</v>
      </c>
      <c r="B565" s="88" t="s">
        <v>221</v>
      </c>
      <c r="C565" s="89" t="s">
        <v>16</v>
      </c>
      <c r="D565" s="89" t="s">
        <v>67</v>
      </c>
      <c r="E565" s="89" t="s">
        <v>953</v>
      </c>
      <c r="F565" s="89" t="s">
        <v>109</v>
      </c>
      <c r="G565" s="176">
        <v>197400</v>
      </c>
      <c r="H565" s="78">
        <f t="shared" si="16"/>
        <v>197.4</v>
      </c>
      <c r="I565" s="176">
        <v>197400</v>
      </c>
    </row>
    <row r="566" spans="1:9" ht="51">
      <c r="A566" s="77">
        <f t="shared" si="17"/>
        <v>555</v>
      </c>
      <c r="B566" s="88" t="s">
        <v>924</v>
      </c>
      <c r="C566" s="89" t="s">
        <v>16</v>
      </c>
      <c r="D566" s="89" t="s">
        <v>67</v>
      </c>
      <c r="E566" s="89" t="s">
        <v>925</v>
      </c>
      <c r="F566" s="89" t="s">
        <v>19</v>
      </c>
      <c r="G566" s="176">
        <v>41100</v>
      </c>
      <c r="H566" s="78">
        <f t="shared" si="16"/>
        <v>41.1</v>
      </c>
      <c r="I566" s="176">
        <v>41100</v>
      </c>
    </row>
    <row r="567" spans="1:9" ht="25.5">
      <c r="A567" s="77">
        <f t="shared" si="17"/>
        <v>556</v>
      </c>
      <c r="B567" s="88" t="s">
        <v>221</v>
      </c>
      <c r="C567" s="89" t="s">
        <v>16</v>
      </c>
      <c r="D567" s="89" t="s">
        <v>67</v>
      </c>
      <c r="E567" s="89" t="s">
        <v>925</v>
      </c>
      <c r="F567" s="89" t="s">
        <v>109</v>
      </c>
      <c r="G567" s="176">
        <v>41100</v>
      </c>
      <c r="H567" s="78">
        <f t="shared" si="16"/>
        <v>41.1</v>
      </c>
      <c r="I567" s="176">
        <v>41100</v>
      </c>
    </row>
    <row r="568" spans="1:9" ht="38.25">
      <c r="A568" s="77">
        <f t="shared" si="17"/>
        <v>557</v>
      </c>
      <c r="B568" s="88" t="s">
        <v>301</v>
      </c>
      <c r="C568" s="89" t="s">
        <v>16</v>
      </c>
      <c r="D568" s="89" t="s">
        <v>67</v>
      </c>
      <c r="E568" s="89" t="s">
        <v>581</v>
      </c>
      <c r="F568" s="89" t="s">
        <v>19</v>
      </c>
      <c r="G568" s="176">
        <v>588992</v>
      </c>
      <c r="H568" s="78">
        <f t="shared" si="16"/>
        <v>588.992</v>
      </c>
      <c r="I568" s="176">
        <v>588992</v>
      </c>
    </row>
    <row r="569" spans="1:9" ht="25.5">
      <c r="A569" s="77">
        <f t="shared" si="17"/>
        <v>558</v>
      </c>
      <c r="B569" s="88" t="s">
        <v>221</v>
      </c>
      <c r="C569" s="89" t="s">
        <v>16</v>
      </c>
      <c r="D569" s="89" t="s">
        <v>67</v>
      </c>
      <c r="E569" s="89" t="s">
        <v>581</v>
      </c>
      <c r="F569" s="89" t="s">
        <v>109</v>
      </c>
      <c r="G569" s="176">
        <v>588992</v>
      </c>
      <c r="H569" s="78">
        <f t="shared" si="16"/>
        <v>588.992</v>
      </c>
      <c r="I569" s="176">
        <v>588992</v>
      </c>
    </row>
    <row r="570" spans="1:9" ht="12.75">
      <c r="A570" s="77">
        <f t="shared" si="17"/>
        <v>559</v>
      </c>
      <c r="B570" s="88" t="s">
        <v>117</v>
      </c>
      <c r="C570" s="89" t="s">
        <v>16</v>
      </c>
      <c r="D570" s="89" t="s">
        <v>67</v>
      </c>
      <c r="E570" s="89" t="s">
        <v>416</v>
      </c>
      <c r="F570" s="89" t="s">
        <v>19</v>
      </c>
      <c r="G570" s="176">
        <v>704999.98</v>
      </c>
      <c r="H570" s="78">
        <f t="shared" si="16"/>
        <v>704.9999799999999</v>
      </c>
      <c r="I570" s="176">
        <v>704999.98</v>
      </c>
    </row>
    <row r="571" spans="1:9" ht="38.25">
      <c r="A571" s="77">
        <f t="shared" si="17"/>
        <v>560</v>
      </c>
      <c r="B571" s="88" t="s">
        <v>897</v>
      </c>
      <c r="C571" s="89" t="s">
        <v>16</v>
      </c>
      <c r="D571" s="89" t="s">
        <v>67</v>
      </c>
      <c r="E571" s="89" t="s">
        <v>898</v>
      </c>
      <c r="F571" s="89" t="s">
        <v>19</v>
      </c>
      <c r="G571" s="176">
        <v>704999.98</v>
      </c>
      <c r="H571" s="78">
        <f t="shared" si="16"/>
        <v>704.9999799999999</v>
      </c>
      <c r="I571" s="176">
        <v>704999.98</v>
      </c>
    </row>
    <row r="572" spans="1:9" ht="25.5">
      <c r="A572" s="77">
        <f t="shared" si="17"/>
        <v>561</v>
      </c>
      <c r="B572" s="88" t="s">
        <v>228</v>
      </c>
      <c r="C572" s="89" t="s">
        <v>16</v>
      </c>
      <c r="D572" s="89" t="s">
        <v>67</v>
      </c>
      <c r="E572" s="89" t="s">
        <v>898</v>
      </c>
      <c r="F572" s="89" t="s">
        <v>110</v>
      </c>
      <c r="G572" s="176">
        <v>704999.98</v>
      </c>
      <c r="H572" s="78">
        <f t="shared" si="16"/>
        <v>704.9999799999999</v>
      </c>
      <c r="I572" s="176">
        <v>704999.98</v>
      </c>
    </row>
    <row r="573" spans="1:9" ht="12.75">
      <c r="A573" s="77">
        <f t="shared" si="17"/>
        <v>562</v>
      </c>
      <c r="B573" s="88" t="s">
        <v>396</v>
      </c>
      <c r="C573" s="89" t="s">
        <v>16</v>
      </c>
      <c r="D573" s="89" t="s">
        <v>1</v>
      </c>
      <c r="E573" s="89" t="s">
        <v>415</v>
      </c>
      <c r="F573" s="89" t="s">
        <v>19</v>
      </c>
      <c r="G573" s="176">
        <v>43335885.16</v>
      </c>
      <c r="H573" s="78">
        <f t="shared" si="16"/>
        <v>43335.88516</v>
      </c>
      <c r="I573" s="176">
        <v>43335885.16</v>
      </c>
    </row>
    <row r="574" spans="1:9" ht="51">
      <c r="A574" s="77">
        <f t="shared" si="17"/>
        <v>563</v>
      </c>
      <c r="B574" s="88" t="s">
        <v>357</v>
      </c>
      <c r="C574" s="89" t="s">
        <v>16</v>
      </c>
      <c r="D574" s="89" t="s">
        <v>1</v>
      </c>
      <c r="E574" s="89" t="s">
        <v>1110</v>
      </c>
      <c r="F574" s="89" t="s">
        <v>19</v>
      </c>
      <c r="G574" s="176">
        <v>43335885.16</v>
      </c>
      <c r="H574" s="78">
        <f t="shared" si="16"/>
        <v>43335.88516</v>
      </c>
      <c r="I574" s="176">
        <v>43335885.16</v>
      </c>
    </row>
    <row r="575" spans="1:9" ht="25.5">
      <c r="A575" s="77">
        <f t="shared" si="17"/>
        <v>564</v>
      </c>
      <c r="B575" s="88" t="s">
        <v>1119</v>
      </c>
      <c r="C575" s="89" t="s">
        <v>16</v>
      </c>
      <c r="D575" s="89" t="s">
        <v>1</v>
      </c>
      <c r="E575" s="89" t="s">
        <v>579</v>
      </c>
      <c r="F575" s="89" t="s">
        <v>19</v>
      </c>
      <c r="G575" s="176">
        <v>43335885.16</v>
      </c>
      <c r="H575" s="78">
        <f t="shared" si="16"/>
        <v>43335.88516</v>
      </c>
      <c r="I575" s="176">
        <v>43335885.16</v>
      </c>
    </row>
    <row r="576" spans="1:9" ht="12.75">
      <c r="A576" s="77">
        <f t="shared" si="17"/>
        <v>565</v>
      </c>
      <c r="B576" s="88" t="s">
        <v>302</v>
      </c>
      <c r="C576" s="89" t="s">
        <v>16</v>
      </c>
      <c r="D576" s="89" t="s">
        <v>1</v>
      </c>
      <c r="E576" s="89" t="s">
        <v>582</v>
      </c>
      <c r="F576" s="89" t="s">
        <v>19</v>
      </c>
      <c r="G576" s="176">
        <v>4359764.31</v>
      </c>
      <c r="H576" s="78">
        <f t="shared" si="16"/>
        <v>4359.76431</v>
      </c>
      <c r="I576" s="176">
        <v>4359764.31</v>
      </c>
    </row>
    <row r="577" spans="1:9" ht="25.5">
      <c r="A577" s="77">
        <f t="shared" si="17"/>
        <v>566</v>
      </c>
      <c r="B577" s="88" t="s">
        <v>228</v>
      </c>
      <c r="C577" s="89" t="s">
        <v>16</v>
      </c>
      <c r="D577" s="89" t="s">
        <v>1</v>
      </c>
      <c r="E577" s="89" t="s">
        <v>582</v>
      </c>
      <c r="F577" s="89" t="s">
        <v>110</v>
      </c>
      <c r="G577" s="176">
        <v>2625278.42</v>
      </c>
      <c r="H577" s="78">
        <f t="shared" si="16"/>
        <v>2625.27842</v>
      </c>
      <c r="I577" s="176">
        <v>2625278.42</v>
      </c>
    </row>
    <row r="578" spans="1:9" ht="25.5">
      <c r="A578" s="77">
        <f t="shared" si="17"/>
        <v>567</v>
      </c>
      <c r="B578" s="88" t="s">
        <v>221</v>
      </c>
      <c r="C578" s="89" t="s">
        <v>16</v>
      </c>
      <c r="D578" s="89" t="s">
        <v>1</v>
      </c>
      <c r="E578" s="89" t="s">
        <v>582</v>
      </c>
      <c r="F578" s="89" t="s">
        <v>109</v>
      </c>
      <c r="G578" s="176">
        <v>1734485.89</v>
      </c>
      <c r="H578" s="78">
        <f t="shared" si="16"/>
        <v>1734.48589</v>
      </c>
      <c r="I578" s="176">
        <v>1734485.89</v>
      </c>
    </row>
    <row r="579" spans="1:9" ht="25.5">
      <c r="A579" s="77">
        <f t="shared" si="17"/>
        <v>568</v>
      </c>
      <c r="B579" s="88" t="s">
        <v>926</v>
      </c>
      <c r="C579" s="89" t="s">
        <v>16</v>
      </c>
      <c r="D579" s="89" t="s">
        <v>1</v>
      </c>
      <c r="E579" s="89" t="s">
        <v>927</v>
      </c>
      <c r="F579" s="89" t="s">
        <v>19</v>
      </c>
      <c r="G579" s="176">
        <v>23226179.21</v>
      </c>
      <c r="H579" s="78">
        <f t="shared" si="16"/>
        <v>23226.179210000002</v>
      </c>
      <c r="I579" s="176">
        <v>23226179.21</v>
      </c>
    </row>
    <row r="580" spans="1:9" ht="25.5">
      <c r="A580" s="77">
        <f t="shared" si="17"/>
        <v>569</v>
      </c>
      <c r="B580" s="88" t="s">
        <v>221</v>
      </c>
      <c r="C580" s="89" t="s">
        <v>16</v>
      </c>
      <c r="D580" s="89" t="s">
        <v>1</v>
      </c>
      <c r="E580" s="89" t="s">
        <v>927</v>
      </c>
      <c r="F580" s="89" t="s">
        <v>109</v>
      </c>
      <c r="G580" s="176">
        <v>2033143.4</v>
      </c>
      <c r="H580" s="78">
        <f t="shared" si="16"/>
        <v>2033.1434</v>
      </c>
      <c r="I580" s="176">
        <v>2033143.4</v>
      </c>
    </row>
    <row r="581" spans="1:9" ht="12.75">
      <c r="A581" s="77">
        <f t="shared" si="17"/>
        <v>570</v>
      </c>
      <c r="B581" s="88" t="s">
        <v>231</v>
      </c>
      <c r="C581" s="89" t="s">
        <v>16</v>
      </c>
      <c r="D581" s="89" t="s">
        <v>1</v>
      </c>
      <c r="E581" s="89" t="s">
        <v>927</v>
      </c>
      <c r="F581" s="89" t="s">
        <v>112</v>
      </c>
      <c r="G581" s="176">
        <v>21193035.81</v>
      </c>
      <c r="H581" s="78">
        <f t="shared" si="16"/>
        <v>21193.035809999998</v>
      </c>
      <c r="I581" s="176">
        <v>21193035.81</v>
      </c>
    </row>
    <row r="582" spans="1:9" ht="38.25">
      <c r="A582" s="77">
        <f t="shared" si="17"/>
        <v>571</v>
      </c>
      <c r="B582" s="88" t="s">
        <v>882</v>
      </c>
      <c r="C582" s="89" t="s">
        <v>16</v>
      </c>
      <c r="D582" s="89" t="s">
        <v>1</v>
      </c>
      <c r="E582" s="89" t="s">
        <v>883</v>
      </c>
      <c r="F582" s="89" t="s">
        <v>19</v>
      </c>
      <c r="G582" s="176">
        <v>13550538.01</v>
      </c>
      <c r="H582" s="78">
        <f t="shared" si="16"/>
        <v>13550.53801</v>
      </c>
      <c r="I582" s="176">
        <v>13550538.01</v>
      </c>
    </row>
    <row r="583" spans="1:9" ht="12.75">
      <c r="A583" s="77">
        <f t="shared" si="17"/>
        <v>572</v>
      </c>
      <c r="B583" s="88" t="s">
        <v>231</v>
      </c>
      <c r="C583" s="89" t="s">
        <v>16</v>
      </c>
      <c r="D583" s="89" t="s">
        <v>1</v>
      </c>
      <c r="E583" s="89" t="s">
        <v>883</v>
      </c>
      <c r="F583" s="89" t="s">
        <v>112</v>
      </c>
      <c r="G583" s="176">
        <v>13550538.01</v>
      </c>
      <c r="H583" s="78">
        <f t="shared" si="16"/>
        <v>13550.53801</v>
      </c>
      <c r="I583" s="176">
        <v>13550538.01</v>
      </c>
    </row>
    <row r="584" spans="1:9" ht="25.5">
      <c r="A584" s="77">
        <f t="shared" si="17"/>
        <v>573</v>
      </c>
      <c r="B584" s="88" t="s">
        <v>689</v>
      </c>
      <c r="C584" s="89" t="s">
        <v>16</v>
      </c>
      <c r="D584" s="89" t="s">
        <v>1</v>
      </c>
      <c r="E584" s="89" t="s">
        <v>657</v>
      </c>
      <c r="F584" s="89" t="s">
        <v>19</v>
      </c>
      <c r="G584" s="176">
        <v>1662678.63</v>
      </c>
      <c r="H584" s="78">
        <f t="shared" si="16"/>
        <v>1662.6786299999999</v>
      </c>
      <c r="I584" s="176">
        <v>1662678.63</v>
      </c>
    </row>
    <row r="585" spans="1:9" ht="25.5">
      <c r="A585" s="77">
        <f t="shared" si="17"/>
        <v>574</v>
      </c>
      <c r="B585" s="88" t="s">
        <v>221</v>
      </c>
      <c r="C585" s="89" t="s">
        <v>16</v>
      </c>
      <c r="D585" s="89" t="s">
        <v>1</v>
      </c>
      <c r="E585" s="89" t="s">
        <v>657</v>
      </c>
      <c r="F585" s="89" t="s">
        <v>109</v>
      </c>
      <c r="G585" s="176">
        <v>1662678.63</v>
      </c>
      <c r="H585" s="78">
        <f t="shared" si="16"/>
        <v>1662.6786299999999</v>
      </c>
      <c r="I585" s="176">
        <v>1662678.63</v>
      </c>
    </row>
    <row r="586" spans="1:9" ht="38.25">
      <c r="A586" s="77">
        <f t="shared" si="17"/>
        <v>575</v>
      </c>
      <c r="B586" s="88" t="s">
        <v>299</v>
      </c>
      <c r="C586" s="89" t="s">
        <v>16</v>
      </c>
      <c r="D586" s="89" t="s">
        <v>1</v>
      </c>
      <c r="E586" s="89" t="s">
        <v>583</v>
      </c>
      <c r="F586" s="89" t="s">
        <v>19</v>
      </c>
      <c r="G586" s="176">
        <v>536725</v>
      </c>
      <c r="H586" s="78">
        <f t="shared" si="16"/>
        <v>536.725</v>
      </c>
      <c r="I586" s="176">
        <v>536725</v>
      </c>
    </row>
    <row r="587" spans="1:9" ht="25.5">
      <c r="A587" s="77">
        <f t="shared" si="17"/>
        <v>576</v>
      </c>
      <c r="B587" s="88" t="s">
        <v>221</v>
      </c>
      <c r="C587" s="89" t="s">
        <v>16</v>
      </c>
      <c r="D587" s="89" t="s">
        <v>1</v>
      </c>
      <c r="E587" s="89" t="s">
        <v>583</v>
      </c>
      <c r="F587" s="89" t="s">
        <v>109</v>
      </c>
      <c r="G587" s="176">
        <v>536725</v>
      </c>
      <c r="H587" s="78">
        <f t="shared" si="16"/>
        <v>536.725</v>
      </c>
      <c r="I587" s="176">
        <v>536725</v>
      </c>
    </row>
    <row r="588" spans="1:9" ht="12.75">
      <c r="A588" s="77">
        <f t="shared" si="17"/>
        <v>577</v>
      </c>
      <c r="B588" s="88" t="s">
        <v>2</v>
      </c>
      <c r="C588" s="89" t="s">
        <v>21</v>
      </c>
      <c r="D588" s="89" t="s">
        <v>20</v>
      </c>
      <c r="E588" s="89" t="s">
        <v>415</v>
      </c>
      <c r="F588" s="89" t="s">
        <v>19</v>
      </c>
      <c r="G588" s="176">
        <v>3150723</v>
      </c>
      <c r="H588" s="78">
        <f t="shared" si="16"/>
        <v>3150.723</v>
      </c>
      <c r="I588" s="176">
        <v>3150723</v>
      </c>
    </row>
    <row r="589" spans="1:9" ht="12.75">
      <c r="A589" s="77">
        <f t="shared" si="17"/>
        <v>578</v>
      </c>
      <c r="B589" s="88" t="s">
        <v>362</v>
      </c>
      <c r="C589" s="89" t="s">
        <v>21</v>
      </c>
      <c r="D589" s="89" t="s">
        <v>32</v>
      </c>
      <c r="E589" s="89" t="s">
        <v>415</v>
      </c>
      <c r="F589" s="89" t="s">
        <v>19</v>
      </c>
      <c r="G589" s="176">
        <v>3150723</v>
      </c>
      <c r="H589" s="78">
        <f>I589/1000</f>
        <v>3150.723</v>
      </c>
      <c r="I589" s="176">
        <v>3150723</v>
      </c>
    </row>
    <row r="590" spans="1:9" ht="38.25">
      <c r="A590" s="77">
        <f>SUM(A589+1)</f>
        <v>579</v>
      </c>
      <c r="B590" s="88" t="s">
        <v>397</v>
      </c>
      <c r="C590" s="89" t="s">
        <v>21</v>
      </c>
      <c r="D590" s="89" t="s">
        <v>34</v>
      </c>
      <c r="E590" s="89" t="s">
        <v>415</v>
      </c>
      <c r="F590" s="89" t="s">
        <v>19</v>
      </c>
      <c r="G590" s="176">
        <v>3150723</v>
      </c>
      <c r="H590" s="78">
        <f>I590/1000</f>
        <v>3150.723</v>
      </c>
      <c r="I590" s="176">
        <v>3150723</v>
      </c>
    </row>
    <row r="591" spans="1:9" ht="12.75">
      <c r="A591" s="77">
        <f>SUM(A590+1)</f>
        <v>580</v>
      </c>
      <c r="B591" s="88" t="s">
        <v>117</v>
      </c>
      <c r="C591" s="89" t="s">
        <v>21</v>
      </c>
      <c r="D591" s="89" t="s">
        <v>34</v>
      </c>
      <c r="E591" s="89" t="s">
        <v>416</v>
      </c>
      <c r="F591" s="89" t="s">
        <v>19</v>
      </c>
      <c r="G591" s="176">
        <v>3150723</v>
      </c>
      <c r="H591" s="78">
        <f>I591/1000</f>
        <v>3150.723</v>
      </c>
      <c r="I591" s="176">
        <v>3150723</v>
      </c>
    </row>
    <row r="592" spans="1:9" ht="25.5">
      <c r="A592" s="77">
        <f aca="true" t="shared" si="18" ref="A592:A608">SUM(A591+1)</f>
        <v>581</v>
      </c>
      <c r="B592" s="88" t="s">
        <v>220</v>
      </c>
      <c r="C592" s="89" t="s">
        <v>21</v>
      </c>
      <c r="D592" s="89" t="s">
        <v>34</v>
      </c>
      <c r="E592" s="89" t="s">
        <v>418</v>
      </c>
      <c r="F592" s="89" t="s">
        <v>19</v>
      </c>
      <c r="G592" s="176">
        <v>1491742</v>
      </c>
      <c r="H592" s="78">
        <f aca="true" t="shared" si="19" ref="H592:H608">I592/1000</f>
        <v>1491.742</v>
      </c>
      <c r="I592" s="176">
        <v>1491742</v>
      </c>
    </row>
    <row r="593" spans="1:9" ht="25.5">
      <c r="A593" s="77">
        <f t="shared" si="18"/>
        <v>582</v>
      </c>
      <c r="B593" s="88" t="s">
        <v>219</v>
      </c>
      <c r="C593" s="89" t="s">
        <v>21</v>
      </c>
      <c r="D593" s="89" t="s">
        <v>34</v>
      </c>
      <c r="E593" s="89" t="s">
        <v>418</v>
      </c>
      <c r="F593" s="89" t="s">
        <v>108</v>
      </c>
      <c r="G593" s="176">
        <v>1488142</v>
      </c>
      <c r="H593" s="78">
        <f t="shared" si="19"/>
        <v>1488.142</v>
      </c>
      <c r="I593" s="176">
        <v>1488142</v>
      </c>
    </row>
    <row r="594" spans="1:9" ht="25.5">
      <c r="A594" s="77">
        <f t="shared" si="18"/>
        <v>583</v>
      </c>
      <c r="B594" s="88" t="s">
        <v>221</v>
      </c>
      <c r="C594" s="89" t="s">
        <v>21</v>
      </c>
      <c r="D594" s="89" t="s">
        <v>34</v>
      </c>
      <c r="E594" s="89" t="s">
        <v>418</v>
      </c>
      <c r="F594" s="89" t="s">
        <v>109</v>
      </c>
      <c r="G594" s="176">
        <v>3600</v>
      </c>
      <c r="H594" s="78">
        <f t="shared" si="19"/>
        <v>3.6</v>
      </c>
      <c r="I594" s="176">
        <v>3600</v>
      </c>
    </row>
    <row r="595" spans="1:9" ht="25.5">
      <c r="A595" s="77">
        <f t="shared" si="18"/>
        <v>584</v>
      </c>
      <c r="B595" s="88" t="s">
        <v>303</v>
      </c>
      <c r="C595" s="89" t="s">
        <v>21</v>
      </c>
      <c r="D595" s="89" t="s">
        <v>34</v>
      </c>
      <c r="E595" s="89" t="s">
        <v>584</v>
      </c>
      <c r="F595" s="89" t="s">
        <v>19</v>
      </c>
      <c r="G595" s="176">
        <v>1478981</v>
      </c>
      <c r="H595" s="78">
        <f t="shared" si="19"/>
        <v>1478.981</v>
      </c>
      <c r="I595" s="176">
        <v>1478981</v>
      </c>
    </row>
    <row r="596" spans="1:9" ht="25.5">
      <c r="A596" s="77">
        <f t="shared" si="18"/>
        <v>585</v>
      </c>
      <c r="B596" s="88" t="s">
        <v>219</v>
      </c>
      <c r="C596" s="89" t="s">
        <v>21</v>
      </c>
      <c r="D596" s="89" t="s">
        <v>34</v>
      </c>
      <c r="E596" s="89" t="s">
        <v>584</v>
      </c>
      <c r="F596" s="89" t="s">
        <v>108</v>
      </c>
      <c r="G596" s="176">
        <v>1478981</v>
      </c>
      <c r="H596" s="78">
        <f t="shared" si="19"/>
        <v>1478.981</v>
      </c>
      <c r="I596" s="176">
        <v>1478981</v>
      </c>
    </row>
    <row r="597" spans="1:9" ht="25.5">
      <c r="A597" s="77">
        <f t="shared" si="18"/>
        <v>586</v>
      </c>
      <c r="B597" s="88" t="s">
        <v>361</v>
      </c>
      <c r="C597" s="89" t="s">
        <v>21</v>
      </c>
      <c r="D597" s="89" t="s">
        <v>34</v>
      </c>
      <c r="E597" s="89" t="s">
        <v>585</v>
      </c>
      <c r="F597" s="89" t="s">
        <v>19</v>
      </c>
      <c r="G597" s="176">
        <v>180000</v>
      </c>
      <c r="H597" s="78">
        <f t="shared" si="19"/>
        <v>180</v>
      </c>
      <c r="I597" s="176">
        <v>180000</v>
      </c>
    </row>
    <row r="598" spans="1:9" ht="25.5">
      <c r="A598" s="77">
        <f t="shared" si="18"/>
        <v>587</v>
      </c>
      <c r="B598" s="88" t="s">
        <v>219</v>
      </c>
      <c r="C598" s="89" t="s">
        <v>21</v>
      </c>
      <c r="D598" s="89" t="s">
        <v>34</v>
      </c>
      <c r="E598" s="89" t="s">
        <v>585</v>
      </c>
      <c r="F598" s="89" t="s">
        <v>108</v>
      </c>
      <c r="G598" s="176">
        <v>180000</v>
      </c>
      <c r="H598" s="78">
        <f t="shared" si="19"/>
        <v>180</v>
      </c>
      <c r="I598" s="176">
        <v>180000</v>
      </c>
    </row>
    <row r="599" spans="1:9" ht="25.5">
      <c r="A599" s="77">
        <f t="shared" si="18"/>
        <v>588</v>
      </c>
      <c r="B599" s="88" t="s">
        <v>3</v>
      </c>
      <c r="C599" s="89" t="s">
        <v>4</v>
      </c>
      <c r="D599" s="89" t="s">
        <v>20</v>
      </c>
      <c r="E599" s="89" t="s">
        <v>415</v>
      </c>
      <c r="F599" s="89" t="s">
        <v>19</v>
      </c>
      <c r="G599" s="176">
        <v>3352707.52</v>
      </c>
      <c r="H599" s="78">
        <f t="shared" si="19"/>
        <v>3352.70752</v>
      </c>
      <c r="I599" s="176">
        <v>3352707.52</v>
      </c>
    </row>
    <row r="600" spans="1:9" ht="12.75">
      <c r="A600" s="77">
        <f t="shared" si="18"/>
        <v>589</v>
      </c>
      <c r="B600" s="88" t="s">
        <v>362</v>
      </c>
      <c r="C600" s="89" t="s">
        <v>4</v>
      </c>
      <c r="D600" s="89" t="s">
        <v>32</v>
      </c>
      <c r="E600" s="89" t="s">
        <v>415</v>
      </c>
      <c r="F600" s="89" t="s">
        <v>19</v>
      </c>
      <c r="G600" s="176">
        <v>3352707.52</v>
      </c>
      <c r="H600" s="78">
        <f t="shared" si="19"/>
        <v>3352.70752</v>
      </c>
      <c r="I600" s="176">
        <v>3352707.52</v>
      </c>
    </row>
    <row r="601" spans="1:9" ht="38.25">
      <c r="A601" s="77">
        <f t="shared" si="18"/>
        <v>590</v>
      </c>
      <c r="B601" s="88" t="s">
        <v>365</v>
      </c>
      <c r="C601" s="89" t="s">
        <v>4</v>
      </c>
      <c r="D601" s="89" t="s">
        <v>64</v>
      </c>
      <c r="E601" s="89" t="s">
        <v>415</v>
      </c>
      <c r="F601" s="89" t="s">
        <v>19</v>
      </c>
      <c r="G601" s="176">
        <v>3352707.52</v>
      </c>
      <c r="H601" s="78">
        <f t="shared" si="19"/>
        <v>3352.70752</v>
      </c>
      <c r="I601" s="176">
        <v>3352707.52</v>
      </c>
    </row>
    <row r="602" spans="1:9" ht="12.75">
      <c r="A602" s="77">
        <f t="shared" si="18"/>
        <v>591</v>
      </c>
      <c r="B602" s="88" t="s">
        <v>117</v>
      </c>
      <c r="C602" s="89" t="s">
        <v>4</v>
      </c>
      <c r="D602" s="89" t="s">
        <v>64</v>
      </c>
      <c r="E602" s="89" t="s">
        <v>416</v>
      </c>
      <c r="F602" s="89" t="s">
        <v>19</v>
      </c>
      <c r="G602" s="176">
        <v>3352707.52</v>
      </c>
      <c r="H602" s="78">
        <f t="shared" si="19"/>
        <v>3352.70752</v>
      </c>
      <c r="I602" s="176">
        <v>3352707.52</v>
      </c>
    </row>
    <row r="603" spans="1:9" ht="25.5">
      <c r="A603" s="77">
        <f t="shared" si="18"/>
        <v>592</v>
      </c>
      <c r="B603" s="88" t="s">
        <v>220</v>
      </c>
      <c r="C603" s="89" t="s">
        <v>4</v>
      </c>
      <c r="D603" s="89" t="s">
        <v>64</v>
      </c>
      <c r="E603" s="89" t="s">
        <v>418</v>
      </c>
      <c r="F603" s="89" t="s">
        <v>19</v>
      </c>
      <c r="G603" s="176">
        <v>2347849.99</v>
      </c>
      <c r="H603" s="78">
        <f t="shared" si="19"/>
        <v>2347.84999</v>
      </c>
      <c r="I603" s="176">
        <v>2347849.99</v>
      </c>
    </row>
    <row r="604" spans="1:9" ht="25.5">
      <c r="A604" s="77">
        <f t="shared" si="18"/>
        <v>593</v>
      </c>
      <c r="B604" s="88" t="s">
        <v>219</v>
      </c>
      <c r="C604" s="89" t="s">
        <v>4</v>
      </c>
      <c r="D604" s="89" t="s">
        <v>64</v>
      </c>
      <c r="E604" s="89" t="s">
        <v>418</v>
      </c>
      <c r="F604" s="89" t="s">
        <v>108</v>
      </c>
      <c r="G604" s="176">
        <v>2231374.99</v>
      </c>
      <c r="H604" s="78">
        <f t="shared" si="19"/>
        <v>2231.3749900000003</v>
      </c>
      <c r="I604" s="176">
        <v>2231374.99</v>
      </c>
    </row>
    <row r="605" spans="1:9" ht="25.5">
      <c r="A605" s="77">
        <f t="shared" si="18"/>
        <v>594</v>
      </c>
      <c r="B605" s="88" t="s">
        <v>221</v>
      </c>
      <c r="C605" s="89" t="s">
        <v>4</v>
      </c>
      <c r="D605" s="89" t="s">
        <v>64</v>
      </c>
      <c r="E605" s="89" t="s">
        <v>418</v>
      </c>
      <c r="F605" s="89" t="s">
        <v>109</v>
      </c>
      <c r="G605" s="176">
        <v>116475</v>
      </c>
      <c r="H605" s="78">
        <f t="shared" si="19"/>
        <v>116.475</v>
      </c>
      <c r="I605" s="176">
        <v>116475</v>
      </c>
    </row>
    <row r="606" spans="1:9" ht="25.5">
      <c r="A606" s="77">
        <f t="shared" si="18"/>
        <v>595</v>
      </c>
      <c r="B606" s="88" t="s">
        <v>304</v>
      </c>
      <c r="C606" s="89" t="s">
        <v>4</v>
      </c>
      <c r="D606" s="89" t="s">
        <v>64</v>
      </c>
      <c r="E606" s="89" t="s">
        <v>586</v>
      </c>
      <c r="F606" s="89" t="s">
        <v>19</v>
      </c>
      <c r="G606" s="176">
        <v>1004857.53</v>
      </c>
      <c r="H606" s="78">
        <f t="shared" si="19"/>
        <v>1004.85753</v>
      </c>
      <c r="I606" s="176">
        <v>1004857.53</v>
      </c>
    </row>
    <row r="607" spans="1:9" ht="25.5">
      <c r="A607" s="77">
        <f t="shared" si="18"/>
        <v>596</v>
      </c>
      <c r="B607" s="88" t="s">
        <v>219</v>
      </c>
      <c r="C607" s="89" t="s">
        <v>4</v>
      </c>
      <c r="D607" s="89" t="s">
        <v>64</v>
      </c>
      <c r="E607" s="89" t="s">
        <v>586</v>
      </c>
      <c r="F607" s="89" t="s">
        <v>108</v>
      </c>
      <c r="G607" s="176">
        <v>1004857.53</v>
      </c>
      <c r="H607" s="78">
        <f t="shared" si="19"/>
        <v>1004.85753</v>
      </c>
      <c r="I607" s="176">
        <v>1004857.53</v>
      </c>
    </row>
    <row r="608" spans="1:9" ht="12.75">
      <c r="A608" s="77">
        <f t="shared" si="18"/>
        <v>597</v>
      </c>
      <c r="B608" s="187" t="s">
        <v>726</v>
      </c>
      <c r="C608" s="188"/>
      <c r="D608" s="188"/>
      <c r="E608" s="188"/>
      <c r="F608" s="188"/>
      <c r="G608" s="177">
        <v>1324037818.14</v>
      </c>
      <c r="H608" s="78">
        <f t="shared" si="19"/>
        <v>1324037.81814</v>
      </c>
      <c r="I608" s="177">
        <v>1324037818.14</v>
      </c>
    </row>
  </sheetData>
  <sheetProtection/>
  <autoFilter ref="A11:I608"/>
  <mergeCells count="2">
    <mergeCell ref="A8:H8"/>
    <mergeCell ref="B608:F608"/>
  </mergeCells>
  <printOptions/>
  <pageMargins left="0.31496062992125984" right="0.11811023622047245" top="0.15748031496062992" bottom="0.15748031496062992" header="0.31496062992125984" footer="0.31496062992125984"/>
  <pageSetup fitToHeight="0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L430"/>
  <sheetViews>
    <sheetView zoomScalePageLayoutView="0" workbookViewId="0" topLeftCell="A420">
      <selection activeCell="K439" sqref="K439"/>
    </sheetView>
  </sheetViews>
  <sheetFormatPr defaultColWidth="9.00390625" defaultRowHeight="12.75"/>
  <cols>
    <col min="1" max="1" width="4.75390625" style="98" customWidth="1"/>
    <col min="2" max="2" width="55.75390625" style="95" customWidth="1"/>
    <col min="3" max="3" width="5.625" style="4" customWidth="1"/>
    <col min="4" max="4" width="4.75390625" style="4" customWidth="1"/>
    <col min="5" max="5" width="12.00390625" style="4" customWidth="1"/>
    <col min="6" max="6" width="6.75390625" style="4" customWidth="1"/>
    <col min="7" max="8" width="6.75390625" style="4" hidden="1" customWidth="1"/>
    <col min="9" max="9" width="11.125" style="4" customWidth="1"/>
    <col min="10" max="10" width="6.75390625" style="4" hidden="1" customWidth="1"/>
    <col min="11" max="11" width="10.00390625" style="4" customWidth="1"/>
    <col min="12" max="12" width="6.75390625" style="4" hidden="1" customWidth="1"/>
    <col min="13" max="16384" width="9.125" style="6" customWidth="1"/>
  </cols>
  <sheetData>
    <row r="1" spans="4:11" ht="12">
      <c r="D1" s="93"/>
      <c r="E1" s="93"/>
      <c r="K1" s="3" t="s">
        <v>1137</v>
      </c>
    </row>
    <row r="2" spans="4:11" ht="12">
      <c r="D2" s="93"/>
      <c r="E2" s="93"/>
      <c r="K2" s="3" t="s">
        <v>60</v>
      </c>
    </row>
    <row r="3" spans="4:11" ht="12">
      <c r="D3" s="93"/>
      <c r="E3" s="93"/>
      <c r="K3" s="3" t="s">
        <v>17</v>
      </c>
    </row>
    <row r="4" spans="4:11" ht="12">
      <c r="D4" s="93"/>
      <c r="E4" s="93"/>
      <c r="K4" s="3" t="s">
        <v>18</v>
      </c>
    </row>
    <row r="5" spans="4:11" ht="12">
      <c r="D5" s="93"/>
      <c r="E5" s="93"/>
      <c r="K5" s="3" t="s">
        <v>17</v>
      </c>
    </row>
    <row r="6" spans="4:11" ht="12">
      <c r="D6" s="93"/>
      <c r="E6" s="93"/>
      <c r="K6" s="3" t="s">
        <v>691</v>
      </c>
    </row>
    <row r="7" spans="4:5" ht="12">
      <c r="D7" s="93"/>
      <c r="E7" s="93"/>
    </row>
    <row r="8" spans="1:12" ht="21" customHeight="1">
      <c r="A8" s="197" t="s">
        <v>1138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6"/>
    </row>
    <row r="9" spans="1:12" ht="12">
      <c r="A9" s="96"/>
      <c r="B9" s="114"/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1:12" ht="15" customHeight="1">
      <c r="A10" s="192" t="s">
        <v>1132</v>
      </c>
      <c r="B10" s="199" t="s">
        <v>217</v>
      </c>
      <c r="C10" s="192" t="s">
        <v>116</v>
      </c>
      <c r="D10" s="192" t="s">
        <v>1133</v>
      </c>
      <c r="E10" s="192" t="s">
        <v>59</v>
      </c>
      <c r="F10" s="192" t="s">
        <v>61</v>
      </c>
      <c r="G10" s="112"/>
      <c r="H10" s="94"/>
      <c r="I10" s="5" t="s">
        <v>1134</v>
      </c>
      <c r="J10" s="94"/>
      <c r="K10" s="5" t="s">
        <v>1135</v>
      </c>
      <c r="L10" s="94"/>
    </row>
    <row r="11" spans="1:12" ht="45.75" customHeight="1">
      <c r="A11" s="193"/>
      <c r="B11" s="200"/>
      <c r="C11" s="194"/>
      <c r="D11" s="194"/>
      <c r="E11" s="194"/>
      <c r="F11" s="194"/>
      <c r="G11" s="115"/>
      <c r="H11" s="100"/>
      <c r="I11" s="5" t="s">
        <v>53</v>
      </c>
      <c r="J11" s="100"/>
      <c r="K11" s="5" t="s">
        <v>53</v>
      </c>
      <c r="L11" s="100"/>
    </row>
    <row r="12" spans="1:12" ht="12">
      <c r="A12" s="101">
        <v>1</v>
      </c>
      <c r="B12" s="97">
        <v>2</v>
      </c>
      <c r="C12" s="5">
        <v>3</v>
      </c>
      <c r="D12" s="5">
        <v>4</v>
      </c>
      <c r="E12" s="5">
        <v>5</v>
      </c>
      <c r="F12" s="5">
        <v>6</v>
      </c>
      <c r="G12" s="113"/>
      <c r="H12" s="5"/>
      <c r="I12" s="5">
        <v>7</v>
      </c>
      <c r="J12" s="5"/>
      <c r="K12" s="5">
        <v>8</v>
      </c>
      <c r="L12" s="5"/>
    </row>
    <row r="13" spans="1:12" ht="12.75">
      <c r="A13" s="101">
        <v>1</v>
      </c>
      <c r="B13" s="102" t="s">
        <v>68</v>
      </c>
      <c r="C13" s="103" t="s">
        <v>55</v>
      </c>
      <c r="D13" s="103" t="s">
        <v>20</v>
      </c>
      <c r="E13" s="103" t="s">
        <v>415</v>
      </c>
      <c r="F13" s="103" t="s">
        <v>19</v>
      </c>
      <c r="G13" s="105">
        <v>337026750</v>
      </c>
      <c r="H13" s="116">
        <v>321975120</v>
      </c>
      <c r="I13" s="117">
        <f aca="true" t="shared" si="0" ref="I13:I76">J13/1000</f>
        <v>337026.75</v>
      </c>
      <c r="J13" s="116">
        <v>337026750</v>
      </c>
      <c r="K13" s="117">
        <f aca="true" t="shared" si="1" ref="K13:K76">L13/1000</f>
        <v>321975.12</v>
      </c>
      <c r="L13" s="116">
        <v>321975120</v>
      </c>
    </row>
    <row r="14" spans="1:12" ht="12.75">
      <c r="A14" s="101">
        <f aca="true" t="shared" si="2" ref="A14:A77">1+A13</f>
        <v>2</v>
      </c>
      <c r="B14" s="102" t="s">
        <v>362</v>
      </c>
      <c r="C14" s="103" t="s">
        <v>55</v>
      </c>
      <c r="D14" s="103" t="s">
        <v>32</v>
      </c>
      <c r="E14" s="103" t="s">
        <v>415</v>
      </c>
      <c r="F14" s="103" t="s">
        <v>19</v>
      </c>
      <c r="G14" s="105">
        <v>68153185</v>
      </c>
      <c r="H14" s="116">
        <v>67944185</v>
      </c>
      <c r="I14" s="106">
        <f t="shared" si="0"/>
        <v>68153.185</v>
      </c>
      <c r="J14" s="116">
        <v>68153185</v>
      </c>
      <c r="K14" s="106">
        <f t="shared" si="1"/>
        <v>67944.185</v>
      </c>
      <c r="L14" s="116">
        <v>67944185</v>
      </c>
    </row>
    <row r="15" spans="1:12" ht="27.75" customHeight="1">
      <c r="A15" s="101">
        <f t="shared" si="2"/>
        <v>3</v>
      </c>
      <c r="B15" s="102" t="s">
        <v>363</v>
      </c>
      <c r="C15" s="103" t="s">
        <v>55</v>
      </c>
      <c r="D15" s="103" t="s">
        <v>33</v>
      </c>
      <c r="E15" s="103" t="s">
        <v>415</v>
      </c>
      <c r="F15" s="103" t="s">
        <v>19</v>
      </c>
      <c r="G15" s="105">
        <v>1654407</v>
      </c>
      <c r="H15" s="116">
        <v>1654407</v>
      </c>
      <c r="I15" s="106">
        <f t="shared" si="0"/>
        <v>1654.407</v>
      </c>
      <c r="J15" s="116">
        <v>1654407</v>
      </c>
      <c r="K15" s="106">
        <f t="shared" si="1"/>
        <v>1654.407</v>
      </c>
      <c r="L15" s="116">
        <v>1654407</v>
      </c>
    </row>
    <row r="16" spans="1:12" ht="12.75">
      <c r="A16" s="101">
        <f t="shared" si="2"/>
        <v>4</v>
      </c>
      <c r="B16" s="102" t="s">
        <v>117</v>
      </c>
      <c r="C16" s="103" t="s">
        <v>55</v>
      </c>
      <c r="D16" s="103" t="s">
        <v>33</v>
      </c>
      <c r="E16" s="103" t="s">
        <v>416</v>
      </c>
      <c r="F16" s="103" t="s">
        <v>19</v>
      </c>
      <c r="G16" s="105">
        <v>1654407</v>
      </c>
      <c r="H16" s="116">
        <v>1654407</v>
      </c>
      <c r="I16" s="106">
        <f t="shared" si="0"/>
        <v>1654.407</v>
      </c>
      <c r="J16" s="116">
        <v>1654407</v>
      </c>
      <c r="K16" s="106">
        <f t="shared" si="1"/>
        <v>1654.407</v>
      </c>
      <c r="L16" s="116">
        <v>1654407</v>
      </c>
    </row>
    <row r="17" spans="1:12" ht="12.75">
      <c r="A17" s="101">
        <f t="shared" si="2"/>
        <v>5</v>
      </c>
      <c r="B17" s="102" t="s">
        <v>218</v>
      </c>
      <c r="C17" s="103" t="s">
        <v>55</v>
      </c>
      <c r="D17" s="103" t="s">
        <v>33</v>
      </c>
      <c r="E17" s="103" t="s">
        <v>417</v>
      </c>
      <c r="F17" s="103" t="s">
        <v>19</v>
      </c>
      <c r="G17" s="105">
        <v>1654407</v>
      </c>
      <c r="H17" s="116">
        <v>1654407</v>
      </c>
      <c r="I17" s="106">
        <f t="shared" si="0"/>
        <v>1654.407</v>
      </c>
      <c r="J17" s="116">
        <v>1654407</v>
      </c>
      <c r="K17" s="106">
        <f t="shared" si="1"/>
        <v>1654.407</v>
      </c>
      <c r="L17" s="116">
        <v>1654407</v>
      </c>
    </row>
    <row r="18" spans="1:12" ht="25.5">
      <c r="A18" s="101">
        <f t="shared" si="2"/>
        <v>6</v>
      </c>
      <c r="B18" s="102" t="s">
        <v>219</v>
      </c>
      <c r="C18" s="103" t="s">
        <v>55</v>
      </c>
      <c r="D18" s="103" t="s">
        <v>33</v>
      </c>
      <c r="E18" s="103" t="s">
        <v>417</v>
      </c>
      <c r="F18" s="103" t="s">
        <v>108</v>
      </c>
      <c r="G18" s="105">
        <v>1654407</v>
      </c>
      <c r="H18" s="116">
        <v>1654407</v>
      </c>
      <c r="I18" s="106">
        <f t="shared" si="0"/>
        <v>1654.407</v>
      </c>
      <c r="J18" s="116">
        <v>1654407</v>
      </c>
      <c r="K18" s="106">
        <f t="shared" si="1"/>
        <v>1654.407</v>
      </c>
      <c r="L18" s="116">
        <v>1654407</v>
      </c>
    </row>
    <row r="19" spans="1:12" ht="40.5" customHeight="1">
      <c r="A19" s="101">
        <f t="shared" si="2"/>
        <v>7</v>
      </c>
      <c r="B19" s="102" t="s">
        <v>364</v>
      </c>
      <c r="C19" s="103" t="s">
        <v>55</v>
      </c>
      <c r="D19" s="103" t="s">
        <v>35</v>
      </c>
      <c r="E19" s="103" t="s">
        <v>415</v>
      </c>
      <c r="F19" s="103" t="s">
        <v>19</v>
      </c>
      <c r="G19" s="105">
        <v>23399690</v>
      </c>
      <c r="H19" s="116">
        <v>23399690</v>
      </c>
      <c r="I19" s="106">
        <f t="shared" si="0"/>
        <v>23399.69</v>
      </c>
      <c r="J19" s="116">
        <v>23399690</v>
      </c>
      <c r="K19" s="106">
        <f t="shared" si="1"/>
        <v>23399.69</v>
      </c>
      <c r="L19" s="116">
        <v>23399690</v>
      </c>
    </row>
    <row r="20" spans="1:12" ht="12.75">
      <c r="A20" s="101">
        <f t="shared" si="2"/>
        <v>8</v>
      </c>
      <c r="B20" s="102" t="s">
        <v>117</v>
      </c>
      <c r="C20" s="103" t="s">
        <v>55</v>
      </c>
      <c r="D20" s="103" t="s">
        <v>35</v>
      </c>
      <c r="E20" s="103" t="s">
        <v>416</v>
      </c>
      <c r="F20" s="103" t="s">
        <v>19</v>
      </c>
      <c r="G20" s="105">
        <v>23399690</v>
      </c>
      <c r="H20" s="116">
        <v>23399690</v>
      </c>
      <c r="I20" s="106">
        <f t="shared" si="0"/>
        <v>23399.69</v>
      </c>
      <c r="J20" s="116">
        <v>23399690</v>
      </c>
      <c r="K20" s="106">
        <f t="shared" si="1"/>
        <v>23399.69</v>
      </c>
      <c r="L20" s="116">
        <v>23399690</v>
      </c>
    </row>
    <row r="21" spans="1:12" ht="25.5">
      <c r="A21" s="101">
        <f t="shared" si="2"/>
        <v>9</v>
      </c>
      <c r="B21" s="102" t="s">
        <v>220</v>
      </c>
      <c r="C21" s="103" t="s">
        <v>55</v>
      </c>
      <c r="D21" s="103" t="s">
        <v>35</v>
      </c>
      <c r="E21" s="103" t="s">
        <v>418</v>
      </c>
      <c r="F21" s="103" t="s">
        <v>19</v>
      </c>
      <c r="G21" s="105">
        <v>23399690</v>
      </c>
      <c r="H21" s="116">
        <v>23399690</v>
      </c>
      <c r="I21" s="106">
        <f t="shared" si="0"/>
        <v>23399.69</v>
      </c>
      <c r="J21" s="116">
        <v>23399690</v>
      </c>
      <c r="K21" s="106">
        <f t="shared" si="1"/>
        <v>23399.69</v>
      </c>
      <c r="L21" s="116">
        <v>23399690</v>
      </c>
    </row>
    <row r="22" spans="1:12" ht="25.5">
      <c r="A22" s="101">
        <f t="shared" si="2"/>
        <v>10</v>
      </c>
      <c r="B22" s="102" t="s">
        <v>219</v>
      </c>
      <c r="C22" s="103" t="s">
        <v>55</v>
      </c>
      <c r="D22" s="103" t="s">
        <v>35</v>
      </c>
      <c r="E22" s="103" t="s">
        <v>418</v>
      </c>
      <c r="F22" s="103" t="s">
        <v>108</v>
      </c>
      <c r="G22" s="105">
        <v>23382690</v>
      </c>
      <c r="H22" s="116">
        <v>23382690</v>
      </c>
      <c r="I22" s="106">
        <f t="shared" si="0"/>
        <v>23382.69</v>
      </c>
      <c r="J22" s="116">
        <v>23382690</v>
      </c>
      <c r="K22" s="106">
        <f t="shared" si="1"/>
        <v>23382.69</v>
      </c>
      <c r="L22" s="116">
        <v>23382690</v>
      </c>
    </row>
    <row r="23" spans="1:12" ht="25.5">
      <c r="A23" s="101">
        <f t="shared" si="2"/>
        <v>11</v>
      </c>
      <c r="B23" s="102" t="s">
        <v>221</v>
      </c>
      <c r="C23" s="103" t="s">
        <v>55</v>
      </c>
      <c r="D23" s="103" t="s">
        <v>35</v>
      </c>
      <c r="E23" s="103" t="s">
        <v>418</v>
      </c>
      <c r="F23" s="103" t="s">
        <v>109</v>
      </c>
      <c r="G23" s="105">
        <v>17000</v>
      </c>
      <c r="H23" s="116">
        <v>17000</v>
      </c>
      <c r="I23" s="106">
        <f t="shared" si="0"/>
        <v>17</v>
      </c>
      <c r="J23" s="116">
        <v>17000</v>
      </c>
      <c r="K23" s="106">
        <f t="shared" si="1"/>
        <v>17</v>
      </c>
      <c r="L23" s="116">
        <v>17000</v>
      </c>
    </row>
    <row r="24" spans="1:12" ht="38.25">
      <c r="A24" s="101">
        <f t="shared" si="2"/>
        <v>12</v>
      </c>
      <c r="B24" s="102" t="s">
        <v>365</v>
      </c>
      <c r="C24" s="103" t="s">
        <v>55</v>
      </c>
      <c r="D24" s="103" t="s">
        <v>64</v>
      </c>
      <c r="E24" s="103" t="s">
        <v>415</v>
      </c>
      <c r="F24" s="103" t="s">
        <v>19</v>
      </c>
      <c r="G24" s="105">
        <v>11383937</v>
      </c>
      <c r="H24" s="116">
        <v>11383937</v>
      </c>
      <c r="I24" s="106">
        <f t="shared" si="0"/>
        <v>11383.937</v>
      </c>
      <c r="J24" s="116">
        <v>11383937</v>
      </c>
      <c r="K24" s="106">
        <f t="shared" si="1"/>
        <v>11383.937</v>
      </c>
      <c r="L24" s="116">
        <v>11383937</v>
      </c>
    </row>
    <row r="25" spans="1:12" ht="12.75">
      <c r="A25" s="101">
        <f t="shared" si="2"/>
        <v>13</v>
      </c>
      <c r="B25" s="102" t="s">
        <v>117</v>
      </c>
      <c r="C25" s="103" t="s">
        <v>55</v>
      </c>
      <c r="D25" s="103" t="s">
        <v>64</v>
      </c>
      <c r="E25" s="103" t="s">
        <v>416</v>
      </c>
      <c r="F25" s="103" t="s">
        <v>19</v>
      </c>
      <c r="G25" s="105">
        <v>11383937</v>
      </c>
      <c r="H25" s="116">
        <v>11383937</v>
      </c>
      <c r="I25" s="106">
        <f t="shared" si="0"/>
        <v>11383.937</v>
      </c>
      <c r="J25" s="116">
        <v>11383937</v>
      </c>
      <c r="K25" s="106">
        <f t="shared" si="1"/>
        <v>11383.937</v>
      </c>
      <c r="L25" s="116">
        <v>11383937</v>
      </c>
    </row>
    <row r="26" spans="1:12" ht="25.5">
      <c r="A26" s="101">
        <f t="shared" si="2"/>
        <v>14</v>
      </c>
      <c r="B26" s="102" t="s">
        <v>220</v>
      </c>
      <c r="C26" s="103" t="s">
        <v>55</v>
      </c>
      <c r="D26" s="103" t="s">
        <v>64</v>
      </c>
      <c r="E26" s="103" t="s">
        <v>418</v>
      </c>
      <c r="F26" s="103" t="s">
        <v>19</v>
      </c>
      <c r="G26" s="105">
        <v>11383937</v>
      </c>
      <c r="H26" s="116">
        <v>11383937</v>
      </c>
      <c r="I26" s="106">
        <f t="shared" si="0"/>
        <v>11383.937</v>
      </c>
      <c r="J26" s="116">
        <v>11383937</v>
      </c>
      <c r="K26" s="106">
        <f t="shared" si="1"/>
        <v>11383.937</v>
      </c>
      <c r="L26" s="116">
        <v>11383937</v>
      </c>
    </row>
    <row r="27" spans="1:12" ht="25.5">
      <c r="A27" s="101">
        <f t="shared" si="2"/>
        <v>15</v>
      </c>
      <c r="B27" s="102" t="s">
        <v>219</v>
      </c>
      <c r="C27" s="103" t="s">
        <v>55</v>
      </c>
      <c r="D27" s="103" t="s">
        <v>64</v>
      </c>
      <c r="E27" s="103" t="s">
        <v>418</v>
      </c>
      <c r="F27" s="103" t="s">
        <v>108</v>
      </c>
      <c r="G27" s="105">
        <v>9483937</v>
      </c>
      <c r="H27" s="116">
        <v>9483937</v>
      </c>
      <c r="I27" s="106">
        <f t="shared" si="0"/>
        <v>9483.937</v>
      </c>
      <c r="J27" s="116">
        <v>9483937</v>
      </c>
      <c r="K27" s="106">
        <f t="shared" si="1"/>
        <v>9483.937</v>
      </c>
      <c r="L27" s="116">
        <v>9483937</v>
      </c>
    </row>
    <row r="28" spans="1:12" ht="25.5">
      <c r="A28" s="101">
        <f t="shared" si="2"/>
        <v>16</v>
      </c>
      <c r="B28" s="102" t="s">
        <v>221</v>
      </c>
      <c r="C28" s="103" t="s">
        <v>55</v>
      </c>
      <c r="D28" s="103" t="s">
        <v>64</v>
      </c>
      <c r="E28" s="103" t="s">
        <v>418</v>
      </c>
      <c r="F28" s="103" t="s">
        <v>109</v>
      </c>
      <c r="G28" s="105">
        <v>1900000</v>
      </c>
      <c r="H28" s="116">
        <v>1900000</v>
      </c>
      <c r="I28" s="106">
        <f t="shared" si="0"/>
        <v>1900</v>
      </c>
      <c r="J28" s="116">
        <v>1900000</v>
      </c>
      <c r="K28" s="106">
        <f t="shared" si="1"/>
        <v>1900</v>
      </c>
      <c r="L28" s="116">
        <v>1900000</v>
      </c>
    </row>
    <row r="29" spans="1:12" ht="12.75">
      <c r="A29" s="101">
        <f t="shared" si="2"/>
        <v>17</v>
      </c>
      <c r="B29" s="102" t="s">
        <v>366</v>
      </c>
      <c r="C29" s="103" t="s">
        <v>55</v>
      </c>
      <c r="D29" s="103" t="s">
        <v>95</v>
      </c>
      <c r="E29" s="103" t="s">
        <v>415</v>
      </c>
      <c r="F29" s="103" t="s">
        <v>19</v>
      </c>
      <c r="G29" s="105">
        <v>5000000</v>
      </c>
      <c r="H29" s="116">
        <v>5000000</v>
      </c>
      <c r="I29" s="106">
        <f t="shared" si="0"/>
        <v>5000</v>
      </c>
      <c r="J29" s="116">
        <v>5000000</v>
      </c>
      <c r="K29" s="106">
        <f t="shared" si="1"/>
        <v>5000</v>
      </c>
      <c r="L29" s="116">
        <v>5000000</v>
      </c>
    </row>
    <row r="30" spans="1:12" ht="12.75">
      <c r="A30" s="101">
        <f t="shared" si="2"/>
        <v>18</v>
      </c>
      <c r="B30" s="102" t="s">
        <v>117</v>
      </c>
      <c r="C30" s="103" t="s">
        <v>55</v>
      </c>
      <c r="D30" s="103" t="s">
        <v>95</v>
      </c>
      <c r="E30" s="103" t="s">
        <v>416</v>
      </c>
      <c r="F30" s="103" t="s">
        <v>19</v>
      </c>
      <c r="G30" s="105">
        <v>5000000</v>
      </c>
      <c r="H30" s="116">
        <v>5000000</v>
      </c>
      <c r="I30" s="106">
        <f t="shared" si="0"/>
        <v>5000</v>
      </c>
      <c r="J30" s="116">
        <v>5000000</v>
      </c>
      <c r="K30" s="106">
        <f t="shared" si="1"/>
        <v>5000</v>
      </c>
      <c r="L30" s="116">
        <v>5000000</v>
      </c>
    </row>
    <row r="31" spans="1:12" ht="12.75">
      <c r="A31" s="101">
        <f t="shared" si="2"/>
        <v>19</v>
      </c>
      <c r="B31" s="102" t="s">
        <v>222</v>
      </c>
      <c r="C31" s="103" t="s">
        <v>55</v>
      </c>
      <c r="D31" s="103" t="s">
        <v>95</v>
      </c>
      <c r="E31" s="103" t="s">
        <v>419</v>
      </c>
      <c r="F31" s="103" t="s">
        <v>19</v>
      </c>
      <c r="G31" s="105">
        <v>5000000</v>
      </c>
      <c r="H31" s="116">
        <v>5000000</v>
      </c>
      <c r="I31" s="106">
        <f t="shared" si="0"/>
        <v>5000</v>
      </c>
      <c r="J31" s="116">
        <v>5000000</v>
      </c>
      <c r="K31" s="106">
        <f t="shared" si="1"/>
        <v>5000</v>
      </c>
      <c r="L31" s="116">
        <v>5000000</v>
      </c>
    </row>
    <row r="32" spans="1:12" ht="12.75">
      <c r="A32" s="101">
        <f t="shared" si="2"/>
        <v>20</v>
      </c>
      <c r="B32" s="102" t="s">
        <v>223</v>
      </c>
      <c r="C32" s="103" t="s">
        <v>55</v>
      </c>
      <c r="D32" s="103" t="s">
        <v>95</v>
      </c>
      <c r="E32" s="103" t="s">
        <v>419</v>
      </c>
      <c r="F32" s="103" t="s">
        <v>103</v>
      </c>
      <c r="G32" s="105">
        <v>5000000</v>
      </c>
      <c r="H32" s="116">
        <v>5000000</v>
      </c>
      <c r="I32" s="106">
        <f t="shared" si="0"/>
        <v>5000</v>
      </c>
      <c r="J32" s="116">
        <v>5000000</v>
      </c>
      <c r="K32" s="106">
        <f t="shared" si="1"/>
        <v>5000</v>
      </c>
      <c r="L32" s="116">
        <v>5000000</v>
      </c>
    </row>
    <row r="33" spans="1:12" ht="12.75">
      <c r="A33" s="101">
        <f t="shared" si="2"/>
        <v>21</v>
      </c>
      <c r="B33" s="102" t="s">
        <v>367</v>
      </c>
      <c r="C33" s="103" t="s">
        <v>55</v>
      </c>
      <c r="D33" s="103" t="s">
        <v>97</v>
      </c>
      <c r="E33" s="103" t="s">
        <v>415</v>
      </c>
      <c r="F33" s="103" t="s">
        <v>19</v>
      </c>
      <c r="G33" s="105">
        <v>26715151</v>
      </c>
      <c r="H33" s="116">
        <v>26506151</v>
      </c>
      <c r="I33" s="106">
        <f t="shared" si="0"/>
        <v>26715.151</v>
      </c>
      <c r="J33" s="116">
        <v>26715151</v>
      </c>
      <c r="K33" s="106">
        <f t="shared" si="1"/>
        <v>26506.151</v>
      </c>
      <c r="L33" s="116">
        <v>26506151</v>
      </c>
    </row>
    <row r="34" spans="1:12" ht="20.25" customHeight="1">
      <c r="A34" s="101">
        <f t="shared" si="2"/>
        <v>22</v>
      </c>
      <c r="B34" s="102" t="s">
        <v>339</v>
      </c>
      <c r="C34" s="103" t="s">
        <v>55</v>
      </c>
      <c r="D34" s="103" t="s">
        <v>97</v>
      </c>
      <c r="E34" s="103" t="s">
        <v>420</v>
      </c>
      <c r="F34" s="103" t="s">
        <v>19</v>
      </c>
      <c r="G34" s="105">
        <v>19397076</v>
      </c>
      <c r="H34" s="116">
        <v>19188076</v>
      </c>
      <c r="I34" s="106">
        <f t="shared" si="0"/>
        <v>19397.076</v>
      </c>
      <c r="J34" s="116">
        <v>19397076</v>
      </c>
      <c r="K34" s="106">
        <f t="shared" si="1"/>
        <v>19188.076</v>
      </c>
      <c r="L34" s="116">
        <v>19188076</v>
      </c>
    </row>
    <row r="35" spans="1:12" ht="38.25">
      <c r="A35" s="101">
        <f t="shared" si="2"/>
        <v>23</v>
      </c>
      <c r="B35" s="102" t="s">
        <v>340</v>
      </c>
      <c r="C35" s="103" t="s">
        <v>55</v>
      </c>
      <c r="D35" s="103" t="s">
        <v>97</v>
      </c>
      <c r="E35" s="103" t="s">
        <v>421</v>
      </c>
      <c r="F35" s="103" t="s">
        <v>19</v>
      </c>
      <c r="G35" s="105">
        <v>16157926</v>
      </c>
      <c r="H35" s="116">
        <v>15935926</v>
      </c>
      <c r="I35" s="106">
        <f t="shared" si="0"/>
        <v>16157.926</v>
      </c>
      <c r="J35" s="116">
        <v>16157926</v>
      </c>
      <c r="K35" s="106">
        <f t="shared" si="1"/>
        <v>15935.926</v>
      </c>
      <c r="L35" s="116">
        <v>15935926</v>
      </c>
    </row>
    <row r="36" spans="1:12" ht="25.5">
      <c r="A36" s="101">
        <f t="shared" si="2"/>
        <v>24</v>
      </c>
      <c r="B36" s="102" t="s">
        <v>228</v>
      </c>
      <c r="C36" s="103" t="s">
        <v>55</v>
      </c>
      <c r="D36" s="103" t="s">
        <v>97</v>
      </c>
      <c r="E36" s="103" t="s">
        <v>421</v>
      </c>
      <c r="F36" s="103" t="s">
        <v>110</v>
      </c>
      <c r="G36" s="105">
        <v>9527968</v>
      </c>
      <c r="H36" s="116">
        <v>9527968</v>
      </c>
      <c r="I36" s="106">
        <f t="shared" si="0"/>
        <v>9527.968</v>
      </c>
      <c r="J36" s="116">
        <v>9527968</v>
      </c>
      <c r="K36" s="106">
        <f t="shared" si="1"/>
        <v>9527.968</v>
      </c>
      <c r="L36" s="116">
        <v>9527968</v>
      </c>
    </row>
    <row r="37" spans="1:12" ht="25.5">
      <c r="A37" s="101">
        <f t="shared" si="2"/>
        <v>25</v>
      </c>
      <c r="B37" s="102" t="s">
        <v>221</v>
      </c>
      <c r="C37" s="103" t="s">
        <v>55</v>
      </c>
      <c r="D37" s="103" t="s">
        <v>97</v>
      </c>
      <c r="E37" s="103" t="s">
        <v>421</v>
      </c>
      <c r="F37" s="103" t="s">
        <v>109</v>
      </c>
      <c r="G37" s="105">
        <v>6280000</v>
      </c>
      <c r="H37" s="116">
        <v>6058000</v>
      </c>
      <c r="I37" s="106">
        <f t="shared" si="0"/>
        <v>6280</v>
      </c>
      <c r="J37" s="116">
        <v>6280000</v>
      </c>
      <c r="K37" s="106">
        <f t="shared" si="1"/>
        <v>6058</v>
      </c>
      <c r="L37" s="116">
        <v>6058000</v>
      </c>
    </row>
    <row r="38" spans="1:12" ht="12.75">
      <c r="A38" s="101">
        <f t="shared" si="2"/>
        <v>26</v>
      </c>
      <c r="B38" s="102" t="s">
        <v>229</v>
      </c>
      <c r="C38" s="103" t="s">
        <v>55</v>
      </c>
      <c r="D38" s="103" t="s">
        <v>97</v>
      </c>
      <c r="E38" s="103" t="s">
        <v>421</v>
      </c>
      <c r="F38" s="103" t="s">
        <v>111</v>
      </c>
      <c r="G38" s="105">
        <v>349958</v>
      </c>
      <c r="H38" s="116">
        <v>349958</v>
      </c>
      <c r="I38" s="106">
        <f t="shared" si="0"/>
        <v>349.958</v>
      </c>
      <c r="J38" s="116">
        <v>349958</v>
      </c>
      <c r="K38" s="106">
        <f t="shared" si="1"/>
        <v>349.958</v>
      </c>
      <c r="L38" s="116">
        <v>349958</v>
      </c>
    </row>
    <row r="39" spans="1:12" ht="51">
      <c r="A39" s="101">
        <f t="shared" si="2"/>
        <v>27</v>
      </c>
      <c r="B39" s="102" t="s">
        <v>224</v>
      </c>
      <c r="C39" s="103" t="s">
        <v>55</v>
      </c>
      <c r="D39" s="103" t="s">
        <v>97</v>
      </c>
      <c r="E39" s="103" t="s">
        <v>422</v>
      </c>
      <c r="F39" s="103" t="s">
        <v>19</v>
      </c>
      <c r="G39" s="105">
        <v>50000</v>
      </c>
      <c r="H39" s="116">
        <v>50000</v>
      </c>
      <c r="I39" s="106">
        <f t="shared" si="0"/>
        <v>50</v>
      </c>
      <c r="J39" s="116">
        <v>50000</v>
      </c>
      <c r="K39" s="106">
        <f t="shared" si="1"/>
        <v>50</v>
      </c>
      <c r="L39" s="116">
        <v>50000</v>
      </c>
    </row>
    <row r="40" spans="1:12" ht="25.5">
      <c r="A40" s="101">
        <f t="shared" si="2"/>
        <v>28</v>
      </c>
      <c r="B40" s="102" t="s">
        <v>221</v>
      </c>
      <c r="C40" s="103" t="s">
        <v>55</v>
      </c>
      <c r="D40" s="103" t="s">
        <v>97</v>
      </c>
      <c r="E40" s="103" t="s">
        <v>422</v>
      </c>
      <c r="F40" s="103" t="s">
        <v>109</v>
      </c>
      <c r="G40" s="105">
        <v>50000</v>
      </c>
      <c r="H40" s="116">
        <v>50000</v>
      </c>
      <c r="I40" s="106">
        <f t="shared" si="0"/>
        <v>50</v>
      </c>
      <c r="J40" s="116">
        <v>50000</v>
      </c>
      <c r="K40" s="106">
        <f t="shared" si="1"/>
        <v>50</v>
      </c>
      <c r="L40" s="116">
        <v>50000</v>
      </c>
    </row>
    <row r="41" spans="1:12" ht="51">
      <c r="A41" s="101">
        <f t="shared" si="2"/>
        <v>29</v>
      </c>
      <c r="B41" s="102" t="s">
        <v>667</v>
      </c>
      <c r="C41" s="103" t="s">
        <v>55</v>
      </c>
      <c r="D41" s="103" t="s">
        <v>97</v>
      </c>
      <c r="E41" s="103" t="s">
        <v>423</v>
      </c>
      <c r="F41" s="103" t="s">
        <v>19</v>
      </c>
      <c r="G41" s="105">
        <v>100000</v>
      </c>
      <c r="H41" s="116">
        <v>100000</v>
      </c>
      <c r="I41" s="106">
        <f t="shared" si="0"/>
        <v>100</v>
      </c>
      <c r="J41" s="116">
        <v>100000</v>
      </c>
      <c r="K41" s="106">
        <f t="shared" si="1"/>
        <v>100</v>
      </c>
      <c r="L41" s="116">
        <v>100000</v>
      </c>
    </row>
    <row r="42" spans="1:12" ht="25.5">
      <c r="A42" s="101">
        <f t="shared" si="2"/>
        <v>30</v>
      </c>
      <c r="B42" s="102" t="s">
        <v>221</v>
      </c>
      <c r="C42" s="103" t="s">
        <v>55</v>
      </c>
      <c r="D42" s="103" t="s">
        <v>97</v>
      </c>
      <c r="E42" s="103" t="s">
        <v>423</v>
      </c>
      <c r="F42" s="103" t="s">
        <v>109</v>
      </c>
      <c r="G42" s="105">
        <v>100000</v>
      </c>
      <c r="H42" s="116">
        <v>100000</v>
      </c>
      <c r="I42" s="106">
        <f t="shared" si="0"/>
        <v>100</v>
      </c>
      <c r="J42" s="116">
        <v>100000</v>
      </c>
      <c r="K42" s="106">
        <f t="shared" si="1"/>
        <v>100</v>
      </c>
      <c r="L42" s="116">
        <v>100000</v>
      </c>
    </row>
    <row r="43" spans="1:12" ht="12.75">
      <c r="A43" s="101">
        <f t="shared" si="2"/>
        <v>31</v>
      </c>
      <c r="B43" s="102" t="s">
        <v>668</v>
      </c>
      <c r="C43" s="103" t="s">
        <v>55</v>
      </c>
      <c r="D43" s="103" t="s">
        <v>97</v>
      </c>
      <c r="E43" s="103" t="s">
        <v>620</v>
      </c>
      <c r="F43" s="103" t="s">
        <v>19</v>
      </c>
      <c r="G43" s="105">
        <v>320000</v>
      </c>
      <c r="H43" s="116">
        <v>320000</v>
      </c>
      <c r="I43" s="106">
        <f t="shared" si="0"/>
        <v>320</v>
      </c>
      <c r="J43" s="116">
        <v>320000</v>
      </c>
      <c r="K43" s="106">
        <f t="shared" si="1"/>
        <v>320</v>
      </c>
      <c r="L43" s="116">
        <v>320000</v>
      </c>
    </row>
    <row r="44" spans="1:12" ht="25.5">
      <c r="A44" s="101">
        <f t="shared" si="2"/>
        <v>32</v>
      </c>
      <c r="B44" s="102" t="s">
        <v>219</v>
      </c>
      <c r="C44" s="103" t="s">
        <v>55</v>
      </c>
      <c r="D44" s="103" t="s">
        <v>97</v>
      </c>
      <c r="E44" s="103" t="s">
        <v>620</v>
      </c>
      <c r="F44" s="103" t="s">
        <v>108</v>
      </c>
      <c r="G44" s="105">
        <v>210000</v>
      </c>
      <c r="H44" s="116">
        <v>210000</v>
      </c>
      <c r="I44" s="106">
        <f t="shared" si="0"/>
        <v>210</v>
      </c>
      <c r="J44" s="116">
        <v>210000</v>
      </c>
      <c r="K44" s="106">
        <f t="shared" si="1"/>
        <v>210</v>
      </c>
      <c r="L44" s="116">
        <v>210000</v>
      </c>
    </row>
    <row r="45" spans="1:12" ht="25.5">
      <c r="A45" s="101">
        <f t="shared" si="2"/>
        <v>33</v>
      </c>
      <c r="B45" s="102" t="s">
        <v>221</v>
      </c>
      <c r="C45" s="103" t="s">
        <v>55</v>
      </c>
      <c r="D45" s="103" t="s">
        <v>97</v>
      </c>
      <c r="E45" s="103" t="s">
        <v>620</v>
      </c>
      <c r="F45" s="103" t="s">
        <v>109</v>
      </c>
      <c r="G45" s="105">
        <v>110000</v>
      </c>
      <c r="H45" s="116">
        <v>110000</v>
      </c>
      <c r="I45" s="106">
        <f t="shared" si="0"/>
        <v>110</v>
      </c>
      <c r="J45" s="116">
        <v>110000</v>
      </c>
      <c r="K45" s="106">
        <f t="shared" si="1"/>
        <v>110</v>
      </c>
      <c r="L45" s="116">
        <v>110000</v>
      </c>
    </row>
    <row r="46" spans="1:12" ht="12.75">
      <c r="A46" s="101">
        <f t="shared" si="2"/>
        <v>34</v>
      </c>
      <c r="B46" s="102" t="s">
        <v>669</v>
      </c>
      <c r="C46" s="103" t="s">
        <v>55</v>
      </c>
      <c r="D46" s="103" t="s">
        <v>97</v>
      </c>
      <c r="E46" s="103" t="s">
        <v>424</v>
      </c>
      <c r="F46" s="103" t="s">
        <v>19</v>
      </c>
      <c r="G46" s="105">
        <v>420000</v>
      </c>
      <c r="H46" s="116">
        <v>420000</v>
      </c>
      <c r="I46" s="106">
        <f t="shared" si="0"/>
        <v>420</v>
      </c>
      <c r="J46" s="116">
        <v>420000</v>
      </c>
      <c r="K46" s="106">
        <f t="shared" si="1"/>
        <v>420</v>
      </c>
      <c r="L46" s="116">
        <v>420000</v>
      </c>
    </row>
    <row r="47" spans="1:12" ht="25.5">
      <c r="A47" s="101">
        <f t="shared" si="2"/>
        <v>35</v>
      </c>
      <c r="B47" s="102" t="s">
        <v>221</v>
      </c>
      <c r="C47" s="103" t="s">
        <v>55</v>
      </c>
      <c r="D47" s="103" t="s">
        <v>97</v>
      </c>
      <c r="E47" s="103" t="s">
        <v>424</v>
      </c>
      <c r="F47" s="103" t="s">
        <v>109</v>
      </c>
      <c r="G47" s="105">
        <v>264831</v>
      </c>
      <c r="H47" s="116">
        <v>264831</v>
      </c>
      <c r="I47" s="106">
        <f t="shared" si="0"/>
        <v>264.831</v>
      </c>
      <c r="J47" s="116">
        <v>264831</v>
      </c>
      <c r="K47" s="106">
        <f t="shared" si="1"/>
        <v>264.831</v>
      </c>
      <c r="L47" s="116">
        <v>264831</v>
      </c>
    </row>
    <row r="48" spans="1:12" ht="12.75">
      <c r="A48" s="101">
        <f t="shared" si="2"/>
        <v>36</v>
      </c>
      <c r="B48" s="102" t="s">
        <v>425</v>
      </c>
      <c r="C48" s="103" t="s">
        <v>55</v>
      </c>
      <c r="D48" s="103" t="s">
        <v>97</v>
      </c>
      <c r="E48" s="103" t="s">
        <v>424</v>
      </c>
      <c r="F48" s="103" t="s">
        <v>426</v>
      </c>
      <c r="G48" s="105">
        <v>155169</v>
      </c>
      <c r="H48" s="116">
        <v>155169</v>
      </c>
      <c r="I48" s="106">
        <f t="shared" si="0"/>
        <v>155.169</v>
      </c>
      <c r="J48" s="116">
        <v>155169</v>
      </c>
      <c r="K48" s="106">
        <f t="shared" si="1"/>
        <v>155.169</v>
      </c>
      <c r="L48" s="116">
        <v>155169</v>
      </c>
    </row>
    <row r="49" spans="1:12" ht="25.5">
      <c r="A49" s="101">
        <f t="shared" si="2"/>
        <v>37</v>
      </c>
      <c r="B49" s="102" t="s">
        <v>670</v>
      </c>
      <c r="C49" s="103" t="s">
        <v>55</v>
      </c>
      <c r="D49" s="103" t="s">
        <v>97</v>
      </c>
      <c r="E49" s="103" t="s">
        <v>623</v>
      </c>
      <c r="F49" s="103" t="s">
        <v>19</v>
      </c>
      <c r="G49" s="105">
        <v>250000</v>
      </c>
      <c r="H49" s="116">
        <v>250000</v>
      </c>
      <c r="I49" s="106">
        <f t="shared" si="0"/>
        <v>250</v>
      </c>
      <c r="J49" s="116">
        <v>250000</v>
      </c>
      <c r="K49" s="106">
        <f t="shared" si="1"/>
        <v>250</v>
      </c>
      <c r="L49" s="116">
        <v>250000</v>
      </c>
    </row>
    <row r="50" spans="1:12" ht="25.5">
      <c r="A50" s="101">
        <f t="shared" si="2"/>
        <v>38</v>
      </c>
      <c r="B50" s="102" t="s">
        <v>221</v>
      </c>
      <c r="C50" s="103" t="s">
        <v>55</v>
      </c>
      <c r="D50" s="103" t="s">
        <v>97</v>
      </c>
      <c r="E50" s="103" t="s">
        <v>623</v>
      </c>
      <c r="F50" s="103" t="s">
        <v>109</v>
      </c>
      <c r="G50" s="105">
        <v>250000</v>
      </c>
      <c r="H50" s="116">
        <v>250000</v>
      </c>
      <c r="I50" s="106">
        <f t="shared" si="0"/>
        <v>250</v>
      </c>
      <c r="J50" s="116">
        <v>250000</v>
      </c>
      <c r="K50" s="106">
        <f t="shared" si="1"/>
        <v>250</v>
      </c>
      <c r="L50" s="116">
        <v>250000</v>
      </c>
    </row>
    <row r="51" spans="1:12" ht="25.5">
      <c r="A51" s="101">
        <f t="shared" si="2"/>
        <v>39</v>
      </c>
      <c r="B51" s="102" t="s">
        <v>671</v>
      </c>
      <c r="C51" s="103" t="s">
        <v>55</v>
      </c>
      <c r="D51" s="103" t="s">
        <v>97</v>
      </c>
      <c r="E51" s="103" t="s">
        <v>427</v>
      </c>
      <c r="F51" s="103" t="s">
        <v>19</v>
      </c>
      <c r="G51" s="105">
        <v>30000</v>
      </c>
      <c r="H51" s="116">
        <v>30000</v>
      </c>
      <c r="I51" s="106">
        <f t="shared" si="0"/>
        <v>30</v>
      </c>
      <c r="J51" s="116">
        <v>30000</v>
      </c>
      <c r="K51" s="106">
        <f t="shared" si="1"/>
        <v>30</v>
      </c>
      <c r="L51" s="116">
        <v>30000</v>
      </c>
    </row>
    <row r="52" spans="1:12" ht="25.5">
      <c r="A52" s="101">
        <f t="shared" si="2"/>
        <v>40</v>
      </c>
      <c r="B52" s="102" t="s">
        <v>221</v>
      </c>
      <c r="C52" s="103" t="s">
        <v>55</v>
      </c>
      <c r="D52" s="103" t="s">
        <v>97</v>
      </c>
      <c r="E52" s="103" t="s">
        <v>427</v>
      </c>
      <c r="F52" s="103" t="s">
        <v>109</v>
      </c>
      <c r="G52" s="105">
        <v>30000</v>
      </c>
      <c r="H52" s="116">
        <v>30000</v>
      </c>
      <c r="I52" s="106">
        <f t="shared" si="0"/>
        <v>30</v>
      </c>
      <c r="J52" s="116">
        <v>30000</v>
      </c>
      <c r="K52" s="106">
        <f t="shared" si="1"/>
        <v>30</v>
      </c>
      <c r="L52" s="116">
        <v>30000</v>
      </c>
    </row>
    <row r="53" spans="1:12" ht="25.5">
      <c r="A53" s="101">
        <f t="shared" si="2"/>
        <v>41</v>
      </c>
      <c r="B53" s="102" t="s">
        <v>225</v>
      </c>
      <c r="C53" s="103" t="s">
        <v>55</v>
      </c>
      <c r="D53" s="103" t="s">
        <v>97</v>
      </c>
      <c r="E53" s="103" t="s">
        <v>625</v>
      </c>
      <c r="F53" s="103" t="s">
        <v>19</v>
      </c>
      <c r="G53" s="105">
        <v>40000</v>
      </c>
      <c r="H53" s="116">
        <v>40000</v>
      </c>
      <c r="I53" s="106">
        <f t="shared" si="0"/>
        <v>40</v>
      </c>
      <c r="J53" s="116">
        <v>40000</v>
      </c>
      <c r="K53" s="106">
        <f t="shared" si="1"/>
        <v>40</v>
      </c>
      <c r="L53" s="116">
        <v>40000</v>
      </c>
    </row>
    <row r="54" spans="1:12" ht="25.5">
      <c r="A54" s="101">
        <f t="shared" si="2"/>
        <v>42</v>
      </c>
      <c r="B54" s="102" t="s">
        <v>221</v>
      </c>
      <c r="C54" s="103" t="s">
        <v>55</v>
      </c>
      <c r="D54" s="103" t="s">
        <v>97</v>
      </c>
      <c r="E54" s="103" t="s">
        <v>625</v>
      </c>
      <c r="F54" s="103" t="s">
        <v>109</v>
      </c>
      <c r="G54" s="105">
        <v>40000</v>
      </c>
      <c r="H54" s="116">
        <v>40000</v>
      </c>
      <c r="I54" s="106">
        <f t="shared" si="0"/>
        <v>40</v>
      </c>
      <c r="J54" s="116">
        <v>40000</v>
      </c>
      <c r="K54" s="106">
        <f t="shared" si="1"/>
        <v>40</v>
      </c>
      <c r="L54" s="116">
        <v>40000</v>
      </c>
    </row>
    <row r="55" spans="1:12" ht="51" customHeight="1">
      <c r="A55" s="101">
        <f t="shared" si="2"/>
        <v>43</v>
      </c>
      <c r="B55" s="102" t="s">
        <v>226</v>
      </c>
      <c r="C55" s="103" t="s">
        <v>55</v>
      </c>
      <c r="D55" s="103" t="s">
        <v>97</v>
      </c>
      <c r="E55" s="103" t="s">
        <v>428</v>
      </c>
      <c r="F55" s="103" t="s">
        <v>19</v>
      </c>
      <c r="G55" s="105">
        <v>50000</v>
      </c>
      <c r="H55" s="116">
        <v>50000</v>
      </c>
      <c r="I55" s="106">
        <f t="shared" si="0"/>
        <v>50</v>
      </c>
      <c r="J55" s="116">
        <v>50000</v>
      </c>
      <c r="K55" s="106">
        <f t="shared" si="1"/>
        <v>50</v>
      </c>
      <c r="L55" s="116">
        <v>50000</v>
      </c>
    </row>
    <row r="56" spans="1:12" ht="12.75">
      <c r="A56" s="101">
        <f t="shared" si="2"/>
        <v>44</v>
      </c>
      <c r="B56" s="102" t="s">
        <v>229</v>
      </c>
      <c r="C56" s="103" t="s">
        <v>55</v>
      </c>
      <c r="D56" s="103" t="s">
        <v>97</v>
      </c>
      <c r="E56" s="103" t="s">
        <v>428</v>
      </c>
      <c r="F56" s="103" t="s">
        <v>111</v>
      </c>
      <c r="G56" s="105">
        <v>50000</v>
      </c>
      <c r="H56" s="116">
        <v>50000</v>
      </c>
      <c r="I56" s="106">
        <f t="shared" si="0"/>
        <v>50</v>
      </c>
      <c r="J56" s="116">
        <v>50000</v>
      </c>
      <c r="K56" s="106">
        <f t="shared" si="1"/>
        <v>50</v>
      </c>
      <c r="L56" s="116">
        <v>50000</v>
      </c>
    </row>
    <row r="57" spans="1:12" ht="63.75">
      <c r="A57" s="101">
        <f t="shared" si="2"/>
        <v>45</v>
      </c>
      <c r="B57" s="102" t="s">
        <v>433</v>
      </c>
      <c r="C57" s="103" t="s">
        <v>55</v>
      </c>
      <c r="D57" s="103" t="s">
        <v>97</v>
      </c>
      <c r="E57" s="103" t="s">
        <v>626</v>
      </c>
      <c r="F57" s="103" t="s">
        <v>19</v>
      </c>
      <c r="G57" s="105">
        <v>325000</v>
      </c>
      <c r="H57" s="116">
        <v>338000</v>
      </c>
      <c r="I57" s="106">
        <f t="shared" si="0"/>
        <v>325</v>
      </c>
      <c r="J57" s="116">
        <v>325000</v>
      </c>
      <c r="K57" s="106">
        <f t="shared" si="1"/>
        <v>338</v>
      </c>
      <c r="L57" s="116">
        <v>338000</v>
      </c>
    </row>
    <row r="58" spans="1:12" ht="25.5">
      <c r="A58" s="101">
        <f t="shared" si="2"/>
        <v>46</v>
      </c>
      <c r="B58" s="102" t="s">
        <v>221</v>
      </c>
      <c r="C58" s="103" t="s">
        <v>55</v>
      </c>
      <c r="D58" s="103" t="s">
        <v>97</v>
      </c>
      <c r="E58" s="103" t="s">
        <v>626</v>
      </c>
      <c r="F58" s="103" t="s">
        <v>109</v>
      </c>
      <c r="G58" s="105">
        <v>325000</v>
      </c>
      <c r="H58" s="116">
        <v>338000</v>
      </c>
      <c r="I58" s="106">
        <f t="shared" si="0"/>
        <v>325</v>
      </c>
      <c r="J58" s="116">
        <v>325000</v>
      </c>
      <c r="K58" s="106">
        <f t="shared" si="1"/>
        <v>338</v>
      </c>
      <c r="L58" s="116">
        <v>338000</v>
      </c>
    </row>
    <row r="59" spans="1:12" ht="25.5">
      <c r="A59" s="101">
        <f t="shared" si="2"/>
        <v>47</v>
      </c>
      <c r="B59" s="102" t="s">
        <v>227</v>
      </c>
      <c r="C59" s="103" t="s">
        <v>55</v>
      </c>
      <c r="D59" s="103" t="s">
        <v>97</v>
      </c>
      <c r="E59" s="103" t="s">
        <v>430</v>
      </c>
      <c r="F59" s="103" t="s">
        <v>19</v>
      </c>
      <c r="G59" s="105">
        <v>150000</v>
      </c>
      <c r="H59" s="116">
        <v>150000</v>
      </c>
      <c r="I59" s="106">
        <f t="shared" si="0"/>
        <v>150</v>
      </c>
      <c r="J59" s="116">
        <v>150000</v>
      </c>
      <c r="K59" s="106">
        <f t="shared" si="1"/>
        <v>150</v>
      </c>
      <c r="L59" s="116">
        <v>150000</v>
      </c>
    </row>
    <row r="60" spans="1:12" ht="25.5">
      <c r="A60" s="101">
        <f t="shared" si="2"/>
        <v>48</v>
      </c>
      <c r="B60" s="102" t="s">
        <v>221</v>
      </c>
      <c r="C60" s="103" t="s">
        <v>55</v>
      </c>
      <c r="D60" s="103" t="s">
        <v>97</v>
      </c>
      <c r="E60" s="103" t="s">
        <v>430</v>
      </c>
      <c r="F60" s="103" t="s">
        <v>109</v>
      </c>
      <c r="G60" s="105">
        <v>150000</v>
      </c>
      <c r="H60" s="116">
        <v>150000</v>
      </c>
      <c r="I60" s="106">
        <f t="shared" si="0"/>
        <v>150</v>
      </c>
      <c r="J60" s="116">
        <v>150000</v>
      </c>
      <c r="K60" s="106">
        <f t="shared" si="1"/>
        <v>150</v>
      </c>
      <c r="L60" s="116">
        <v>150000</v>
      </c>
    </row>
    <row r="61" spans="1:12" ht="38.25">
      <c r="A61" s="101">
        <f t="shared" si="2"/>
        <v>49</v>
      </c>
      <c r="B61" s="102" t="s">
        <v>230</v>
      </c>
      <c r="C61" s="103" t="s">
        <v>55</v>
      </c>
      <c r="D61" s="103" t="s">
        <v>97</v>
      </c>
      <c r="E61" s="103" t="s">
        <v>431</v>
      </c>
      <c r="F61" s="103" t="s">
        <v>19</v>
      </c>
      <c r="G61" s="105">
        <v>1504150</v>
      </c>
      <c r="H61" s="116">
        <v>1504150</v>
      </c>
      <c r="I61" s="106">
        <f t="shared" si="0"/>
        <v>1504.15</v>
      </c>
      <c r="J61" s="116">
        <v>1504150</v>
      </c>
      <c r="K61" s="106">
        <f t="shared" si="1"/>
        <v>1504.15</v>
      </c>
      <c r="L61" s="116">
        <v>1504150</v>
      </c>
    </row>
    <row r="62" spans="1:12" ht="25.5">
      <c r="A62" s="101">
        <f t="shared" si="2"/>
        <v>50</v>
      </c>
      <c r="B62" s="102" t="s">
        <v>228</v>
      </c>
      <c r="C62" s="103" t="s">
        <v>55</v>
      </c>
      <c r="D62" s="103" t="s">
        <v>97</v>
      </c>
      <c r="E62" s="103" t="s">
        <v>431</v>
      </c>
      <c r="F62" s="103" t="s">
        <v>110</v>
      </c>
      <c r="G62" s="105">
        <v>1434150</v>
      </c>
      <c r="H62" s="116">
        <v>1434150</v>
      </c>
      <c r="I62" s="106">
        <f t="shared" si="0"/>
        <v>1434.15</v>
      </c>
      <c r="J62" s="116">
        <v>1434150</v>
      </c>
      <c r="K62" s="106">
        <f t="shared" si="1"/>
        <v>1434.15</v>
      </c>
      <c r="L62" s="116">
        <v>1434150</v>
      </c>
    </row>
    <row r="63" spans="1:12" ht="25.5">
      <c r="A63" s="101">
        <f t="shared" si="2"/>
        <v>51</v>
      </c>
      <c r="B63" s="102" t="s">
        <v>221</v>
      </c>
      <c r="C63" s="103" t="s">
        <v>55</v>
      </c>
      <c r="D63" s="103" t="s">
        <v>97</v>
      </c>
      <c r="E63" s="103" t="s">
        <v>431</v>
      </c>
      <c r="F63" s="103" t="s">
        <v>109</v>
      </c>
      <c r="G63" s="105">
        <v>70000</v>
      </c>
      <c r="H63" s="116">
        <v>70000</v>
      </c>
      <c r="I63" s="106">
        <f t="shared" si="0"/>
        <v>70</v>
      </c>
      <c r="J63" s="116">
        <v>70000</v>
      </c>
      <c r="K63" s="106">
        <f t="shared" si="1"/>
        <v>70</v>
      </c>
      <c r="L63" s="116">
        <v>70000</v>
      </c>
    </row>
    <row r="64" spans="1:12" ht="51">
      <c r="A64" s="101">
        <f t="shared" si="2"/>
        <v>52</v>
      </c>
      <c r="B64" s="102" t="s">
        <v>341</v>
      </c>
      <c r="C64" s="103" t="s">
        <v>55</v>
      </c>
      <c r="D64" s="103" t="s">
        <v>97</v>
      </c>
      <c r="E64" s="103" t="s">
        <v>434</v>
      </c>
      <c r="F64" s="103" t="s">
        <v>19</v>
      </c>
      <c r="G64" s="105">
        <v>5761000</v>
      </c>
      <c r="H64" s="116">
        <v>5761000</v>
      </c>
      <c r="I64" s="106">
        <f t="shared" si="0"/>
        <v>5761</v>
      </c>
      <c r="J64" s="116">
        <v>5761000</v>
      </c>
      <c r="K64" s="106">
        <f t="shared" si="1"/>
        <v>5761</v>
      </c>
      <c r="L64" s="116">
        <v>5761000</v>
      </c>
    </row>
    <row r="65" spans="1:12" ht="38.25">
      <c r="A65" s="101">
        <f t="shared" si="2"/>
        <v>53</v>
      </c>
      <c r="B65" s="102" t="s">
        <v>232</v>
      </c>
      <c r="C65" s="103" t="s">
        <v>55</v>
      </c>
      <c r="D65" s="103" t="s">
        <v>97</v>
      </c>
      <c r="E65" s="103" t="s">
        <v>435</v>
      </c>
      <c r="F65" s="103" t="s">
        <v>19</v>
      </c>
      <c r="G65" s="105">
        <v>100000</v>
      </c>
      <c r="H65" s="116">
        <v>100000</v>
      </c>
      <c r="I65" s="106">
        <f t="shared" si="0"/>
        <v>100</v>
      </c>
      <c r="J65" s="116">
        <v>100000</v>
      </c>
      <c r="K65" s="106">
        <f t="shared" si="1"/>
        <v>100</v>
      </c>
      <c r="L65" s="116">
        <v>100000</v>
      </c>
    </row>
    <row r="66" spans="1:12" ht="25.5">
      <c r="A66" s="101">
        <f t="shared" si="2"/>
        <v>54</v>
      </c>
      <c r="B66" s="102" t="s">
        <v>221</v>
      </c>
      <c r="C66" s="103" t="s">
        <v>55</v>
      </c>
      <c r="D66" s="103" t="s">
        <v>97</v>
      </c>
      <c r="E66" s="103" t="s">
        <v>435</v>
      </c>
      <c r="F66" s="103" t="s">
        <v>109</v>
      </c>
      <c r="G66" s="105">
        <v>100000</v>
      </c>
      <c r="H66" s="116">
        <v>100000</v>
      </c>
      <c r="I66" s="106">
        <f t="shared" si="0"/>
        <v>100</v>
      </c>
      <c r="J66" s="116">
        <v>100000</v>
      </c>
      <c r="K66" s="106">
        <f t="shared" si="1"/>
        <v>100</v>
      </c>
      <c r="L66" s="116">
        <v>100000</v>
      </c>
    </row>
    <row r="67" spans="1:12" ht="25.5">
      <c r="A67" s="101">
        <f t="shared" si="2"/>
        <v>55</v>
      </c>
      <c r="B67" s="102" t="s">
        <v>233</v>
      </c>
      <c r="C67" s="103" t="s">
        <v>55</v>
      </c>
      <c r="D67" s="103" t="s">
        <v>97</v>
      </c>
      <c r="E67" s="103" t="s">
        <v>436</v>
      </c>
      <c r="F67" s="103" t="s">
        <v>19</v>
      </c>
      <c r="G67" s="105">
        <v>720000</v>
      </c>
      <c r="H67" s="116">
        <v>720000</v>
      </c>
      <c r="I67" s="106">
        <f t="shared" si="0"/>
        <v>720</v>
      </c>
      <c r="J67" s="116">
        <v>720000</v>
      </c>
      <c r="K67" s="106">
        <f t="shared" si="1"/>
        <v>720</v>
      </c>
      <c r="L67" s="116">
        <v>720000</v>
      </c>
    </row>
    <row r="68" spans="1:12" ht="25.5">
      <c r="A68" s="101">
        <f t="shared" si="2"/>
        <v>56</v>
      </c>
      <c r="B68" s="102" t="s">
        <v>221</v>
      </c>
      <c r="C68" s="103" t="s">
        <v>55</v>
      </c>
      <c r="D68" s="103" t="s">
        <v>97</v>
      </c>
      <c r="E68" s="103" t="s">
        <v>436</v>
      </c>
      <c r="F68" s="103" t="s">
        <v>109</v>
      </c>
      <c r="G68" s="105">
        <v>720000</v>
      </c>
      <c r="H68" s="116">
        <v>720000</v>
      </c>
      <c r="I68" s="106">
        <f t="shared" si="0"/>
        <v>720</v>
      </c>
      <c r="J68" s="116">
        <v>720000</v>
      </c>
      <c r="K68" s="106">
        <f t="shared" si="1"/>
        <v>720</v>
      </c>
      <c r="L68" s="116">
        <v>720000</v>
      </c>
    </row>
    <row r="69" spans="1:12" ht="38.25">
      <c r="A69" s="101">
        <f t="shared" si="2"/>
        <v>57</v>
      </c>
      <c r="B69" s="102" t="s">
        <v>972</v>
      </c>
      <c r="C69" s="103" t="s">
        <v>55</v>
      </c>
      <c r="D69" s="103" t="s">
        <v>97</v>
      </c>
      <c r="E69" s="103" t="s">
        <v>437</v>
      </c>
      <c r="F69" s="103" t="s">
        <v>19</v>
      </c>
      <c r="G69" s="105">
        <v>4796000</v>
      </c>
      <c r="H69" s="116">
        <v>4796000</v>
      </c>
      <c r="I69" s="106">
        <f t="shared" si="0"/>
        <v>4796</v>
      </c>
      <c r="J69" s="116">
        <v>4796000</v>
      </c>
      <c r="K69" s="106">
        <f t="shared" si="1"/>
        <v>4796</v>
      </c>
      <c r="L69" s="116">
        <v>4796000</v>
      </c>
    </row>
    <row r="70" spans="1:12" ht="25.5">
      <c r="A70" s="101">
        <f t="shared" si="2"/>
        <v>58</v>
      </c>
      <c r="B70" s="102" t="s">
        <v>221</v>
      </c>
      <c r="C70" s="103" t="s">
        <v>55</v>
      </c>
      <c r="D70" s="103" t="s">
        <v>97</v>
      </c>
      <c r="E70" s="103" t="s">
        <v>437</v>
      </c>
      <c r="F70" s="103" t="s">
        <v>109</v>
      </c>
      <c r="G70" s="105">
        <v>4796000</v>
      </c>
      <c r="H70" s="116">
        <v>4796000</v>
      </c>
      <c r="I70" s="106">
        <f t="shared" si="0"/>
        <v>4796</v>
      </c>
      <c r="J70" s="116">
        <v>4796000</v>
      </c>
      <c r="K70" s="106">
        <f t="shared" si="1"/>
        <v>4796</v>
      </c>
      <c r="L70" s="116">
        <v>4796000</v>
      </c>
    </row>
    <row r="71" spans="1:12" ht="36.75" customHeight="1">
      <c r="A71" s="101">
        <f t="shared" si="2"/>
        <v>59</v>
      </c>
      <c r="B71" s="102" t="s">
        <v>234</v>
      </c>
      <c r="C71" s="103" t="s">
        <v>55</v>
      </c>
      <c r="D71" s="103" t="s">
        <v>97</v>
      </c>
      <c r="E71" s="103" t="s">
        <v>438</v>
      </c>
      <c r="F71" s="103" t="s">
        <v>19</v>
      </c>
      <c r="G71" s="105">
        <v>100000</v>
      </c>
      <c r="H71" s="116">
        <v>100000</v>
      </c>
      <c r="I71" s="106">
        <f t="shared" si="0"/>
        <v>100</v>
      </c>
      <c r="J71" s="116">
        <v>100000</v>
      </c>
      <c r="K71" s="106">
        <f t="shared" si="1"/>
        <v>100</v>
      </c>
      <c r="L71" s="116">
        <v>100000</v>
      </c>
    </row>
    <row r="72" spans="1:12" ht="25.5">
      <c r="A72" s="101">
        <f t="shared" si="2"/>
        <v>60</v>
      </c>
      <c r="B72" s="102" t="s">
        <v>221</v>
      </c>
      <c r="C72" s="103" t="s">
        <v>55</v>
      </c>
      <c r="D72" s="103" t="s">
        <v>97</v>
      </c>
      <c r="E72" s="103" t="s">
        <v>438</v>
      </c>
      <c r="F72" s="103" t="s">
        <v>109</v>
      </c>
      <c r="G72" s="105">
        <v>100000</v>
      </c>
      <c r="H72" s="116">
        <v>100000</v>
      </c>
      <c r="I72" s="106">
        <f t="shared" si="0"/>
        <v>100</v>
      </c>
      <c r="J72" s="116">
        <v>100000</v>
      </c>
      <c r="K72" s="106">
        <f t="shared" si="1"/>
        <v>100</v>
      </c>
      <c r="L72" s="116">
        <v>100000</v>
      </c>
    </row>
    <row r="73" spans="1:12" ht="25.5">
      <c r="A73" s="101">
        <f t="shared" si="2"/>
        <v>61</v>
      </c>
      <c r="B73" s="102" t="s">
        <v>672</v>
      </c>
      <c r="C73" s="103" t="s">
        <v>55</v>
      </c>
      <c r="D73" s="103" t="s">
        <v>97</v>
      </c>
      <c r="E73" s="103" t="s">
        <v>628</v>
      </c>
      <c r="F73" s="103" t="s">
        <v>19</v>
      </c>
      <c r="G73" s="105">
        <v>45000</v>
      </c>
      <c r="H73" s="116">
        <v>45000</v>
      </c>
      <c r="I73" s="106">
        <f t="shared" si="0"/>
        <v>45</v>
      </c>
      <c r="J73" s="116">
        <v>45000</v>
      </c>
      <c r="K73" s="106">
        <f t="shared" si="1"/>
        <v>45</v>
      </c>
      <c r="L73" s="116">
        <v>45000</v>
      </c>
    </row>
    <row r="74" spans="1:12" ht="25.5">
      <c r="A74" s="101">
        <f t="shared" si="2"/>
        <v>62</v>
      </c>
      <c r="B74" s="102" t="s">
        <v>221</v>
      </c>
      <c r="C74" s="103" t="s">
        <v>55</v>
      </c>
      <c r="D74" s="103" t="s">
        <v>97</v>
      </c>
      <c r="E74" s="103" t="s">
        <v>628</v>
      </c>
      <c r="F74" s="103" t="s">
        <v>109</v>
      </c>
      <c r="G74" s="105">
        <v>45000</v>
      </c>
      <c r="H74" s="116">
        <v>45000</v>
      </c>
      <c r="I74" s="106">
        <f t="shared" si="0"/>
        <v>45</v>
      </c>
      <c r="J74" s="116">
        <v>45000</v>
      </c>
      <c r="K74" s="106">
        <f t="shared" si="1"/>
        <v>45</v>
      </c>
      <c r="L74" s="116">
        <v>45000</v>
      </c>
    </row>
    <row r="75" spans="1:12" ht="38.25">
      <c r="A75" s="101">
        <f t="shared" si="2"/>
        <v>63</v>
      </c>
      <c r="B75" s="102" t="s">
        <v>342</v>
      </c>
      <c r="C75" s="103" t="s">
        <v>55</v>
      </c>
      <c r="D75" s="103" t="s">
        <v>97</v>
      </c>
      <c r="E75" s="103" t="s">
        <v>1089</v>
      </c>
      <c r="F75" s="103" t="s">
        <v>19</v>
      </c>
      <c r="G75" s="105">
        <v>106500</v>
      </c>
      <c r="H75" s="116">
        <v>106500</v>
      </c>
      <c r="I75" s="106">
        <f t="shared" si="0"/>
        <v>106.5</v>
      </c>
      <c r="J75" s="116">
        <v>106500</v>
      </c>
      <c r="K75" s="106">
        <f t="shared" si="1"/>
        <v>106.5</v>
      </c>
      <c r="L75" s="116">
        <v>106500</v>
      </c>
    </row>
    <row r="76" spans="1:12" ht="38.25">
      <c r="A76" s="101">
        <f t="shared" si="2"/>
        <v>64</v>
      </c>
      <c r="B76" s="102" t="s">
        <v>1090</v>
      </c>
      <c r="C76" s="103" t="s">
        <v>55</v>
      </c>
      <c r="D76" s="103" t="s">
        <v>97</v>
      </c>
      <c r="E76" s="103" t="s">
        <v>439</v>
      </c>
      <c r="F76" s="103" t="s">
        <v>19</v>
      </c>
      <c r="G76" s="105">
        <v>106500</v>
      </c>
      <c r="H76" s="116">
        <v>106500</v>
      </c>
      <c r="I76" s="106">
        <f t="shared" si="0"/>
        <v>106.5</v>
      </c>
      <c r="J76" s="116">
        <v>106500</v>
      </c>
      <c r="K76" s="106">
        <f t="shared" si="1"/>
        <v>106.5</v>
      </c>
      <c r="L76" s="116">
        <v>106500</v>
      </c>
    </row>
    <row r="77" spans="1:12" ht="63.75">
      <c r="A77" s="101">
        <f t="shared" si="2"/>
        <v>65</v>
      </c>
      <c r="B77" s="102" t="s">
        <v>343</v>
      </c>
      <c r="C77" s="103" t="s">
        <v>55</v>
      </c>
      <c r="D77" s="103" t="s">
        <v>97</v>
      </c>
      <c r="E77" s="103" t="s">
        <v>440</v>
      </c>
      <c r="F77" s="103" t="s">
        <v>19</v>
      </c>
      <c r="G77" s="105">
        <v>100</v>
      </c>
      <c r="H77" s="116">
        <v>100</v>
      </c>
      <c r="I77" s="106">
        <f aca="true" t="shared" si="3" ref="I77:I140">J77/1000</f>
        <v>0.1</v>
      </c>
      <c r="J77" s="116">
        <v>100</v>
      </c>
      <c r="K77" s="106">
        <f aca="true" t="shared" si="4" ref="K77:K140">L77/1000</f>
        <v>0.1</v>
      </c>
      <c r="L77" s="116">
        <v>100</v>
      </c>
    </row>
    <row r="78" spans="1:12" ht="25.5">
      <c r="A78" s="101">
        <f aca="true" t="shared" si="5" ref="A78:A141">1+A77</f>
        <v>66</v>
      </c>
      <c r="B78" s="102" t="s">
        <v>221</v>
      </c>
      <c r="C78" s="103" t="s">
        <v>55</v>
      </c>
      <c r="D78" s="103" t="s">
        <v>97</v>
      </c>
      <c r="E78" s="103" t="s">
        <v>440</v>
      </c>
      <c r="F78" s="103" t="s">
        <v>109</v>
      </c>
      <c r="G78" s="105">
        <v>100</v>
      </c>
      <c r="H78" s="116">
        <v>100</v>
      </c>
      <c r="I78" s="106">
        <f t="shared" si="3"/>
        <v>0.1</v>
      </c>
      <c r="J78" s="116">
        <v>100</v>
      </c>
      <c r="K78" s="106">
        <f t="shared" si="4"/>
        <v>0.1</v>
      </c>
      <c r="L78" s="116">
        <v>100</v>
      </c>
    </row>
    <row r="79" spans="1:12" ht="38.25">
      <c r="A79" s="101">
        <f t="shared" si="5"/>
        <v>67</v>
      </c>
      <c r="B79" s="102" t="s">
        <v>344</v>
      </c>
      <c r="C79" s="103" t="s">
        <v>55</v>
      </c>
      <c r="D79" s="103" t="s">
        <v>97</v>
      </c>
      <c r="E79" s="103" t="s">
        <v>441</v>
      </c>
      <c r="F79" s="103" t="s">
        <v>19</v>
      </c>
      <c r="G79" s="105">
        <v>106400</v>
      </c>
      <c r="H79" s="116">
        <v>106400</v>
      </c>
      <c r="I79" s="106">
        <f t="shared" si="3"/>
        <v>106.4</v>
      </c>
      <c r="J79" s="116">
        <v>106400</v>
      </c>
      <c r="K79" s="106">
        <f t="shared" si="4"/>
        <v>106.4</v>
      </c>
      <c r="L79" s="116">
        <v>106400</v>
      </c>
    </row>
    <row r="80" spans="1:12" ht="25.5">
      <c r="A80" s="101">
        <f t="shared" si="5"/>
        <v>68</v>
      </c>
      <c r="B80" s="102" t="s">
        <v>221</v>
      </c>
      <c r="C80" s="103" t="s">
        <v>55</v>
      </c>
      <c r="D80" s="103" t="s">
        <v>97</v>
      </c>
      <c r="E80" s="103" t="s">
        <v>441</v>
      </c>
      <c r="F80" s="103" t="s">
        <v>109</v>
      </c>
      <c r="G80" s="105">
        <v>106400</v>
      </c>
      <c r="H80" s="116">
        <v>106400</v>
      </c>
      <c r="I80" s="106">
        <f t="shared" si="3"/>
        <v>106.4</v>
      </c>
      <c r="J80" s="116">
        <v>106400</v>
      </c>
      <c r="K80" s="106">
        <f t="shared" si="4"/>
        <v>106.4</v>
      </c>
      <c r="L80" s="116">
        <v>106400</v>
      </c>
    </row>
    <row r="81" spans="1:12" ht="12.75">
      <c r="A81" s="101">
        <f t="shared" si="5"/>
        <v>69</v>
      </c>
      <c r="B81" s="102" t="s">
        <v>117</v>
      </c>
      <c r="C81" s="103" t="s">
        <v>55</v>
      </c>
      <c r="D81" s="103" t="s">
        <v>97</v>
      </c>
      <c r="E81" s="103" t="s">
        <v>416</v>
      </c>
      <c r="F81" s="103" t="s">
        <v>19</v>
      </c>
      <c r="G81" s="105">
        <v>1450575</v>
      </c>
      <c r="H81" s="116">
        <v>1450575</v>
      </c>
      <c r="I81" s="106">
        <f t="shared" si="3"/>
        <v>1450.575</v>
      </c>
      <c r="J81" s="116">
        <v>1450575</v>
      </c>
      <c r="K81" s="106">
        <f t="shared" si="4"/>
        <v>1450.575</v>
      </c>
      <c r="L81" s="116">
        <v>1450575</v>
      </c>
    </row>
    <row r="82" spans="1:12" ht="25.5">
      <c r="A82" s="101">
        <f t="shared" si="5"/>
        <v>70</v>
      </c>
      <c r="B82" s="102" t="s">
        <v>220</v>
      </c>
      <c r="C82" s="103" t="s">
        <v>55</v>
      </c>
      <c r="D82" s="103" t="s">
        <v>97</v>
      </c>
      <c r="E82" s="103" t="s">
        <v>418</v>
      </c>
      <c r="F82" s="103" t="s">
        <v>19</v>
      </c>
      <c r="G82" s="105">
        <v>1450575</v>
      </c>
      <c r="H82" s="116">
        <v>1450575</v>
      </c>
      <c r="I82" s="106">
        <f t="shared" si="3"/>
        <v>1450.575</v>
      </c>
      <c r="J82" s="116">
        <v>1450575</v>
      </c>
      <c r="K82" s="106">
        <f t="shared" si="4"/>
        <v>1450.575</v>
      </c>
      <c r="L82" s="116">
        <v>1450575</v>
      </c>
    </row>
    <row r="83" spans="1:12" ht="25.5">
      <c r="A83" s="101">
        <f t="shared" si="5"/>
        <v>71</v>
      </c>
      <c r="B83" s="102" t="s">
        <v>219</v>
      </c>
      <c r="C83" s="103" t="s">
        <v>55</v>
      </c>
      <c r="D83" s="103" t="s">
        <v>97</v>
      </c>
      <c r="E83" s="103" t="s">
        <v>418</v>
      </c>
      <c r="F83" s="103" t="s">
        <v>108</v>
      </c>
      <c r="G83" s="105">
        <v>1450575</v>
      </c>
      <c r="H83" s="116">
        <v>1450575</v>
      </c>
      <c r="I83" s="106">
        <f t="shared" si="3"/>
        <v>1450.575</v>
      </c>
      <c r="J83" s="116">
        <v>1450575</v>
      </c>
      <c r="K83" s="106">
        <f t="shared" si="4"/>
        <v>1450.575</v>
      </c>
      <c r="L83" s="116">
        <v>1450575</v>
      </c>
    </row>
    <row r="84" spans="1:12" ht="25.5">
      <c r="A84" s="101">
        <f t="shared" si="5"/>
        <v>72</v>
      </c>
      <c r="B84" s="102" t="s">
        <v>368</v>
      </c>
      <c r="C84" s="103" t="s">
        <v>55</v>
      </c>
      <c r="D84" s="103" t="s">
        <v>36</v>
      </c>
      <c r="E84" s="103" t="s">
        <v>415</v>
      </c>
      <c r="F84" s="103" t="s">
        <v>19</v>
      </c>
      <c r="G84" s="105">
        <v>8752790</v>
      </c>
      <c r="H84" s="116">
        <v>8752790</v>
      </c>
      <c r="I84" s="106">
        <f t="shared" si="3"/>
        <v>8752.79</v>
      </c>
      <c r="J84" s="116">
        <v>8752790</v>
      </c>
      <c r="K84" s="106">
        <f t="shared" si="4"/>
        <v>8752.79</v>
      </c>
      <c r="L84" s="116">
        <v>8752790</v>
      </c>
    </row>
    <row r="85" spans="1:12" ht="38.25">
      <c r="A85" s="101">
        <f t="shared" si="5"/>
        <v>73</v>
      </c>
      <c r="B85" s="102" t="s">
        <v>369</v>
      </c>
      <c r="C85" s="103" t="s">
        <v>55</v>
      </c>
      <c r="D85" s="103" t="s">
        <v>37</v>
      </c>
      <c r="E85" s="103" t="s">
        <v>415</v>
      </c>
      <c r="F85" s="103" t="s">
        <v>19</v>
      </c>
      <c r="G85" s="105">
        <v>8241490</v>
      </c>
      <c r="H85" s="116">
        <v>8241490</v>
      </c>
      <c r="I85" s="106">
        <f t="shared" si="3"/>
        <v>8241.49</v>
      </c>
      <c r="J85" s="116">
        <v>8241490</v>
      </c>
      <c r="K85" s="106">
        <f t="shared" si="4"/>
        <v>8241.49</v>
      </c>
      <c r="L85" s="116">
        <v>8241490</v>
      </c>
    </row>
    <row r="86" spans="1:12" ht="38.25">
      <c r="A86" s="101">
        <f t="shared" si="5"/>
        <v>74</v>
      </c>
      <c r="B86" s="102" t="s">
        <v>342</v>
      </c>
      <c r="C86" s="103" t="s">
        <v>55</v>
      </c>
      <c r="D86" s="103" t="s">
        <v>37</v>
      </c>
      <c r="E86" s="103" t="s">
        <v>1089</v>
      </c>
      <c r="F86" s="103" t="s">
        <v>19</v>
      </c>
      <c r="G86" s="105">
        <v>8241490</v>
      </c>
      <c r="H86" s="116">
        <v>8241490</v>
      </c>
      <c r="I86" s="106">
        <f t="shared" si="3"/>
        <v>8241.49</v>
      </c>
      <c r="J86" s="116">
        <v>8241490</v>
      </c>
      <c r="K86" s="106">
        <f t="shared" si="4"/>
        <v>8241.49</v>
      </c>
      <c r="L86" s="116">
        <v>8241490</v>
      </c>
    </row>
    <row r="87" spans="1:12" ht="63.75">
      <c r="A87" s="101">
        <f t="shared" si="5"/>
        <v>75</v>
      </c>
      <c r="B87" s="102" t="s">
        <v>1091</v>
      </c>
      <c r="C87" s="103" t="s">
        <v>55</v>
      </c>
      <c r="D87" s="103" t="s">
        <v>37</v>
      </c>
      <c r="E87" s="103" t="s">
        <v>442</v>
      </c>
      <c r="F87" s="103" t="s">
        <v>19</v>
      </c>
      <c r="G87" s="105">
        <v>8241490</v>
      </c>
      <c r="H87" s="116">
        <v>8241490</v>
      </c>
      <c r="I87" s="106">
        <f t="shared" si="3"/>
        <v>8241.49</v>
      </c>
      <c r="J87" s="116">
        <v>8241490</v>
      </c>
      <c r="K87" s="106">
        <f t="shared" si="4"/>
        <v>8241.49</v>
      </c>
      <c r="L87" s="116">
        <v>8241490</v>
      </c>
    </row>
    <row r="88" spans="1:12" ht="63.75">
      <c r="A88" s="101">
        <f t="shared" si="5"/>
        <v>76</v>
      </c>
      <c r="B88" s="102" t="s">
        <v>235</v>
      </c>
      <c r="C88" s="103" t="s">
        <v>55</v>
      </c>
      <c r="D88" s="103" t="s">
        <v>37</v>
      </c>
      <c r="E88" s="103" t="s">
        <v>443</v>
      </c>
      <c r="F88" s="103" t="s">
        <v>19</v>
      </c>
      <c r="G88" s="105">
        <v>100000</v>
      </c>
      <c r="H88" s="116">
        <v>100000</v>
      </c>
      <c r="I88" s="106">
        <f t="shared" si="3"/>
        <v>100</v>
      </c>
      <c r="J88" s="116">
        <v>100000</v>
      </c>
      <c r="K88" s="106">
        <f t="shared" si="4"/>
        <v>100</v>
      </c>
      <c r="L88" s="116">
        <v>100000</v>
      </c>
    </row>
    <row r="89" spans="1:12" ht="25.5">
      <c r="A89" s="101">
        <f t="shared" si="5"/>
        <v>77</v>
      </c>
      <c r="B89" s="102" t="s">
        <v>221</v>
      </c>
      <c r="C89" s="103" t="s">
        <v>55</v>
      </c>
      <c r="D89" s="103" t="s">
        <v>37</v>
      </c>
      <c r="E89" s="103" t="s">
        <v>443</v>
      </c>
      <c r="F89" s="103" t="s">
        <v>109</v>
      </c>
      <c r="G89" s="105">
        <v>100000</v>
      </c>
      <c r="H89" s="116">
        <v>100000</v>
      </c>
      <c r="I89" s="106">
        <f t="shared" si="3"/>
        <v>100</v>
      </c>
      <c r="J89" s="116">
        <v>100000</v>
      </c>
      <c r="K89" s="106">
        <f t="shared" si="4"/>
        <v>100</v>
      </c>
      <c r="L89" s="116">
        <v>100000</v>
      </c>
    </row>
    <row r="90" spans="1:12" ht="25.5">
      <c r="A90" s="101">
        <f t="shared" si="5"/>
        <v>78</v>
      </c>
      <c r="B90" s="102" t="s">
        <v>236</v>
      </c>
      <c r="C90" s="103" t="s">
        <v>55</v>
      </c>
      <c r="D90" s="103" t="s">
        <v>37</v>
      </c>
      <c r="E90" s="103" t="s">
        <v>444</v>
      </c>
      <c r="F90" s="103" t="s">
        <v>19</v>
      </c>
      <c r="G90" s="105">
        <v>50000</v>
      </c>
      <c r="H90" s="116">
        <v>50000</v>
      </c>
      <c r="I90" s="106">
        <f t="shared" si="3"/>
        <v>50</v>
      </c>
      <c r="J90" s="116">
        <v>50000</v>
      </c>
      <c r="K90" s="106">
        <f t="shared" si="4"/>
        <v>50</v>
      </c>
      <c r="L90" s="116">
        <v>50000</v>
      </c>
    </row>
    <row r="91" spans="1:12" ht="25.5">
      <c r="A91" s="101">
        <f t="shared" si="5"/>
        <v>79</v>
      </c>
      <c r="B91" s="102" t="s">
        <v>221</v>
      </c>
      <c r="C91" s="103" t="s">
        <v>55</v>
      </c>
      <c r="D91" s="103" t="s">
        <v>37</v>
      </c>
      <c r="E91" s="103" t="s">
        <v>444</v>
      </c>
      <c r="F91" s="103" t="s">
        <v>109</v>
      </c>
      <c r="G91" s="105">
        <v>50000</v>
      </c>
      <c r="H91" s="116">
        <v>50000</v>
      </c>
      <c r="I91" s="106">
        <f t="shared" si="3"/>
        <v>50</v>
      </c>
      <c r="J91" s="116">
        <v>50000</v>
      </c>
      <c r="K91" s="106">
        <f t="shared" si="4"/>
        <v>50</v>
      </c>
      <c r="L91" s="116">
        <v>50000</v>
      </c>
    </row>
    <row r="92" spans="1:12" ht="38.25">
      <c r="A92" s="101">
        <f t="shared" si="5"/>
        <v>80</v>
      </c>
      <c r="B92" s="102" t="s">
        <v>237</v>
      </c>
      <c r="C92" s="103" t="s">
        <v>55</v>
      </c>
      <c r="D92" s="103" t="s">
        <v>37</v>
      </c>
      <c r="E92" s="103" t="s">
        <v>445</v>
      </c>
      <c r="F92" s="103" t="s">
        <v>19</v>
      </c>
      <c r="G92" s="105">
        <v>50000</v>
      </c>
      <c r="H92" s="116">
        <v>50000</v>
      </c>
      <c r="I92" s="106">
        <f t="shared" si="3"/>
        <v>50</v>
      </c>
      <c r="J92" s="116">
        <v>50000</v>
      </c>
      <c r="K92" s="106">
        <f t="shared" si="4"/>
        <v>50</v>
      </c>
      <c r="L92" s="116">
        <v>50000</v>
      </c>
    </row>
    <row r="93" spans="1:12" ht="52.5" customHeight="1">
      <c r="A93" s="101">
        <f t="shared" si="5"/>
        <v>81</v>
      </c>
      <c r="B93" s="102" t="s">
        <v>221</v>
      </c>
      <c r="C93" s="103" t="s">
        <v>55</v>
      </c>
      <c r="D93" s="103" t="s">
        <v>37</v>
      </c>
      <c r="E93" s="103" t="s">
        <v>445</v>
      </c>
      <c r="F93" s="103" t="s">
        <v>109</v>
      </c>
      <c r="G93" s="105">
        <v>50000</v>
      </c>
      <c r="H93" s="116">
        <v>50000</v>
      </c>
      <c r="I93" s="106">
        <f t="shared" si="3"/>
        <v>50</v>
      </c>
      <c r="J93" s="116">
        <v>50000</v>
      </c>
      <c r="K93" s="106">
        <f t="shared" si="4"/>
        <v>50</v>
      </c>
      <c r="L93" s="116">
        <v>50000</v>
      </c>
    </row>
    <row r="94" spans="1:12" ht="51">
      <c r="A94" s="101">
        <f t="shared" si="5"/>
        <v>82</v>
      </c>
      <c r="B94" s="102" t="s">
        <v>238</v>
      </c>
      <c r="C94" s="103" t="s">
        <v>55</v>
      </c>
      <c r="D94" s="103" t="s">
        <v>37</v>
      </c>
      <c r="E94" s="103" t="s">
        <v>446</v>
      </c>
      <c r="F94" s="103" t="s">
        <v>19</v>
      </c>
      <c r="G94" s="105">
        <v>50000</v>
      </c>
      <c r="H94" s="116">
        <v>50000</v>
      </c>
      <c r="I94" s="106">
        <f t="shared" si="3"/>
        <v>50</v>
      </c>
      <c r="J94" s="116">
        <v>50000</v>
      </c>
      <c r="K94" s="106">
        <f t="shared" si="4"/>
        <v>50</v>
      </c>
      <c r="L94" s="116">
        <v>50000</v>
      </c>
    </row>
    <row r="95" spans="1:12" ht="25.5">
      <c r="A95" s="101">
        <f t="shared" si="5"/>
        <v>83</v>
      </c>
      <c r="B95" s="102" t="s">
        <v>221</v>
      </c>
      <c r="C95" s="103" t="s">
        <v>55</v>
      </c>
      <c r="D95" s="103" t="s">
        <v>37</v>
      </c>
      <c r="E95" s="103" t="s">
        <v>446</v>
      </c>
      <c r="F95" s="103" t="s">
        <v>109</v>
      </c>
      <c r="G95" s="105">
        <v>50000</v>
      </c>
      <c r="H95" s="116">
        <v>50000</v>
      </c>
      <c r="I95" s="106">
        <f t="shared" si="3"/>
        <v>50</v>
      </c>
      <c r="J95" s="116">
        <v>50000</v>
      </c>
      <c r="K95" s="106">
        <f t="shared" si="4"/>
        <v>50</v>
      </c>
      <c r="L95" s="116">
        <v>50000</v>
      </c>
    </row>
    <row r="96" spans="1:12" ht="51">
      <c r="A96" s="101">
        <f t="shared" si="5"/>
        <v>84</v>
      </c>
      <c r="B96" s="102" t="s">
        <v>239</v>
      </c>
      <c r="C96" s="103" t="s">
        <v>55</v>
      </c>
      <c r="D96" s="103" t="s">
        <v>37</v>
      </c>
      <c r="E96" s="103" t="s">
        <v>447</v>
      </c>
      <c r="F96" s="103" t="s">
        <v>19</v>
      </c>
      <c r="G96" s="105">
        <v>80000</v>
      </c>
      <c r="H96" s="116">
        <v>80000</v>
      </c>
      <c r="I96" s="106">
        <f t="shared" si="3"/>
        <v>80</v>
      </c>
      <c r="J96" s="116">
        <v>80000</v>
      </c>
      <c r="K96" s="106">
        <f t="shared" si="4"/>
        <v>80</v>
      </c>
      <c r="L96" s="116">
        <v>80000</v>
      </c>
    </row>
    <row r="97" spans="1:12" ht="25.5">
      <c r="A97" s="101">
        <f t="shared" si="5"/>
        <v>85</v>
      </c>
      <c r="B97" s="102" t="s">
        <v>221</v>
      </c>
      <c r="C97" s="103" t="s">
        <v>55</v>
      </c>
      <c r="D97" s="103" t="s">
        <v>37</v>
      </c>
      <c r="E97" s="103" t="s">
        <v>447</v>
      </c>
      <c r="F97" s="103" t="s">
        <v>109</v>
      </c>
      <c r="G97" s="105">
        <v>80000</v>
      </c>
      <c r="H97" s="116">
        <v>80000</v>
      </c>
      <c r="I97" s="106">
        <f t="shared" si="3"/>
        <v>80</v>
      </c>
      <c r="J97" s="116">
        <v>80000</v>
      </c>
      <c r="K97" s="106">
        <f t="shared" si="4"/>
        <v>80</v>
      </c>
      <c r="L97" s="116">
        <v>80000</v>
      </c>
    </row>
    <row r="98" spans="1:12" ht="76.5">
      <c r="A98" s="101">
        <f t="shared" si="5"/>
        <v>86</v>
      </c>
      <c r="B98" s="102" t="s">
        <v>240</v>
      </c>
      <c r="C98" s="103" t="s">
        <v>55</v>
      </c>
      <c r="D98" s="103" t="s">
        <v>37</v>
      </c>
      <c r="E98" s="103" t="s">
        <v>448</v>
      </c>
      <c r="F98" s="103" t="s">
        <v>19</v>
      </c>
      <c r="G98" s="105">
        <v>60000</v>
      </c>
      <c r="H98" s="116">
        <v>60000</v>
      </c>
      <c r="I98" s="106">
        <f t="shared" si="3"/>
        <v>60</v>
      </c>
      <c r="J98" s="116">
        <v>60000</v>
      </c>
      <c r="K98" s="106">
        <f t="shared" si="4"/>
        <v>60</v>
      </c>
      <c r="L98" s="116">
        <v>60000</v>
      </c>
    </row>
    <row r="99" spans="1:12" ht="25.5">
      <c r="A99" s="101">
        <f t="shared" si="5"/>
        <v>87</v>
      </c>
      <c r="B99" s="102" t="s">
        <v>221</v>
      </c>
      <c r="C99" s="103" t="s">
        <v>55</v>
      </c>
      <c r="D99" s="103" t="s">
        <v>37</v>
      </c>
      <c r="E99" s="103" t="s">
        <v>448</v>
      </c>
      <c r="F99" s="103" t="s">
        <v>109</v>
      </c>
      <c r="G99" s="105">
        <v>60000</v>
      </c>
      <c r="H99" s="116">
        <v>60000</v>
      </c>
      <c r="I99" s="106">
        <f t="shared" si="3"/>
        <v>60</v>
      </c>
      <c r="J99" s="116">
        <v>60000</v>
      </c>
      <c r="K99" s="106">
        <f t="shared" si="4"/>
        <v>60</v>
      </c>
      <c r="L99" s="116">
        <v>60000</v>
      </c>
    </row>
    <row r="100" spans="1:12" ht="12.75">
      <c r="A100" s="101">
        <f t="shared" si="5"/>
        <v>88</v>
      </c>
      <c r="B100" s="102" t="s">
        <v>242</v>
      </c>
      <c r="C100" s="103" t="s">
        <v>55</v>
      </c>
      <c r="D100" s="103" t="s">
        <v>37</v>
      </c>
      <c r="E100" s="103" t="s">
        <v>449</v>
      </c>
      <c r="F100" s="103" t="s">
        <v>19</v>
      </c>
      <c r="G100" s="105">
        <v>60000</v>
      </c>
      <c r="H100" s="116">
        <v>60000</v>
      </c>
      <c r="I100" s="106">
        <f t="shared" si="3"/>
        <v>60</v>
      </c>
      <c r="J100" s="116">
        <v>60000</v>
      </c>
      <c r="K100" s="106">
        <f t="shared" si="4"/>
        <v>60</v>
      </c>
      <c r="L100" s="116">
        <v>60000</v>
      </c>
    </row>
    <row r="101" spans="1:12" ht="25.5">
      <c r="A101" s="101">
        <f t="shared" si="5"/>
        <v>89</v>
      </c>
      <c r="B101" s="102" t="s">
        <v>221</v>
      </c>
      <c r="C101" s="103" t="s">
        <v>55</v>
      </c>
      <c r="D101" s="103" t="s">
        <v>37</v>
      </c>
      <c r="E101" s="103" t="s">
        <v>449</v>
      </c>
      <c r="F101" s="103" t="s">
        <v>109</v>
      </c>
      <c r="G101" s="105">
        <v>60000</v>
      </c>
      <c r="H101" s="116">
        <v>60000</v>
      </c>
      <c r="I101" s="106">
        <f t="shared" si="3"/>
        <v>60</v>
      </c>
      <c r="J101" s="116">
        <v>60000</v>
      </c>
      <c r="K101" s="106">
        <f t="shared" si="4"/>
        <v>60</v>
      </c>
      <c r="L101" s="116">
        <v>60000</v>
      </c>
    </row>
    <row r="102" spans="1:12" ht="15.75" customHeight="1">
      <c r="A102" s="101">
        <f t="shared" si="5"/>
        <v>90</v>
      </c>
      <c r="B102" s="102" t="s">
        <v>243</v>
      </c>
      <c r="C102" s="103" t="s">
        <v>55</v>
      </c>
      <c r="D102" s="103" t="s">
        <v>37</v>
      </c>
      <c r="E102" s="103" t="s">
        <v>450</v>
      </c>
      <c r="F102" s="103" t="s">
        <v>19</v>
      </c>
      <c r="G102" s="105">
        <v>171490</v>
      </c>
      <c r="H102" s="116">
        <v>171490</v>
      </c>
      <c r="I102" s="106">
        <f t="shared" si="3"/>
        <v>171.49</v>
      </c>
      <c r="J102" s="116">
        <v>171490</v>
      </c>
      <c r="K102" s="106">
        <f t="shared" si="4"/>
        <v>171.49</v>
      </c>
      <c r="L102" s="116">
        <v>171490</v>
      </c>
    </row>
    <row r="103" spans="1:12" ht="25.5">
      <c r="A103" s="101">
        <f t="shared" si="5"/>
        <v>91</v>
      </c>
      <c r="B103" s="102" t="s">
        <v>221</v>
      </c>
      <c r="C103" s="103" t="s">
        <v>55</v>
      </c>
      <c r="D103" s="103" t="s">
        <v>37</v>
      </c>
      <c r="E103" s="103" t="s">
        <v>450</v>
      </c>
      <c r="F103" s="103" t="s">
        <v>109</v>
      </c>
      <c r="G103" s="105">
        <v>171490</v>
      </c>
      <c r="H103" s="116">
        <v>171490</v>
      </c>
      <c r="I103" s="106">
        <f t="shared" si="3"/>
        <v>171.49</v>
      </c>
      <c r="J103" s="116">
        <v>171490</v>
      </c>
      <c r="K103" s="106">
        <f t="shared" si="4"/>
        <v>171.49</v>
      </c>
      <c r="L103" s="116">
        <v>171490</v>
      </c>
    </row>
    <row r="104" spans="1:12" ht="12.75">
      <c r="A104" s="101">
        <f t="shared" si="5"/>
        <v>92</v>
      </c>
      <c r="B104" s="102" t="s">
        <v>244</v>
      </c>
      <c r="C104" s="103" t="s">
        <v>55</v>
      </c>
      <c r="D104" s="103" t="s">
        <v>37</v>
      </c>
      <c r="E104" s="103" t="s">
        <v>451</v>
      </c>
      <c r="F104" s="103" t="s">
        <v>19</v>
      </c>
      <c r="G104" s="105">
        <v>7540000</v>
      </c>
      <c r="H104" s="116">
        <v>7540000</v>
      </c>
      <c r="I104" s="106">
        <f t="shared" si="3"/>
        <v>7540</v>
      </c>
      <c r="J104" s="116">
        <v>7540000</v>
      </c>
      <c r="K104" s="106">
        <f t="shared" si="4"/>
        <v>7540</v>
      </c>
      <c r="L104" s="116">
        <v>7540000</v>
      </c>
    </row>
    <row r="105" spans="1:12" ht="25.5">
      <c r="A105" s="101">
        <f t="shared" si="5"/>
        <v>93</v>
      </c>
      <c r="B105" s="102" t="s">
        <v>228</v>
      </c>
      <c r="C105" s="103" t="s">
        <v>55</v>
      </c>
      <c r="D105" s="103" t="s">
        <v>37</v>
      </c>
      <c r="E105" s="103" t="s">
        <v>451</v>
      </c>
      <c r="F105" s="103" t="s">
        <v>110</v>
      </c>
      <c r="G105" s="105">
        <v>6340645</v>
      </c>
      <c r="H105" s="116">
        <v>6340645</v>
      </c>
      <c r="I105" s="106">
        <f t="shared" si="3"/>
        <v>6340.645</v>
      </c>
      <c r="J105" s="116">
        <v>6340645</v>
      </c>
      <c r="K105" s="106">
        <f t="shared" si="4"/>
        <v>6340.645</v>
      </c>
      <c r="L105" s="116">
        <v>6340645</v>
      </c>
    </row>
    <row r="106" spans="1:12" ht="25.5">
      <c r="A106" s="101">
        <f t="shared" si="5"/>
        <v>94</v>
      </c>
      <c r="B106" s="102" t="s">
        <v>221</v>
      </c>
      <c r="C106" s="103" t="s">
        <v>55</v>
      </c>
      <c r="D106" s="103" t="s">
        <v>37</v>
      </c>
      <c r="E106" s="103" t="s">
        <v>451</v>
      </c>
      <c r="F106" s="103" t="s">
        <v>109</v>
      </c>
      <c r="G106" s="105">
        <v>1199355</v>
      </c>
      <c r="H106" s="116">
        <v>1199355</v>
      </c>
      <c r="I106" s="106">
        <f t="shared" si="3"/>
        <v>1199.355</v>
      </c>
      <c r="J106" s="116">
        <v>1199355</v>
      </c>
      <c r="K106" s="106">
        <f t="shared" si="4"/>
        <v>1199.355</v>
      </c>
      <c r="L106" s="116">
        <v>1199355</v>
      </c>
    </row>
    <row r="107" spans="1:12" ht="25.5">
      <c r="A107" s="101">
        <f t="shared" si="5"/>
        <v>95</v>
      </c>
      <c r="B107" s="102" t="s">
        <v>370</v>
      </c>
      <c r="C107" s="103" t="s">
        <v>55</v>
      </c>
      <c r="D107" s="103" t="s">
        <v>98</v>
      </c>
      <c r="E107" s="103" t="s">
        <v>415</v>
      </c>
      <c r="F107" s="103" t="s">
        <v>19</v>
      </c>
      <c r="G107" s="105">
        <v>511300</v>
      </c>
      <c r="H107" s="116">
        <v>511300</v>
      </c>
      <c r="I107" s="106">
        <f t="shared" si="3"/>
        <v>511.3</v>
      </c>
      <c r="J107" s="116">
        <v>511300</v>
      </c>
      <c r="K107" s="106">
        <f t="shared" si="4"/>
        <v>511.3</v>
      </c>
      <c r="L107" s="116">
        <v>511300</v>
      </c>
    </row>
    <row r="108" spans="1:12" ht="38.25">
      <c r="A108" s="101">
        <f t="shared" si="5"/>
        <v>96</v>
      </c>
      <c r="B108" s="102" t="s">
        <v>342</v>
      </c>
      <c r="C108" s="103" t="s">
        <v>55</v>
      </c>
      <c r="D108" s="103" t="s">
        <v>98</v>
      </c>
      <c r="E108" s="103" t="s">
        <v>1089</v>
      </c>
      <c r="F108" s="103" t="s">
        <v>19</v>
      </c>
      <c r="G108" s="105">
        <v>511300</v>
      </c>
      <c r="H108" s="116">
        <v>511300</v>
      </c>
      <c r="I108" s="106">
        <f t="shared" si="3"/>
        <v>511.3</v>
      </c>
      <c r="J108" s="116">
        <v>511300</v>
      </c>
      <c r="K108" s="106">
        <f t="shared" si="4"/>
        <v>511.3</v>
      </c>
      <c r="L108" s="116">
        <v>511300</v>
      </c>
    </row>
    <row r="109" spans="1:12" ht="38.25">
      <c r="A109" s="101">
        <f t="shared" si="5"/>
        <v>97</v>
      </c>
      <c r="B109" s="102" t="s">
        <v>1092</v>
      </c>
      <c r="C109" s="103" t="s">
        <v>55</v>
      </c>
      <c r="D109" s="103" t="s">
        <v>98</v>
      </c>
      <c r="E109" s="103" t="s">
        <v>452</v>
      </c>
      <c r="F109" s="103" t="s">
        <v>19</v>
      </c>
      <c r="G109" s="105">
        <v>200000</v>
      </c>
      <c r="H109" s="116">
        <v>200000</v>
      </c>
      <c r="I109" s="106">
        <f t="shared" si="3"/>
        <v>200</v>
      </c>
      <c r="J109" s="116">
        <v>200000</v>
      </c>
      <c r="K109" s="106">
        <f t="shared" si="4"/>
        <v>200</v>
      </c>
      <c r="L109" s="116">
        <v>200000</v>
      </c>
    </row>
    <row r="110" spans="1:12" ht="89.25">
      <c r="A110" s="101">
        <f t="shared" si="5"/>
        <v>98</v>
      </c>
      <c r="B110" s="102" t="s">
        <v>718</v>
      </c>
      <c r="C110" s="103" t="s">
        <v>55</v>
      </c>
      <c r="D110" s="103" t="s">
        <v>98</v>
      </c>
      <c r="E110" s="103" t="s">
        <v>453</v>
      </c>
      <c r="F110" s="103" t="s">
        <v>19</v>
      </c>
      <c r="G110" s="105">
        <v>28000</v>
      </c>
      <c r="H110" s="116">
        <v>28000</v>
      </c>
      <c r="I110" s="106">
        <f t="shared" si="3"/>
        <v>28</v>
      </c>
      <c r="J110" s="116">
        <v>28000</v>
      </c>
      <c r="K110" s="106">
        <f t="shared" si="4"/>
        <v>28</v>
      </c>
      <c r="L110" s="116">
        <v>28000</v>
      </c>
    </row>
    <row r="111" spans="1:12" ht="25.5">
      <c r="A111" s="101">
        <f t="shared" si="5"/>
        <v>99</v>
      </c>
      <c r="B111" s="102" t="s">
        <v>221</v>
      </c>
      <c r="C111" s="103" t="s">
        <v>55</v>
      </c>
      <c r="D111" s="103" t="s">
        <v>98</v>
      </c>
      <c r="E111" s="103" t="s">
        <v>453</v>
      </c>
      <c r="F111" s="103" t="s">
        <v>109</v>
      </c>
      <c r="G111" s="105">
        <v>28000</v>
      </c>
      <c r="H111" s="116">
        <v>28000</v>
      </c>
      <c r="I111" s="106">
        <f t="shared" si="3"/>
        <v>28</v>
      </c>
      <c r="J111" s="116">
        <v>28000</v>
      </c>
      <c r="K111" s="106">
        <f t="shared" si="4"/>
        <v>28</v>
      </c>
      <c r="L111" s="116">
        <v>28000</v>
      </c>
    </row>
    <row r="112" spans="1:12" ht="89.25">
      <c r="A112" s="101">
        <f t="shared" si="5"/>
        <v>100</v>
      </c>
      <c r="B112" s="102" t="s">
        <v>719</v>
      </c>
      <c r="C112" s="103" t="s">
        <v>55</v>
      </c>
      <c r="D112" s="103" t="s">
        <v>98</v>
      </c>
      <c r="E112" s="103" t="s">
        <v>454</v>
      </c>
      <c r="F112" s="103" t="s">
        <v>19</v>
      </c>
      <c r="G112" s="105">
        <v>32000</v>
      </c>
      <c r="H112" s="116">
        <v>32000</v>
      </c>
      <c r="I112" s="106">
        <f t="shared" si="3"/>
        <v>32</v>
      </c>
      <c r="J112" s="116">
        <v>32000</v>
      </c>
      <c r="K112" s="106">
        <f t="shared" si="4"/>
        <v>32</v>
      </c>
      <c r="L112" s="116">
        <v>32000</v>
      </c>
    </row>
    <row r="113" spans="1:12" ht="53.25" customHeight="1">
      <c r="A113" s="101">
        <f t="shared" si="5"/>
        <v>101</v>
      </c>
      <c r="B113" s="102" t="s">
        <v>221</v>
      </c>
      <c r="C113" s="103" t="s">
        <v>55</v>
      </c>
      <c r="D113" s="103" t="s">
        <v>98</v>
      </c>
      <c r="E113" s="103" t="s">
        <v>454</v>
      </c>
      <c r="F113" s="103" t="s">
        <v>109</v>
      </c>
      <c r="G113" s="105">
        <v>32000</v>
      </c>
      <c r="H113" s="116">
        <v>32000</v>
      </c>
      <c r="I113" s="106">
        <f t="shared" si="3"/>
        <v>32</v>
      </c>
      <c r="J113" s="116">
        <v>32000</v>
      </c>
      <c r="K113" s="106">
        <f t="shared" si="4"/>
        <v>32</v>
      </c>
      <c r="L113" s="116">
        <v>32000</v>
      </c>
    </row>
    <row r="114" spans="1:12" ht="38.25">
      <c r="A114" s="101">
        <f t="shared" si="5"/>
        <v>102</v>
      </c>
      <c r="B114" s="102" t="s">
        <v>1090</v>
      </c>
      <c r="C114" s="103" t="s">
        <v>55</v>
      </c>
      <c r="D114" s="103" t="s">
        <v>98</v>
      </c>
      <c r="E114" s="103" t="s">
        <v>439</v>
      </c>
      <c r="F114" s="103" t="s">
        <v>19</v>
      </c>
      <c r="G114" s="105">
        <v>311300</v>
      </c>
      <c r="H114" s="116">
        <v>311300</v>
      </c>
      <c r="I114" s="106">
        <f t="shared" si="3"/>
        <v>311.3</v>
      </c>
      <c r="J114" s="116">
        <v>311300</v>
      </c>
      <c r="K114" s="106">
        <f t="shared" si="4"/>
        <v>311.3</v>
      </c>
      <c r="L114" s="116">
        <v>311300</v>
      </c>
    </row>
    <row r="115" spans="1:12" ht="114.75">
      <c r="A115" s="101">
        <f t="shared" si="5"/>
        <v>103</v>
      </c>
      <c r="B115" s="102" t="s">
        <v>720</v>
      </c>
      <c r="C115" s="103" t="s">
        <v>55</v>
      </c>
      <c r="D115" s="103" t="s">
        <v>98</v>
      </c>
      <c r="E115" s="103" t="s">
        <v>455</v>
      </c>
      <c r="F115" s="103" t="s">
        <v>19</v>
      </c>
      <c r="G115" s="105">
        <v>24000</v>
      </c>
      <c r="H115" s="116">
        <v>24000</v>
      </c>
      <c r="I115" s="106">
        <f t="shared" si="3"/>
        <v>24</v>
      </c>
      <c r="J115" s="116">
        <v>24000</v>
      </c>
      <c r="K115" s="106">
        <f t="shared" si="4"/>
        <v>24</v>
      </c>
      <c r="L115" s="116">
        <v>24000</v>
      </c>
    </row>
    <row r="116" spans="1:12" ht="25.5">
      <c r="A116" s="101">
        <f t="shared" si="5"/>
        <v>104</v>
      </c>
      <c r="B116" s="102" t="s">
        <v>221</v>
      </c>
      <c r="C116" s="103" t="s">
        <v>55</v>
      </c>
      <c r="D116" s="103" t="s">
        <v>98</v>
      </c>
      <c r="E116" s="103" t="s">
        <v>455</v>
      </c>
      <c r="F116" s="103" t="s">
        <v>109</v>
      </c>
      <c r="G116" s="105">
        <v>24000</v>
      </c>
      <c r="H116" s="116">
        <v>24000</v>
      </c>
      <c r="I116" s="106">
        <f t="shared" si="3"/>
        <v>24</v>
      </c>
      <c r="J116" s="116">
        <v>24000</v>
      </c>
      <c r="K116" s="106">
        <f t="shared" si="4"/>
        <v>24</v>
      </c>
      <c r="L116" s="116">
        <v>24000</v>
      </c>
    </row>
    <row r="117" spans="1:12" ht="63.75">
      <c r="A117" s="101">
        <f t="shared" si="5"/>
        <v>105</v>
      </c>
      <c r="B117" s="102" t="s">
        <v>721</v>
      </c>
      <c r="C117" s="103" t="s">
        <v>55</v>
      </c>
      <c r="D117" s="103" t="s">
        <v>98</v>
      </c>
      <c r="E117" s="103" t="s">
        <v>456</v>
      </c>
      <c r="F117" s="103" t="s">
        <v>19</v>
      </c>
      <c r="G117" s="105">
        <v>28000</v>
      </c>
      <c r="H117" s="116">
        <v>28000</v>
      </c>
      <c r="I117" s="106">
        <f t="shared" si="3"/>
        <v>28</v>
      </c>
      <c r="J117" s="116">
        <v>28000</v>
      </c>
      <c r="K117" s="106">
        <f t="shared" si="4"/>
        <v>28</v>
      </c>
      <c r="L117" s="116">
        <v>28000</v>
      </c>
    </row>
    <row r="118" spans="1:12" ht="15" customHeight="1">
      <c r="A118" s="101">
        <f t="shared" si="5"/>
        <v>106</v>
      </c>
      <c r="B118" s="102" t="s">
        <v>221</v>
      </c>
      <c r="C118" s="103" t="s">
        <v>55</v>
      </c>
      <c r="D118" s="103" t="s">
        <v>98</v>
      </c>
      <c r="E118" s="103" t="s">
        <v>456</v>
      </c>
      <c r="F118" s="103" t="s">
        <v>109</v>
      </c>
      <c r="G118" s="105">
        <v>28000</v>
      </c>
      <c r="H118" s="116">
        <v>28000</v>
      </c>
      <c r="I118" s="106">
        <f t="shared" si="3"/>
        <v>28</v>
      </c>
      <c r="J118" s="116">
        <v>28000</v>
      </c>
      <c r="K118" s="106">
        <f t="shared" si="4"/>
        <v>28</v>
      </c>
      <c r="L118" s="116">
        <v>28000</v>
      </c>
    </row>
    <row r="119" spans="1:12" ht="102">
      <c r="A119" s="101">
        <f t="shared" si="5"/>
        <v>107</v>
      </c>
      <c r="B119" s="102" t="s">
        <v>722</v>
      </c>
      <c r="C119" s="103" t="s">
        <v>55</v>
      </c>
      <c r="D119" s="103" t="s">
        <v>98</v>
      </c>
      <c r="E119" s="103" t="s">
        <v>457</v>
      </c>
      <c r="F119" s="103" t="s">
        <v>19</v>
      </c>
      <c r="G119" s="105">
        <v>29000</v>
      </c>
      <c r="H119" s="116">
        <v>29000</v>
      </c>
      <c r="I119" s="106">
        <f t="shared" si="3"/>
        <v>29</v>
      </c>
      <c r="J119" s="116">
        <v>29000</v>
      </c>
      <c r="K119" s="106">
        <f t="shared" si="4"/>
        <v>29</v>
      </c>
      <c r="L119" s="116">
        <v>29000</v>
      </c>
    </row>
    <row r="120" spans="1:12" ht="25.5">
      <c r="A120" s="101">
        <f t="shared" si="5"/>
        <v>108</v>
      </c>
      <c r="B120" s="102" t="s">
        <v>221</v>
      </c>
      <c r="C120" s="103" t="s">
        <v>55</v>
      </c>
      <c r="D120" s="103" t="s">
        <v>98</v>
      </c>
      <c r="E120" s="103" t="s">
        <v>457</v>
      </c>
      <c r="F120" s="103" t="s">
        <v>109</v>
      </c>
      <c r="G120" s="105">
        <v>29000</v>
      </c>
      <c r="H120" s="116">
        <v>29000</v>
      </c>
      <c r="I120" s="106">
        <f t="shared" si="3"/>
        <v>29</v>
      </c>
      <c r="J120" s="116">
        <v>29000</v>
      </c>
      <c r="K120" s="106">
        <f t="shared" si="4"/>
        <v>29</v>
      </c>
      <c r="L120" s="116">
        <v>29000</v>
      </c>
    </row>
    <row r="121" spans="1:12" ht="12.75">
      <c r="A121" s="101">
        <f t="shared" si="5"/>
        <v>109</v>
      </c>
      <c r="B121" s="102" t="s">
        <v>371</v>
      </c>
      <c r="C121" s="103" t="s">
        <v>55</v>
      </c>
      <c r="D121" s="103" t="s">
        <v>38</v>
      </c>
      <c r="E121" s="103" t="s">
        <v>415</v>
      </c>
      <c r="F121" s="103" t="s">
        <v>19</v>
      </c>
      <c r="G121" s="105">
        <v>9197600</v>
      </c>
      <c r="H121" s="116">
        <v>7202600</v>
      </c>
      <c r="I121" s="106">
        <f t="shared" si="3"/>
        <v>9197.6</v>
      </c>
      <c r="J121" s="116">
        <v>9197600</v>
      </c>
      <c r="K121" s="106">
        <f t="shared" si="4"/>
        <v>7202.6</v>
      </c>
      <c r="L121" s="116">
        <v>7202600</v>
      </c>
    </row>
    <row r="122" spans="1:12" ht="12.75">
      <c r="A122" s="101">
        <f t="shared" si="5"/>
        <v>110</v>
      </c>
      <c r="B122" s="102" t="s">
        <v>372</v>
      </c>
      <c r="C122" s="103" t="s">
        <v>55</v>
      </c>
      <c r="D122" s="103" t="s">
        <v>39</v>
      </c>
      <c r="E122" s="103" t="s">
        <v>415</v>
      </c>
      <c r="F122" s="103" t="s">
        <v>19</v>
      </c>
      <c r="G122" s="105">
        <v>2033600</v>
      </c>
      <c r="H122" s="116">
        <v>2033600</v>
      </c>
      <c r="I122" s="106">
        <f t="shared" si="3"/>
        <v>2033.6</v>
      </c>
      <c r="J122" s="116">
        <v>2033600</v>
      </c>
      <c r="K122" s="106">
        <f t="shared" si="4"/>
        <v>2033.6</v>
      </c>
      <c r="L122" s="116">
        <v>2033600</v>
      </c>
    </row>
    <row r="123" spans="1:12" ht="51">
      <c r="A123" s="101">
        <f t="shared" si="5"/>
        <v>111</v>
      </c>
      <c r="B123" s="102" t="s">
        <v>338</v>
      </c>
      <c r="C123" s="103" t="s">
        <v>55</v>
      </c>
      <c r="D123" s="103" t="s">
        <v>39</v>
      </c>
      <c r="E123" s="103" t="s">
        <v>1093</v>
      </c>
      <c r="F123" s="103" t="s">
        <v>19</v>
      </c>
      <c r="G123" s="105">
        <v>1362000</v>
      </c>
      <c r="H123" s="116">
        <v>1362000</v>
      </c>
      <c r="I123" s="106">
        <f t="shared" si="3"/>
        <v>1362</v>
      </c>
      <c r="J123" s="116">
        <v>1362000</v>
      </c>
      <c r="K123" s="106">
        <f t="shared" si="4"/>
        <v>1362</v>
      </c>
      <c r="L123" s="116">
        <v>1362000</v>
      </c>
    </row>
    <row r="124" spans="1:12" ht="38.25">
      <c r="A124" s="101">
        <f t="shared" si="5"/>
        <v>112</v>
      </c>
      <c r="B124" s="102" t="s">
        <v>1094</v>
      </c>
      <c r="C124" s="103" t="s">
        <v>55</v>
      </c>
      <c r="D124" s="103" t="s">
        <v>39</v>
      </c>
      <c r="E124" s="103" t="s">
        <v>458</v>
      </c>
      <c r="F124" s="103" t="s">
        <v>19</v>
      </c>
      <c r="G124" s="105">
        <v>1362000</v>
      </c>
      <c r="H124" s="116">
        <v>1362000</v>
      </c>
      <c r="I124" s="106">
        <f t="shared" si="3"/>
        <v>1362</v>
      </c>
      <c r="J124" s="116">
        <v>1362000</v>
      </c>
      <c r="K124" s="106">
        <f t="shared" si="4"/>
        <v>1362</v>
      </c>
      <c r="L124" s="116">
        <v>1362000</v>
      </c>
    </row>
    <row r="125" spans="1:12" ht="25.5">
      <c r="A125" s="101">
        <f t="shared" si="5"/>
        <v>113</v>
      </c>
      <c r="B125" s="102" t="s">
        <v>245</v>
      </c>
      <c r="C125" s="103" t="s">
        <v>55</v>
      </c>
      <c r="D125" s="103" t="s">
        <v>39</v>
      </c>
      <c r="E125" s="103" t="s">
        <v>459</v>
      </c>
      <c r="F125" s="103" t="s">
        <v>19</v>
      </c>
      <c r="G125" s="105">
        <v>40000</v>
      </c>
      <c r="H125" s="116">
        <v>40000</v>
      </c>
      <c r="I125" s="106">
        <f t="shared" si="3"/>
        <v>40</v>
      </c>
      <c r="J125" s="116">
        <v>40000</v>
      </c>
      <c r="K125" s="106">
        <f t="shared" si="4"/>
        <v>40</v>
      </c>
      <c r="L125" s="116">
        <v>40000</v>
      </c>
    </row>
    <row r="126" spans="1:12" ht="12.75">
      <c r="A126" s="101">
        <f t="shared" si="5"/>
        <v>114</v>
      </c>
      <c r="B126" s="102" t="s">
        <v>425</v>
      </c>
      <c r="C126" s="103" t="s">
        <v>55</v>
      </c>
      <c r="D126" s="103" t="s">
        <v>39</v>
      </c>
      <c r="E126" s="103" t="s">
        <v>459</v>
      </c>
      <c r="F126" s="103" t="s">
        <v>426</v>
      </c>
      <c r="G126" s="105">
        <v>40000</v>
      </c>
      <c r="H126" s="116">
        <v>40000</v>
      </c>
      <c r="I126" s="106">
        <f t="shared" si="3"/>
        <v>40</v>
      </c>
      <c r="J126" s="116">
        <v>40000</v>
      </c>
      <c r="K126" s="106">
        <f t="shared" si="4"/>
        <v>40</v>
      </c>
      <c r="L126" s="116">
        <v>40000</v>
      </c>
    </row>
    <row r="127" spans="1:12" ht="18" customHeight="1">
      <c r="A127" s="101">
        <f t="shared" si="5"/>
        <v>115</v>
      </c>
      <c r="B127" s="102" t="s">
        <v>247</v>
      </c>
      <c r="C127" s="103" t="s">
        <v>55</v>
      </c>
      <c r="D127" s="103" t="s">
        <v>39</v>
      </c>
      <c r="E127" s="103" t="s">
        <v>460</v>
      </c>
      <c r="F127" s="103" t="s">
        <v>19</v>
      </c>
      <c r="G127" s="105">
        <v>100000</v>
      </c>
      <c r="H127" s="116">
        <v>100000</v>
      </c>
      <c r="I127" s="106">
        <f t="shared" si="3"/>
        <v>100</v>
      </c>
      <c r="J127" s="116">
        <v>100000</v>
      </c>
      <c r="K127" s="106">
        <f t="shared" si="4"/>
        <v>100</v>
      </c>
      <c r="L127" s="116">
        <v>100000</v>
      </c>
    </row>
    <row r="128" spans="1:12" ht="25.5">
      <c r="A128" s="101">
        <f t="shared" si="5"/>
        <v>116</v>
      </c>
      <c r="B128" s="102" t="s">
        <v>221</v>
      </c>
      <c r="C128" s="103" t="s">
        <v>55</v>
      </c>
      <c r="D128" s="103" t="s">
        <v>39</v>
      </c>
      <c r="E128" s="103" t="s">
        <v>460</v>
      </c>
      <c r="F128" s="103" t="s">
        <v>109</v>
      </c>
      <c r="G128" s="105">
        <v>82500</v>
      </c>
      <c r="H128" s="116">
        <v>82500</v>
      </c>
      <c r="I128" s="106">
        <f t="shared" si="3"/>
        <v>82.5</v>
      </c>
      <c r="J128" s="116">
        <v>82500</v>
      </c>
      <c r="K128" s="106">
        <f t="shared" si="4"/>
        <v>82.5</v>
      </c>
      <c r="L128" s="116">
        <v>82500</v>
      </c>
    </row>
    <row r="129" spans="1:12" ht="14.25" customHeight="1">
      <c r="A129" s="101">
        <f t="shared" si="5"/>
        <v>117</v>
      </c>
      <c r="B129" s="102" t="s">
        <v>425</v>
      </c>
      <c r="C129" s="103" t="s">
        <v>55</v>
      </c>
      <c r="D129" s="103" t="s">
        <v>39</v>
      </c>
      <c r="E129" s="103" t="s">
        <v>460</v>
      </c>
      <c r="F129" s="103" t="s">
        <v>426</v>
      </c>
      <c r="G129" s="105">
        <v>17500</v>
      </c>
      <c r="H129" s="116">
        <v>17500</v>
      </c>
      <c r="I129" s="106">
        <f t="shared" si="3"/>
        <v>17.5</v>
      </c>
      <c r="J129" s="116">
        <v>17500</v>
      </c>
      <c r="K129" s="106">
        <f t="shared" si="4"/>
        <v>17.5</v>
      </c>
      <c r="L129" s="116">
        <v>17500</v>
      </c>
    </row>
    <row r="130" spans="1:12" ht="38.25">
      <c r="A130" s="101">
        <f t="shared" si="5"/>
        <v>118</v>
      </c>
      <c r="B130" s="102" t="s">
        <v>248</v>
      </c>
      <c r="C130" s="103" t="s">
        <v>55</v>
      </c>
      <c r="D130" s="103" t="s">
        <v>39</v>
      </c>
      <c r="E130" s="103" t="s">
        <v>461</v>
      </c>
      <c r="F130" s="103" t="s">
        <v>19</v>
      </c>
      <c r="G130" s="105">
        <v>400000</v>
      </c>
      <c r="H130" s="116">
        <v>400000</v>
      </c>
      <c r="I130" s="106">
        <f t="shared" si="3"/>
        <v>400</v>
      </c>
      <c r="J130" s="116">
        <v>400000</v>
      </c>
      <c r="K130" s="106">
        <f t="shared" si="4"/>
        <v>400</v>
      </c>
      <c r="L130" s="116">
        <v>400000</v>
      </c>
    </row>
    <row r="131" spans="1:12" ht="51">
      <c r="A131" s="101">
        <f t="shared" si="5"/>
        <v>119</v>
      </c>
      <c r="B131" s="102" t="s">
        <v>432</v>
      </c>
      <c r="C131" s="103" t="s">
        <v>55</v>
      </c>
      <c r="D131" s="103" t="s">
        <v>39</v>
      </c>
      <c r="E131" s="103" t="s">
        <v>461</v>
      </c>
      <c r="F131" s="103" t="s">
        <v>105</v>
      </c>
      <c r="G131" s="105">
        <v>400000</v>
      </c>
      <c r="H131" s="116">
        <v>400000</v>
      </c>
      <c r="I131" s="106">
        <f t="shared" si="3"/>
        <v>400</v>
      </c>
      <c r="J131" s="116">
        <v>400000</v>
      </c>
      <c r="K131" s="106">
        <f t="shared" si="4"/>
        <v>400</v>
      </c>
      <c r="L131" s="116">
        <v>400000</v>
      </c>
    </row>
    <row r="132" spans="1:12" ht="18" customHeight="1">
      <c r="A132" s="101">
        <f t="shared" si="5"/>
        <v>120</v>
      </c>
      <c r="B132" s="102" t="s">
        <v>249</v>
      </c>
      <c r="C132" s="103" t="s">
        <v>55</v>
      </c>
      <c r="D132" s="103" t="s">
        <v>39</v>
      </c>
      <c r="E132" s="103" t="s">
        <v>462</v>
      </c>
      <c r="F132" s="103" t="s">
        <v>19</v>
      </c>
      <c r="G132" s="105">
        <v>300000</v>
      </c>
      <c r="H132" s="116">
        <v>300000</v>
      </c>
      <c r="I132" s="106">
        <f t="shared" si="3"/>
        <v>300</v>
      </c>
      <c r="J132" s="116">
        <v>300000</v>
      </c>
      <c r="K132" s="106">
        <f t="shared" si="4"/>
        <v>300</v>
      </c>
      <c r="L132" s="116">
        <v>300000</v>
      </c>
    </row>
    <row r="133" spans="1:12" ht="51">
      <c r="A133" s="101">
        <f t="shared" si="5"/>
        <v>121</v>
      </c>
      <c r="B133" s="102" t="s">
        <v>432</v>
      </c>
      <c r="C133" s="103" t="s">
        <v>55</v>
      </c>
      <c r="D133" s="103" t="s">
        <v>39</v>
      </c>
      <c r="E133" s="103" t="s">
        <v>462</v>
      </c>
      <c r="F133" s="103" t="s">
        <v>105</v>
      </c>
      <c r="G133" s="105">
        <v>300000</v>
      </c>
      <c r="H133" s="116">
        <v>300000</v>
      </c>
      <c r="I133" s="106">
        <f t="shared" si="3"/>
        <v>300</v>
      </c>
      <c r="J133" s="116">
        <v>300000</v>
      </c>
      <c r="K133" s="106">
        <f t="shared" si="4"/>
        <v>300</v>
      </c>
      <c r="L133" s="116">
        <v>300000</v>
      </c>
    </row>
    <row r="134" spans="1:12" ht="54.75" customHeight="1">
      <c r="A134" s="101">
        <f t="shared" si="5"/>
        <v>122</v>
      </c>
      <c r="B134" s="102" t="s">
        <v>250</v>
      </c>
      <c r="C134" s="103" t="s">
        <v>55</v>
      </c>
      <c r="D134" s="103" t="s">
        <v>39</v>
      </c>
      <c r="E134" s="103" t="s">
        <v>463</v>
      </c>
      <c r="F134" s="103" t="s">
        <v>19</v>
      </c>
      <c r="G134" s="105">
        <v>130000</v>
      </c>
      <c r="H134" s="116">
        <v>130000</v>
      </c>
      <c r="I134" s="106">
        <f t="shared" si="3"/>
        <v>130</v>
      </c>
      <c r="J134" s="116">
        <v>130000</v>
      </c>
      <c r="K134" s="106">
        <f t="shared" si="4"/>
        <v>130</v>
      </c>
      <c r="L134" s="116">
        <v>130000</v>
      </c>
    </row>
    <row r="135" spans="1:12" ht="25.5">
      <c r="A135" s="101">
        <f t="shared" si="5"/>
        <v>123</v>
      </c>
      <c r="B135" s="102" t="s">
        <v>221</v>
      </c>
      <c r="C135" s="103" t="s">
        <v>55</v>
      </c>
      <c r="D135" s="103" t="s">
        <v>39</v>
      </c>
      <c r="E135" s="103" t="s">
        <v>463</v>
      </c>
      <c r="F135" s="103" t="s">
        <v>109</v>
      </c>
      <c r="G135" s="105">
        <v>130000</v>
      </c>
      <c r="H135" s="116">
        <v>130000</v>
      </c>
      <c r="I135" s="106">
        <f t="shared" si="3"/>
        <v>130</v>
      </c>
      <c r="J135" s="116">
        <v>130000</v>
      </c>
      <c r="K135" s="106">
        <f t="shared" si="4"/>
        <v>130</v>
      </c>
      <c r="L135" s="116">
        <v>130000</v>
      </c>
    </row>
    <row r="136" spans="1:12" ht="15.75" customHeight="1">
      <c r="A136" s="101">
        <f t="shared" si="5"/>
        <v>124</v>
      </c>
      <c r="B136" s="102" t="s">
        <v>251</v>
      </c>
      <c r="C136" s="103" t="s">
        <v>55</v>
      </c>
      <c r="D136" s="103" t="s">
        <v>39</v>
      </c>
      <c r="E136" s="103" t="s">
        <v>464</v>
      </c>
      <c r="F136" s="103" t="s">
        <v>19</v>
      </c>
      <c r="G136" s="105">
        <v>92000</v>
      </c>
      <c r="H136" s="116">
        <v>92000</v>
      </c>
      <c r="I136" s="106">
        <f t="shared" si="3"/>
        <v>92</v>
      </c>
      <c r="J136" s="116">
        <v>92000</v>
      </c>
      <c r="K136" s="106">
        <f t="shared" si="4"/>
        <v>92</v>
      </c>
      <c r="L136" s="116">
        <v>92000</v>
      </c>
    </row>
    <row r="137" spans="1:12" ht="25.5">
      <c r="A137" s="101">
        <f t="shared" si="5"/>
        <v>125</v>
      </c>
      <c r="B137" s="102" t="s">
        <v>221</v>
      </c>
      <c r="C137" s="103" t="s">
        <v>55</v>
      </c>
      <c r="D137" s="103" t="s">
        <v>39</v>
      </c>
      <c r="E137" s="103" t="s">
        <v>464</v>
      </c>
      <c r="F137" s="103" t="s">
        <v>109</v>
      </c>
      <c r="G137" s="105">
        <v>92000</v>
      </c>
      <c r="H137" s="116">
        <v>92000</v>
      </c>
      <c r="I137" s="106">
        <f t="shared" si="3"/>
        <v>92</v>
      </c>
      <c r="J137" s="116">
        <v>92000</v>
      </c>
      <c r="K137" s="106">
        <f t="shared" si="4"/>
        <v>92</v>
      </c>
      <c r="L137" s="116">
        <v>92000</v>
      </c>
    </row>
    <row r="138" spans="1:12" ht="38.25">
      <c r="A138" s="101">
        <f t="shared" si="5"/>
        <v>126</v>
      </c>
      <c r="B138" s="102" t="s">
        <v>465</v>
      </c>
      <c r="C138" s="103" t="s">
        <v>55</v>
      </c>
      <c r="D138" s="103" t="s">
        <v>39</v>
      </c>
      <c r="E138" s="103" t="s">
        <v>466</v>
      </c>
      <c r="F138" s="103" t="s">
        <v>19</v>
      </c>
      <c r="G138" s="105">
        <v>300000</v>
      </c>
      <c r="H138" s="116">
        <v>300000</v>
      </c>
      <c r="I138" s="106">
        <f t="shared" si="3"/>
        <v>300</v>
      </c>
      <c r="J138" s="116">
        <v>300000</v>
      </c>
      <c r="K138" s="106">
        <f t="shared" si="4"/>
        <v>300</v>
      </c>
      <c r="L138" s="116">
        <v>300000</v>
      </c>
    </row>
    <row r="139" spans="1:12" ht="51">
      <c r="A139" s="101">
        <f t="shared" si="5"/>
        <v>127</v>
      </c>
      <c r="B139" s="102" t="s">
        <v>432</v>
      </c>
      <c r="C139" s="103" t="s">
        <v>55</v>
      </c>
      <c r="D139" s="103" t="s">
        <v>39</v>
      </c>
      <c r="E139" s="103" t="s">
        <v>466</v>
      </c>
      <c r="F139" s="103" t="s">
        <v>105</v>
      </c>
      <c r="G139" s="105">
        <v>300000</v>
      </c>
      <c r="H139" s="116">
        <v>300000</v>
      </c>
      <c r="I139" s="106">
        <f t="shared" si="3"/>
        <v>300</v>
      </c>
      <c r="J139" s="116">
        <v>300000</v>
      </c>
      <c r="K139" s="106">
        <f t="shared" si="4"/>
        <v>300</v>
      </c>
      <c r="L139" s="116">
        <v>300000</v>
      </c>
    </row>
    <row r="140" spans="1:12" ht="12.75">
      <c r="A140" s="101">
        <f t="shared" si="5"/>
        <v>128</v>
      </c>
      <c r="B140" s="102" t="s">
        <v>117</v>
      </c>
      <c r="C140" s="103" t="s">
        <v>55</v>
      </c>
      <c r="D140" s="103" t="s">
        <v>39</v>
      </c>
      <c r="E140" s="103" t="s">
        <v>416</v>
      </c>
      <c r="F140" s="103" t="s">
        <v>19</v>
      </c>
      <c r="G140" s="105">
        <v>671600</v>
      </c>
      <c r="H140" s="116">
        <v>671600</v>
      </c>
      <c r="I140" s="106">
        <f t="shared" si="3"/>
        <v>671.6</v>
      </c>
      <c r="J140" s="116">
        <v>671600</v>
      </c>
      <c r="K140" s="106">
        <f t="shared" si="4"/>
        <v>671.6</v>
      </c>
      <c r="L140" s="116">
        <v>671600</v>
      </c>
    </row>
    <row r="141" spans="1:12" ht="51">
      <c r="A141" s="101">
        <f t="shared" si="5"/>
        <v>129</v>
      </c>
      <c r="B141" s="102" t="s">
        <v>467</v>
      </c>
      <c r="C141" s="103" t="s">
        <v>55</v>
      </c>
      <c r="D141" s="103" t="s">
        <v>39</v>
      </c>
      <c r="E141" s="103" t="s">
        <v>468</v>
      </c>
      <c r="F141" s="103" t="s">
        <v>19</v>
      </c>
      <c r="G141" s="105">
        <v>671600</v>
      </c>
      <c r="H141" s="116">
        <v>671600</v>
      </c>
      <c r="I141" s="106">
        <f aca="true" t="shared" si="6" ref="I141:I204">J141/1000</f>
        <v>671.6</v>
      </c>
      <c r="J141" s="116">
        <v>671600</v>
      </c>
      <c r="K141" s="106">
        <f aca="true" t="shared" si="7" ref="K141:K204">L141/1000</f>
        <v>671.6</v>
      </c>
      <c r="L141" s="116">
        <v>671600</v>
      </c>
    </row>
    <row r="142" spans="1:12" ht="25.5">
      <c r="A142" s="101">
        <f aca="true" t="shared" si="8" ref="A142:A205">1+A141</f>
        <v>130</v>
      </c>
      <c r="B142" s="102" t="s">
        <v>221</v>
      </c>
      <c r="C142" s="103" t="s">
        <v>55</v>
      </c>
      <c r="D142" s="103" t="s">
        <v>39</v>
      </c>
      <c r="E142" s="103" t="s">
        <v>468</v>
      </c>
      <c r="F142" s="103" t="s">
        <v>109</v>
      </c>
      <c r="G142" s="105">
        <v>671600</v>
      </c>
      <c r="H142" s="116">
        <v>671600</v>
      </c>
      <c r="I142" s="106">
        <f t="shared" si="6"/>
        <v>671.6</v>
      </c>
      <c r="J142" s="116">
        <v>671600</v>
      </c>
      <c r="K142" s="106">
        <f t="shared" si="7"/>
        <v>671.6</v>
      </c>
      <c r="L142" s="116">
        <v>671600</v>
      </c>
    </row>
    <row r="143" spans="1:12" ht="12.75">
      <c r="A143" s="101">
        <f t="shared" si="8"/>
        <v>131</v>
      </c>
      <c r="B143" s="102" t="s">
        <v>373</v>
      </c>
      <c r="C143" s="103" t="s">
        <v>55</v>
      </c>
      <c r="D143" s="103" t="s">
        <v>310</v>
      </c>
      <c r="E143" s="103" t="s">
        <v>415</v>
      </c>
      <c r="F143" s="103" t="s">
        <v>19</v>
      </c>
      <c r="G143" s="105">
        <v>250000</v>
      </c>
      <c r="H143" s="116">
        <v>250000</v>
      </c>
      <c r="I143" s="106">
        <f t="shared" si="6"/>
        <v>250</v>
      </c>
      <c r="J143" s="116">
        <v>250000</v>
      </c>
      <c r="K143" s="106">
        <f t="shared" si="7"/>
        <v>250</v>
      </c>
      <c r="L143" s="116">
        <v>250000</v>
      </c>
    </row>
    <row r="144" spans="1:12" ht="38.25">
      <c r="A144" s="101">
        <f t="shared" si="8"/>
        <v>132</v>
      </c>
      <c r="B144" s="102" t="s">
        <v>342</v>
      </c>
      <c r="C144" s="103" t="s">
        <v>55</v>
      </c>
      <c r="D144" s="103" t="s">
        <v>310</v>
      </c>
      <c r="E144" s="103" t="s">
        <v>1089</v>
      </c>
      <c r="F144" s="103" t="s">
        <v>19</v>
      </c>
      <c r="G144" s="105">
        <v>250000</v>
      </c>
      <c r="H144" s="116">
        <v>250000</v>
      </c>
      <c r="I144" s="106">
        <f t="shared" si="6"/>
        <v>250</v>
      </c>
      <c r="J144" s="116">
        <v>250000</v>
      </c>
      <c r="K144" s="106">
        <f t="shared" si="7"/>
        <v>250</v>
      </c>
      <c r="L144" s="116">
        <v>250000</v>
      </c>
    </row>
    <row r="145" spans="1:12" ht="63.75">
      <c r="A145" s="101">
        <f t="shared" si="8"/>
        <v>133</v>
      </c>
      <c r="B145" s="102" t="s">
        <v>1091</v>
      </c>
      <c r="C145" s="103" t="s">
        <v>55</v>
      </c>
      <c r="D145" s="103" t="s">
        <v>310</v>
      </c>
      <c r="E145" s="103" t="s">
        <v>442</v>
      </c>
      <c r="F145" s="103" t="s">
        <v>19</v>
      </c>
      <c r="G145" s="105">
        <v>250000</v>
      </c>
      <c r="H145" s="116">
        <v>250000</v>
      </c>
      <c r="I145" s="106">
        <f t="shared" si="6"/>
        <v>250</v>
      </c>
      <c r="J145" s="116">
        <v>250000</v>
      </c>
      <c r="K145" s="106">
        <f t="shared" si="7"/>
        <v>250</v>
      </c>
      <c r="L145" s="116">
        <v>250000</v>
      </c>
    </row>
    <row r="146" spans="1:12" ht="63.75">
      <c r="A146" s="101">
        <f t="shared" si="8"/>
        <v>134</v>
      </c>
      <c r="B146" s="102" t="s">
        <v>241</v>
      </c>
      <c r="C146" s="103" t="s">
        <v>55</v>
      </c>
      <c r="D146" s="103" t="s">
        <v>310</v>
      </c>
      <c r="E146" s="103" t="s">
        <v>469</v>
      </c>
      <c r="F146" s="103" t="s">
        <v>19</v>
      </c>
      <c r="G146" s="105">
        <v>250000</v>
      </c>
      <c r="H146" s="116">
        <v>250000</v>
      </c>
      <c r="I146" s="106">
        <f t="shared" si="6"/>
        <v>250</v>
      </c>
      <c r="J146" s="116">
        <v>250000</v>
      </c>
      <c r="K146" s="106">
        <f t="shared" si="7"/>
        <v>250</v>
      </c>
      <c r="L146" s="116">
        <v>250000</v>
      </c>
    </row>
    <row r="147" spans="1:12" ht="25.5">
      <c r="A147" s="101">
        <f t="shared" si="8"/>
        <v>135</v>
      </c>
      <c r="B147" s="102" t="s">
        <v>228</v>
      </c>
      <c r="C147" s="103" t="s">
        <v>55</v>
      </c>
      <c r="D147" s="103" t="s">
        <v>310</v>
      </c>
      <c r="E147" s="103" t="s">
        <v>469</v>
      </c>
      <c r="F147" s="103" t="s">
        <v>110</v>
      </c>
      <c r="G147" s="105">
        <v>201962</v>
      </c>
      <c r="H147" s="116">
        <v>201962</v>
      </c>
      <c r="I147" s="106">
        <f t="shared" si="6"/>
        <v>201.962</v>
      </c>
      <c r="J147" s="116">
        <v>201962</v>
      </c>
      <c r="K147" s="106">
        <f t="shared" si="7"/>
        <v>201.962</v>
      </c>
      <c r="L147" s="116">
        <v>201962</v>
      </c>
    </row>
    <row r="148" spans="1:12" ht="25.5">
      <c r="A148" s="101">
        <f t="shared" si="8"/>
        <v>136</v>
      </c>
      <c r="B148" s="102" t="s">
        <v>221</v>
      </c>
      <c r="C148" s="103" t="s">
        <v>55</v>
      </c>
      <c r="D148" s="103" t="s">
        <v>310</v>
      </c>
      <c r="E148" s="103" t="s">
        <v>469</v>
      </c>
      <c r="F148" s="103" t="s">
        <v>109</v>
      </c>
      <c r="G148" s="105">
        <v>48038</v>
      </c>
      <c r="H148" s="116">
        <v>48038</v>
      </c>
      <c r="I148" s="106">
        <f t="shared" si="6"/>
        <v>48.038</v>
      </c>
      <c r="J148" s="116">
        <v>48038</v>
      </c>
      <c r="K148" s="106">
        <f t="shared" si="7"/>
        <v>48.038</v>
      </c>
      <c r="L148" s="116">
        <v>48038</v>
      </c>
    </row>
    <row r="149" spans="1:12" ht="12.75">
      <c r="A149" s="101">
        <f t="shared" si="8"/>
        <v>137</v>
      </c>
      <c r="B149" s="102" t="s">
        <v>375</v>
      </c>
      <c r="C149" s="103" t="s">
        <v>55</v>
      </c>
      <c r="D149" s="103" t="s">
        <v>57</v>
      </c>
      <c r="E149" s="103" t="s">
        <v>415</v>
      </c>
      <c r="F149" s="103" t="s">
        <v>19</v>
      </c>
      <c r="G149" s="105">
        <v>5000000</v>
      </c>
      <c r="H149" s="116">
        <v>3000000</v>
      </c>
      <c r="I149" s="106">
        <f t="shared" si="6"/>
        <v>5000</v>
      </c>
      <c r="J149" s="116">
        <v>5000000</v>
      </c>
      <c r="K149" s="106">
        <f t="shared" si="7"/>
        <v>3000</v>
      </c>
      <c r="L149" s="116">
        <v>3000000</v>
      </c>
    </row>
    <row r="150" spans="1:12" ht="51">
      <c r="A150" s="101">
        <f t="shared" si="8"/>
        <v>138</v>
      </c>
      <c r="B150" s="102" t="s">
        <v>338</v>
      </c>
      <c r="C150" s="103" t="s">
        <v>55</v>
      </c>
      <c r="D150" s="103" t="s">
        <v>57</v>
      </c>
      <c r="E150" s="103" t="s">
        <v>1093</v>
      </c>
      <c r="F150" s="103" t="s">
        <v>19</v>
      </c>
      <c r="G150" s="105">
        <v>5000000</v>
      </c>
      <c r="H150" s="116">
        <v>3000000</v>
      </c>
      <c r="I150" s="106">
        <f t="shared" si="6"/>
        <v>5000</v>
      </c>
      <c r="J150" s="116">
        <v>5000000</v>
      </c>
      <c r="K150" s="106">
        <f t="shared" si="7"/>
        <v>3000</v>
      </c>
      <c r="L150" s="116">
        <v>3000000</v>
      </c>
    </row>
    <row r="151" spans="1:12" ht="38.25">
      <c r="A151" s="101">
        <f t="shared" si="8"/>
        <v>139</v>
      </c>
      <c r="B151" s="102" t="s">
        <v>1095</v>
      </c>
      <c r="C151" s="103" t="s">
        <v>55</v>
      </c>
      <c r="D151" s="103" t="s">
        <v>57</v>
      </c>
      <c r="E151" s="103" t="s">
        <v>470</v>
      </c>
      <c r="F151" s="103" t="s">
        <v>19</v>
      </c>
      <c r="G151" s="105">
        <v>5000000</v>
      </c>
      <c r="H151" s="116">
        <v>3000000</v>
      </c>
      <c r="I151" s="106">
        <f t="shared" si="6"/>
        <v>5000</v>
      </c>
      <c r="J151" s="116">
        <v>5000000</v>
      </c>
      <c r="K151" s="106">
        <f t="shared" si="7"/>
        <v>3000</v>
      </c>
      <c r="L151" s="116">
        <v>3000000</v>
      </c>
    </row>
    <row r="152" spans="1:12" ht="25.5">
      <c r="A152" s="101">
        <f t="shared" si="8"/>
        <v>140</v>
      </c>
      <c r="B152" s="102" t="s">
        <v>252</v>
      </c>
      <c r="C152" s="103" t="s">
        <v>55</v>
      </c>
      <c r="D152" s="103" t="s">
        <v>57</v>
      </c>
      <c r="E152" s="103" t="s">
        <v>475</v>
      </c>
      <c r="F152" s="103" t="s">
        <v>19</v>
      </c>
      <c r="G152" s="105">
        <v>5000000</v>
      </c>
      <c r="H152" s="116">
        <v>3000000</v>
      </c>
      <c r="I152" s="106">
        <f t="shared" si="6"/>
        <v>5000</v>
      </c>
      <c r="J152" s="116">
        <v>5000000</v>
      </c>
      <c r="K152" s="106">
        <f t="shared" si="7"/>
        <v>3000</v>
      </c>
      <c r="L152" s="116">
        <v>3000000</v>
      </c>
    </row>
    <row r="153" spans="1:12" ht="25.5">
      <c r="A153" s="101">
        <f t="shared" si="8"/>
        <v>141</v>
      </c>
      <c r="B153" s="102" t="s">
        <v>221</v>
      </c>
      <c r="C153" s="103" t="s">
        <v>55</v>
      </c>
      <c r="D153" s="103" t="s">
        <v>57</v>
      </c>
      <c r="E153" s="103" t="s">
        <v>475</v>
      </c>
      <c r="F153" s="103" t="s">
        <v>109</v>
      </c>
      <c r="G153" s="105">
        <v>5000000</v>
      </c>
      <c r="H153" s="116">
        <v>3000000</v>
      </c>
      <c r="I153" s="106">
        <f t="shared" si="6"/>
        <v>5000</v>
      </c>
      <c r="J153" s="116">
        <v>5000000</v>
      </c>
      <c r="K153" s="106">
        <f t="shared" si="7"/>
        <v>3000</v>
      </c>
      <c r="L153" s="116">
        <v>3000000</v>
      </c>
    </row>
    <row r="154" spans="1:12" ht="12.75">
      <c r="A154" s="101">
        <f t="shared" si="8"/>
        <v>142</v>
      </c>
      <c r="B154" s="102" t="s">
        <v>376</v>
      </c>
      <c r="C154" s="103" t="s">
        <v>55</v>
      </c>
      <c r="D154" s="103" t="s">
        <v>40</v>
      </c>
      <c r="E154" s="103" t="s">
        <v>415</v>
      </c>
      <c r="F154" s="103" t="s">
        <v>19</v>
      </c>
      <c r="G154" s="105">
        <v>1914000</v>
      </c>
      <c r="H154" s="116">
        <v>1919000</v>
      </c>
      <c r="I154" s="106">
        <f t="shared" si="6"/>
        <v>1914</v>
      </c>
      <c r="J154" s="116">
        <v>1914000</v>
      </c>
      <c r="K154" s="106">
        <f t="shared" si="7"/>
        <v>1919</v>
      </c>
      <c r="L154" s="116">
        <v>1919000</v>
      </c>
    </row>
    <row r="155" spans="1:12" ht="51">
      <c r="A155" s="101">
        <f t="shared" si="8"/>
        <v>143</v>
      </c>
      <c r="B155" s="102" t="s">
        <v>674</v>
      </c>
      <c r="C155" s="103" t="s">
        <v>55</v>
      </c>
      <c r="D155" s="103" t="s">
        <v>40</v>
      </c>
      <c r="E155" s="103" t="s">
        <v>1096</v>
      </c>
      <c r="F155" s="103" t="s">
        <v>19</v>
      </c>
      <c r="G155" s="105">
        <v>1859000</v>
      </c>
      <c r="H155" s="116">
        <v>1864000</v>
      </c>
      <c r="I155" s="106">
        <f t="shared" si="6"/>
        <v>1859</v>
      </c>
      <c r="J155" s="116">
        <v>1859000</v>
      </c>
      <c r="K155" s="106">
        <f t="shared" si="7"/>
        <v>1864</v>
      </c>
      <c r="L155" s="116">
        <v>1864000</v>
      </c>
    </row>
    <row r="156" spans="1:12" ht="38.25">
      <c r="A156" s="101">
        <f t="shared" si="8"/>
        <v>144</v>
      </c>
      <c r="B156" s="102" t="s">
        <v>1097</v>
      </c>
      <c r="C156" s="103" t="s">
        <v>55</v>
      </c>
      <c r="D156" s="103" t="s">
        <v>40</v>
      </c>
      <c r="E156" s="103" t="s">
        <v>478</v>
      </c>
      <c r="F156" s="103" t="s">
        <v>19</v>
      </c>
      <c r="G156" s="105">
        <v>390000</v>
      </c>
      <c r="H156" s="116">
        <v>390000</v>
      </c>
      <c r="I156" s="106">
        <f t="shared" si="6"/>
        <v>390</v>
      </c>
      <c r="J156" s="116">
        <v>390000</v>
      </c>
      <c r="K156" s="106">
        <f t="shared" si="7"/>
        <v>390</v>
      </c>
      <c r="L156" s="116">
        <v>390000</v>
      </c>
    </row>
    <row r="157" spans="1:12" ht="38.25">
      <c r="A157" s="101">
        <f t="shared" si="8"/>
        <v>145</v>
      </c>
      <c r="B157" s="102" t="s">
        <v>253</v>
      </c>
      <c r="C157" s="103" t="s">
        <v>55</v>
      </c>
      <c r="D157" s="103" t="s">
        <v>40</v>
      </c>
      <c r="E157" s="103" t="s">
        <v>479</v>
      </c>
      <c r="F157" s="103" t="s">
        <v>19</v>
      </c>
      <c r="G157" s="105">
        <v>390000</v>
      </c>
      <c r="H157" s="116">
        <v>390000</v>
      </c>
      <c r="I157" s="106">
        <f t="shared" si="6"/>
        <v>390</v>
      </c>
      <c r="J157" s="116">
        <v>390000</v>
      </c>
      <c r="K157" s="106">
        <f t="shared" si="7"/>
        <v>390</v>
      </c>
      <c r="L157" s="116">
        <v>390000</v>
      </c>
    </row>
    <row r="158" spans="1:12" ht="25.5">
      <c r="A158" s="101">
        <f t="shared" si="8"/>
        <v>146</v>
      </c>
      <c r="B158" s="102" t="s">
        <v>221</v>
      </c>
      <c r="C158" s="103" t="s">
        <v>55</v>
      </c>
      <c r="D158" s="103" t="s">
        <v>40</v>
      </c>
      <c r="E158" s="103" t="s">
        <v>479</v>
      </c>
      <c r="F158" s="103" t="s">
        <v>109</v>
      </c>
      <c r="G158" s="105">
        <v>390000</v>
      </c>
      <c r="H158" s="116">
        <v>390000</v>
      </c>
      <c r="I158" s="106">
        <f t="shared" si="6"/>
        <v>390</v>
      </c>
      <c r="J158" s="116">
        <v>390000</v>
      </c>
      <c r="K158" s="106">
        <f t="shared" si="7"/>
        <v>390</v>
      </c>
      <c r="L158" s="116">
        <v>390000</v>
      </c>
    </row>
    <row r="159" spans="1:12" ht="25.5">
      <c r="A159" s="101">
        <f t="shared" si="8"/>
        <v>147</v>
      </c>
      <c r="B159" s="102" t="s">
        <v>1098</v>
      </c>
      <c r="C159" s="103" t="s">
        <v>55</v>
      </c>
      <c r="D159" s="103" t="s">
        <v>40</v>
      </c>
      <c r="E159" s="103" t="s">
        <v>480</v>
      </c>
      <c r="F159" s="103" t="s">
        <v>19</v>
      </c>
      <c r="G159" s="105">
        <v>1469000</v>
      </c>
      <c r="H159" s="116">
        <v>1474000</v>
      </c>
      <c r="I159" s="106">
        <f t="shared" si="6"/>
        <v>1469</v>
      </c>
      <c r="J159" s="116">
        <v>1469000</v>
      </c>
      <c r="K159" s="106">
        <f t="shared" si="7"/>
        <v>1474</v>
      </c>
      <c r="L159" s="116">
        <v>1474000</v>
      </c>
    </row>
    <row r="160" spans="1:12" ht="51">
      <c r="A160" s="101">
        <f t="shared" si="8"/>
        <v>148</v>
      </c>
      <c r="B160" s="102" t="s">
        <v>254</v>
      </c>
      <c r="C160" s="103" t="s">
        <v>55</v>
      </c>
      <c r="D160" s="103" t="s">
        <v>40</v>
      </c>
      <c r="E160" s="103" t="s">
        <v>481</v>
      </c>
      <c r="F160" s="103" t="s">
        <v>19</v>
      </c>
      <c r="G160" s="105">
        <v>600000</v>
      </c>
      <c r="H160" s="116">
        <v>600000</v>
      </c>
      <c r="I160" s="106">
        <f t="shared" si="6"/>
        <v>600</v>
      </c>
      <c r="J160" s="116">
        <v>600000</v>
      </c>
      <c r="K160" s="106">
        <f t="shared" si="7"/>
        <v>600</v>
      </c>
      <c r="L160" s="116">
        <v>600000</v>
      </c>
    </row>
    <row r="161" spans="1:12" ht="51">
      <c r="A161" s="101">
        <f t="shared" si="8"/>
        <v>149</v>
      </c>
      <c r="B161" s="102" t="s">
        <v>432</v>
      </c>
      <c r="C161" s="103" t="s">
        <v>55</v>
      </c>
      <c r="D161" s="103" t="s">
        <v>40</v>
      </c>
      <c r="E161" s="103" t="s">
        <v>481</v>
      </c>
      <c r="F161" s="103" t="s">
        <v>105</v>
      </c>
      <c r="G161" s="105">
        <v>600000</v>
      </c>
      <c r="H161" s="116">
        <v>600000</v>
      </c>
      <c r="I161" s="106">
        <f t="shared" si="6"/>
        <v>600</v>
      </c>
      <c r="J161" s="116">
        <v>600000</v>
      </c>
      <c r="K161" s="106">
        <f t="shared" si="7"/>
        <v>600</v>
      </c>
      <c r="L161" s="116">
        <v>600000</v>
      </c>
    </row>
    <row r="162" spans="1:12" ht="63.75">
      <c r="A162" s="101">
        <f t="shared" si="8"/>
        <v>150</v>
      </c>
      <c r="B162" s="102" t="s">
        <v>255</v>
      </c>
      <c r="C162" s="103" t="s">
        <v>55</v>
      </c>
      <c r="D162" s="103" t="s">
        <v>40</v>
      </c>
      <c r="E162" s="103" t="s">
        <v>482</v>
      </c>
      <c r="F162" s="103" t="s">
        <v>19</v>
      </c>
      <c r="G162" s="105">
        <v>10000</v>
      </c>
      <c r="H162" s="116">
        <v>10000</v>
      </c>
      <c r="I162" s="106">
        <f t="shared" si="6"/>
        <v>10</v>
      </c>
      <c r="J162" s="116">
        <v>10000</v>
      </c>
      <c r="K162" s="106">
        <f t="shared" si="7"/>
        <v>10</v>
      </c>
      <c r="L162" s="116">
        <v>10000</v>
      </c>
    </row>
    <row r="163" spans="1:12" ht="51">
      <c r="A163" s="101">
        <f t="shared" si="8"/>
        <v>151</v>
      </c>
      <c r="B163" s="102" t="s">
        <v>432</v>
      </c>
      <c r="C163" s="103" t="s">
        <v>55</v>
      </c>
      <c r="D163" s="103" t="s">
        <v>40</v>
      </c>
      <c r="E163" s="103" t="s">
        <v>482</v>
      </c>
      <c r="F163" s="103" t="s">
        <v>105</v>
      </c>
      <c r="G163" s="105">
        <v>10000</v>
      </c>
      <c r="H163" s="116">
        <v>10000</v>
      </c>
      <c r="I163" s="106">
        <f t="shared" si="6"/>
        <v>10</v>
      </c>
      <c r="J163" s="116">
        <v>10000</v>
      </c>
      <c r="K163" s="106">
        <f t="shared" si="7"/>
        <v>10</v>
      </c>
      <c r="L163" s="116">
        <v>10000</v>
      </c>
    </row>
    <row r="164" spans="1:12" ht="25.5">
      <c r="A164" s="101">
        <f t="shared" si="8"/>
        <v>152</v>
      </c>
      <c r="B164" s="102" t="s">
        <v>257</v>
      </c>
      <c r="C164" s="103" t="s">
        <v>55</v>
      </c>
      <c r="D164" s="103" t="s">
        <v>40</v>
      </c>
      <c r="E164" s="103" t="s">
        <v>483</v>
      </c>
      <c r="F164" s="103" t="s">
        <v>19</v>
      </c>
      <c r="G164" s="105">
        <v>50000</v>
      </c>
      <c r="H164" s="116">
        <v>50000</v>
      </c>
      <c r="I164" s="106">
        <f t="shared" si="6"/>
        <v>50</v>
      </c>
      <c r="J164" s="116">
        <v>50000</v>
      </c>
      <c r="K164" s="106">
        <f t="shared" si="7"/>
        <v>50</v>
      </c>
      <c r="L164" s="116">
        <v>50000</v>
      </c>
    </row>
    <row r="165" spans="1:12" ht="25.5">
      <c r="A165" s="101">
        <f t="shared" si="8"/>
        <v>153</v>
      </c>
      <c r="B165" s="102" t="s">
        <v>221</v>
      </c>
      <c r="C165" s="103" t="s">
        <v>55</v>
      </c>
      <c r="D165" s="103" t="s">
        <v>40</v>
      </c>
      <c r="E165" s="103" t="s">
        <v>483</v>
      </c>
      <c r="F165" s="103" t="s">
        <v>109</v>
      </c>
      <c r="G165" s="105">
        <v>50000</v>
      </c>
      <c r="H165" s="116">
        <v>50000</v>
      </c>
      <c r="I165" s="106">
        <f t="shared" si="6"/>
        <v>50</v>
      </c>
      <c r="J165" s="116">
        <v>50000</v>
      </c>
      <c r="K165" s="106">
        <f t="shared" si="7"/>
        <v>50</v>
      </c>
      <c r="L165" s="116">
        <v>50000</v>
      </c>
    </row>
    <row r="166" spans="1:12" ht="63.75">
      <c r="A166" s="101">
        <f t="shared" si="8"/>
        <v>154</v>
      </c>
      <c r="B166" s="102" t="s">
        <v>345</v>
      </c>
      <c r="C166" s="103" t="s">
        <v>55</v>
      </c>
      <c r="D166" s="103" t="s">
        <v>40</v>
      </c>
      <c r="E166" s="103" t="s">
        <v>484</v>
      </c>
      <c r="F166" s="103" t="s">
        <v>19</v>
      </c>
      <c r="G166" s="105">
        <v>24000</v>
      </c>
      <c r="H166" s="116">
        <v>24000</v>
      </c>
      <c r="I166" s="106">
        <f t="shared" si="6"/>
        <v>24</v>
      </c>
      <c r="J166" s="116">
        <v>24000</v>
      </c>
      <c r="K166" s="106">
        <f t="shared" si="7"/>
        <v>24</v>
      </c>
      <c r="L166" s="116">
        <v>24000</v>
      </c>
    </row>
    <row r="167" spans="1:12" ht="25.5">
      <c r="A167" s="101">
        <f t="shared" si="8"/>
        <v>155</v>
      </c>
      <c r="B167" s="102" t="s">
        <v>221</v>
      </c>
      <c r="C167" s="103" t="s">
        <v>55</v>
      </c>
      <c r="D167" s="103" t="s">
        <v>40</v>
      </c>
      <c r="E167" s="103" t="s">
        <v>484</v>
      </c>
      <c r="F167" s="103" t="s">
        <v>109</v>
      </c>
      <c r="G167" s="105">
        <v>24000</v>
      </c>
      <c r="H167" s="116">
        <v>24000</v>
      </c>
      <c r="I167" s="106">
        <f t="shared" si="6"/>
        <v>24</v>
      </c>
      <c r="J167" s="116">
        <v>24000</v>
      </c>
      <c r="K167" s="106">
        <f t="shared" si="7"/>
        <v>24</v>
      </c>
      <c r="L167" s="116">
        <v>24000</v>
      </c>
    </row>
    <row r="168" spans="1:12" ht="63.75">
      <c r="A168" s="101">
        <f t="shared" si="8"/>
        <v>156</v>
      </c>
      <c r="B168" s="102" t="s">
        <v>485</v>
      </c>
      <c r="C168" s="103" t="s">
        <v>55</v>
      </c>
      <c r="D168" s="103" t="s">
        <v>40</v>
      </c>
      <c r="E168" s="103" t="s">
        <v>486</v>
      </c>
      <c r="F168" s="103" t="s">
        <v>19</v>
      </c>
      <c r="G168" s="105">
        <v>500000</v>
      </c>
      <c r="H168" s="116">
        <v>500000</v>
      </c>
      <c r="I168" s="106">
        <f t="shared" si="6"/>
        <v>500</v>
      </c>
      <c r="J168" s="116">
        <v>500000</v>
      </c>
      <c r="K168" s="106">
        <f t="shared" si="7"/>
        <v>500</v>
      </c>
      <c r="L168" s="116">
        <v>500000</v>
      </c>
    </row>
    <row r="169" spans="1:12" ht="51">
      <c r="A169" s="101">
        <f t="shared" si="8"/>
        <v>157</v>
      </c>
      <c r="B169" s="102" t="s">
        <v>432</v>
      </c>
      <c r="C169" s="103" t="s">
        <v>55</v>
      </c>
      <c r="D169" s="103" t="s">
        <v>40</v>
      </c>
      <c r="E169" s="103" t="s">
        <v>486</v>
      </c>
      <c r="F169" s="103" t="s">
        <v>105</v>
      </c>
      <c r="G169" s="105">
        <v>500000</v>
      </c>
      <c r="H169" s="116">
        <v>500000</v>
      </c>
      <c r="I169" s="106">
        <f t="shared" si="6"/>
        <v>500</v>
      </c>
      <c r="J169" s="116">
        <v>500000</v>
      </c>
      <c r="K169" s="106">
        <f t="shared" si="7"/>
        <v>500</v>
      </c>
      <c r="L169" s="116">
        <v>500000</v>
      </c>
    </row>
    <row r="170" spans="1:12" ht="38.25">
      <c r="A170" s="101">
        <f t="shared" si="8"/>
        <v>158</v>
      </c>
      <c r="B170" s="102" t="s">
        <v>256</v>
      </c>
      <c r="C170" s="103" t="s">
        <v>55</v>
      </c>
      <c r="D170" s="103" t="s">
        <v>40</v>
      </c>
      <c r="E170" s="103" t="s">
        <v>487</v>
      </c>
      <c r="F170" s="103" t="s">
        <v>19</v>
      </c>
      <c r="G170" s="105">
        <v>35000</v>
      </c>
      <c r="H170" s="116">
        <v>40000</v>
      </c>
      <c r="I170" s="106">
        <f t="shared" si="6"/>
        <v>35</v>
      </c>
      <c r="J170" s="116">
        <v>35000</v>
      </c>
      <c r="K170" s="106">
        <f t="shared" si="7"/>
        <v>40</v>
      </c>
      <c r="L170" s="116">
        <v>40000</v>
      </c>
    </row>
    <row r="171" spans="1:12" ht="25.5">
      <c r="A171" s="101">
        <f t="shared" si="8"/>
        <v>159</v>
      </c>
      <c r="B171" s="102" t="s">
        <v>221</v>
      </c>
      <c r="C171" s="103" t="s">
        <v>55</v>
      </c>
      <c r="D171" s="103" t="s">
        <v>40</v>
      </c>
      <c r="E171" s="103" t="s">
        <v>487</v>
      </c>
      <c r="F171" s="103" t="s">
        <v>109</v>
      </c>
      <c r="G171" s="105">
        <v>35000</v>
      </c>
      <c r="H171" s="116">
        <v>40000</v>
      </c>
      <c r="I171" s="106">
        <f t="shared" si="6"/>
        <v>35</v>
      </c>
      <c r="J171" s="116">
        <v>35000</v>
      </c>
      <c r="K171" s="106">
        <f t="shared" si="7"/>
        <v>40</v>
      </c>
      <c r="L171" s="116">
        <v>40000</v>
      </c>
    </row>
    <row r="172" spans="1:12" ht="51">
      <c r="A172" s="101">
        <f t="shared" si="8"/>
        <v>160</v>
      </c>
      <c r="B172" s="102" t="s">
        <v>338</v>
      </c>
      <c r="C172" s="103" t="s">
        <v>55</v>
      </c>
      <c r="D172" s="103" t="s">
        <v>40</v>
      </c>
      <c r="E172" s="103" t="s">
        <v>1093</v>
      </c>
      <c r="F172" s="103" t="s">
        <v>19</v>
      </c>
      <c r="G172" s="105">
        <v>55000</v>
      </c>
      <c r="H172" s="116">
        <v>55000</v>
      </c>
      <c r="I172" s="106">
        <f t="shared" si="6"/>
        <v>55</v>
      </c>
      <c r="J172" s="116">
        <v>55000</v>
      </c>
      <c r="K172" s="106">
        <f t="shared" si="7"/>
        <v>55</v>
      </c>
      <c r="L172" s="116">
        <v>55000</v>
      </c>
    </row>
    <row r="173" spans="1:12" ht="63.75">
      <c r="A173" s="101">
        <f t="shared" si="8"/>
        <v>161</v>
      </c>
      <c r="B173" s="102" t="s">
        <v>1099</v>
      </c>
      <c r="C173" s="103" t="s">
        <v>55</v>
      </c>
      <c r="D173" s="103" t="s">
        <v>40</v>
      </c>
      <c r="E173" s="103" t="s">
        <v>490</v>
      </c>
      <c r="F173" s="103" t="s">
        <v>19</v>
      </c>
      <c r="G173" s="105">
        <v>55000</v>
      </c>
      <c r="H173" s="116">
        <v>55000</v>
      </c>
      <c r="I173" s="106">
        <f t="shared" si="6"/>
        <v>55</v>
      </c>
      <c r="J173" s="116">
        <v>55000</v>
      </c>
      <c r="K173" s="106">
        <f t="shared" si="7"/>
        <v>55</v>
      </c>
      <c r="L173" s="116">
        <v>55000</v>
      </c>
    </row>
    <row r="174" spans="1:12" ht="25.5">
      <c r="A174" s="101">
        <f t="shared" si="8"/>
        <v>162</v>
      </c>
      <c r="B174" s="102" t="s">
        <v>258</v>
      </c>
      <c r="C174" s="103" t="s">
        <v>55</v>
      </c>
      <c r="D174" s="103" t="s">
        <v>40</v>
      </c>
      <c r="E174" s="103" t="s">
        <v>491</v>
      </c>
      <c r="F174" s="103" t="s">
        <v>19</v>
      </c>
      <c r="G174" s="105">
        <v>50000</v>
      </c>
      <c r="H174" s="116">
        <v>50000</v>
      </c>
      <c r="I174" s="106">
        <f t="shared" si="6"/>
        <v>50</v>
      </c>
      <c r="J174" s="116">
        <v>50000</v>
      </c>
      <c r="K174" s="106">
        <f t="shared" si="7"/>
        <v>50</v>
      </c>
      <c r="L174" s="116">
        <v>50000</v>
      </c>
    </row>
    <row r="175" spans="1:12" ht="25.5">
      <c r="A175" s="101">
        <f t="shared" si="8"/>
        <v>163</v>
      </c>
      <c r="B175" s="102" t="s">
        <v>221</v>
      </c>
      <c r="C175" s="103" t="s">
        <v>55</v>
      </c>
      <c r="D175" s="103" t="s">
        <v>40</v>
      </c>
      <c r="E175" s="103" t="s">
        <v>491</v>
      </c>
      <c r="F175" s="103" t="s">
        <v>109</v>
      </c>
      <c r="G175" s="105">
        <v>50000</v>
      </c>
      <c r="H175" s="116">
        <v>50000</v>
      </c>
      <c r="I175" s="106">
        <f t="shared" si="6"/>
        <v>50</v>
      </c>
      <c r="J175" s="116">
        <v>50000</v>
      </c>
      <c r="K175" s="106">
        <f t="shared" si="7"/>
        <v>50</v>
      </c>
      <c r="L175" s="116">
        <v>50000</v>
      </c>
    </row>
    <row r="176" spans="1:12" ht="12.75">
      <c r="A176" s="101">
        <f t="shared" si="8"/>
        <v>164</v>
      </c>
      <c r="B176" s="102" t="s">
        <v>377</v>
      </c>
      <c r="C176" s="103" t="s">
        <v>55</v>
      </c>
      <c r="D176" s="103" t="s">
        <v>41</v>
      </c>
      <c r="E176" s="103" t="s">
        <v>415</v>
      </c>
      <c r="F176" s="103" t="s">
        <v>19</v>
      </c>
      <c r="G176" s="105">
        <v>13921614</v>
      </c>
      <c r="H176" s="116">
        <v>2519884</v>
      </c>
      <c r="I176" s="106">
        <f t="shared" si="6"/>
        <v>13921.614</v>
      </c>
      <c r="J176" s="116">
        <v>13921614</v>
      </c>
      <c r="K176" s="106">
        <f t="shared" si="7"/>
        <v>2519.884</v>
      </c>
      <c r="L176" s="116">
        <v>2519884</v>
      </c>
    </row>
    <row r="177" spans="1:12" ht="12.75">
      <c r="A177" s="101">
        <f t="shared" si="8"/>
        <v>165</v>
      </c>
      <c r="B177" s="102" t="s">
        <v>378</v>
      </c>
      <c r="C177" s="103" t="s">
        <v>55</v>
      </c>
      <c r="D177" s="103" t="s">
        <v>315</v>
      </c>
      <c r="E177" s="103" t="s">
        <v>415</v>
      </c>
      <c r="F177" s="103" t="s">
        <v>19</v>
      </c>
      <c r="G177" s="105">
        <v>13900614</v>
      </c>
      <c r="H177" s="116">
        <v>2498884</v>
      </c>
      <c r="I177" s="106">
        <f t="shared" si="6"/>
        <v>13900.614</v>
      </c>
      <c r="J177" s="116">
        <v>13900614</v>
      </c>
      <c r="K177" s="106">
        <f t="shared" si="7"/>
        <v>2498.884</v>
      </c>
      <c r="L177" s="116">
        <v>2498884</v>
      </c>
    </row>
    <row r="178" spans="1:12" ht="51">
      <c r="A178" s="101">
        <f t="shared" si="8"/>
        <v>166</v>
      </c>
      <c r="B178" s="102" t="s">
        <v>338</v>
      </c>
      <c r="C178" s="103" t="s">
        <v>55</v>
      </c>
      <c r="D178" s="103" t="s">
        <v>315</v>
      </c>
      <c r="E178" s="103" t="s">
        <v>1093</v>
      </c>
      <c r="F178" s="103" t="s">
        <v>19</v>
      </c>
      <c r="G178" s="105">
        <v>13900614</v>
      </c>
      <c r="H178" s="116">
        <v>2498884</v>
      </c>
      <c r="I178" s="106">
        <f t="shared" si="6"/>
        <v>13900.614</v>
      </c>
      <c r="J178" s="116">
        <v>13900614</v>
      </c>
      <c r="K178" s="106">
        <f t="shared" si="7"/>
        <v>2498.884</v>
      </c>
      <c r="L178" s="116">
        <v>2498884</v>
      </c>
    </row>
    <row r="179" spans="1:12" ht="25.5">
      <c r="A179" s="101">
        <f t="shared" si="8"/>
        <v>167</v>
      </c>
      <c r="B179" s="102" t="s">
        <v>1100</v>
      </c>
      <c r="C179" s="103" t="s">
        <v>55</v>
      </c>
      <c r="D179" s="103" t="s">
        <v>315</v>
      </c>
      <c r="E179" s="103" t="s">
        <v>492</v>
      </c>
      <c r="F179" s="103" t="s">
        <v>19</v>
      </c>
      <c r="G179" s="105">
        <v>13900614</v>
      </c>
      <c r="H179" s="116">
        <v>2498884</v>
      </c>
      <c r="I179" s="106">
        <f t="shared" si="6"/>
        <v>13900.614</v>
      </c>
      <c r="J179" s="116">
        <v>13900614</v>
      </c>
      <c r="K179" s="106">
        <f t="shared" si="7"/>
        <v>2498.884</v>
      </c>
      <c r="L179" s="116">
        <v>2498884</v>
      </c>
    </row>
    <row r="180" spans="1:12" ht="25.5">
      <c r="A180" s="101">
        <f t="shared" si="8"/>
        <v>168</v>
      </c>
      <c r="B180" s="102" t="s">
        <v>493</v>
      </c>
      <c r="C180" s="103" t="s">
        <v>55</v>
      </c>
      <c r="D180" s="103" t="s">
        <v>315</v>
      </c>
      <c r="E180" s="103" t="s">
        <v>494</v>
      </c>
      <c r="F180" s="103" t="s">
        <v>19</v>
      </c>
      <c r="G180" s="105">
        <v>13900614</v>
      </c>
      <c r="H180" s="116">
        <v>2498884</v>
      </c>
      <c r="I180" s="106">
        <f t="shared" si="6"/>
        <v>13900.614</v>
      </c>
      <c r="J180" s="116">
        <v>13900614</v>
      </c>
      <c r="K180" s="106">
        <f t="shared" si="7"/>
        <v>2498.884</v>
      </c>
      <c r="L180" s="116">
        <v>2498884</v>
      </c>
    </row>
    <row r="181" spans="1:12" ht="12.75">
      <c r="A181" s="101">
        <f t="shared" si="8"/>
        <v>169</v>
      </c>
      <c r="B181" s="102" t="s">
        <v>231</v>
      </c>
      <c r="C181" s="103" t="s">
        <v>55</v>
      </c>
      <c r="D181" s="103" t="s">
        <v>315</v>
      </c>
      <c r="E181" s="103" t="s">
        <v>494</v>
      </c>
      <c r="F181" s="103" t="s">
        <v>112</v>
      </c>
      <c r="G181" s="105">
        <v>13900614</v>
      </c>
      <c r="H181" s="116">
        <v>2498884</v>
      </c>
      <c r="I181" s="106">
        <f t="shared" si="6"/>
        <v>13900.614</v>
      </c>
      <c r="J181" s="116">
        <v>13900614</v>
      </c>
      <c r="K181" s="106">
        <f t="shared" si="7"/>
        <v>2498.884</v>
      </c>
      <c r="L181" s="116">
        <v>2498884</v>
      </c>
    </row>
    <row r="182" spans="1:12" ht="12.75">
      <c r="A182" s="101">
        <f t="shared" si="8"/>
        <v>170</v>
      </c>
      <c r="B182" s="102" t="s">
        <v>382</v>
      </c>
      <c r="C182" s="103" t="s">
        <v>55</v>
      </c>
      <c r="D182" s="103" t="s">
        <v>49</v>
      </c>
      <c r="E182" s="103" t="s">
        <v>415</v>
      </c>
      <c r="F182" s="103" t="s">
        <v>19</v>
      </c>
      <c r="G182" s="105">
        <v>86224861</v>
      </c>
      <c r="H182" s="116">
        <v>86224861</v>
      </c>
      <c r="I182" s="106">
        <f t="shared" si="6"/>
        <v>86224.861</v>
      </c>
      <c r="J182" s="116">
        <v>86224861</v>
      </c>
      <c r="K182" s="106">
        <f t="shared" si="7"/>
        <v>86224.861</v>
      </c>
      <c r="L182" s="116">
        <v>86224861</v>
      </c>
    </row>
    <row r="183" spans="1:12" ht="12.75">
      <c r="A183" s="101">
        <f t="shared" si="8"/>
        <v>171</v>
      </c>
      <c r="B183" s="102" t="s">
        <v>383</v>
      </c>
      <c r="C183" s="103" t="s">
        <v>55</v>
      </c>
      <c r="D183" s="103" t="s">
        <v>50</v>
      </c>
      <c r="E183" s="103" t="s">
        <v>415</v>
      </c>
      <c r="F183" s="103" t="s">
        <v>19</v>
      </c>
      <c r="G183" s="105">
        <v>4619765</v>
      </c>
      <c r="H183" s="116">
        <v>4619765</v>
      </c>
      <c r="I183" s="106">
        <f t="shared" si="6"/>
        <v>4619.765</v>
      </c>
      <c r="J183" s="116">
        <v>4619765</v>
      </c>
      <c r="K183" s="106">
        <f t="shared" si="7"/>
        <v>4619.765</v>
      </c>
      <c r="L183" s="116">
        <v>4619765</v>
      </c>
    </row>
    <row r="184" spans="1:12" ht="12.75">
      <c r="A184" s="101">
        <f t="shared" si="8"/>
        <v>172</v>
      </c>
      <c r="B184" s="102" t="s">
        <v>117</v>
      </c>
      <c r="C184" s="103" t="s">
        <v>55</v>
      </c>
      <c r="D184" s="103" t="s">
        <v>50</v>
      </c>
      <c r="E184" s="103" t="s">
        <v>416</v>
      </c>
      <c r="F184" s="103" t="s">
        <v>19</v>
      </c>
      <c r="G184" s="105">
        <v>4619765</v>
      </c>
      <c r="H184" s="116">
        <v>4619765</v>
      </c>
      <c r="I184" s="106">
        <f t="shared" si="6"/>
        <v>4619.765</v>
      </c>
      <c r="J184" s="116">
        <v>4619765</v>
      </c>
      <c r="K184" s="106">
        <f t="shared" si="7"/>
        <v>4619.765</v>
      </c>
      <c r="L184" s="116">
        <v>4619765</v>
      </c>
    </row>
    <row r="185" spans="1:12" ht="12.75">
      <c r="A185" s="101">
        <f t="shared" si="8"/>
        <v>173</v>
      </c>
      <c r="B185" s="102" t="s">
        <v>259</v>
      </c>
      <c r="C185" s="103" t="s">
        <v>55</v>
      </c>
      <c r="D185" s="103" t="s">
        <v>50</v>
      </c>
      <c r="E185" s="103" t="s">
        <v>498</v>
      </c>
      <c r="F185" s="103" t="s">
        <v>19</v>
      </c>
      <c r="G185" s="105">
        <v>4619765</v>
      </c>
      <c r="H185" s="116">
        <v>4619765</v>
      </c>
      <c r="I185" s="106">
        <f t="shared" si="6"/>
        <v>4619.765</v>
      </c>
      <c r="J185" s="116">
        <v>4619765</v>
      </c>
      <c r="K185" s="106">
        <f t="shared" si="7"/>
        <v>4619.765</v>
      </c>
      <c r="L185" s="116">
        <v>4619765</v>
      </c>
    </row>
    <row r="186" spans="1:12" ht="25.5">
      <c r="A186" s="101">
        <f t="shared" si="8"/>
        <v>174</v>
      </c>
      <c r="B186" s="102" t="s">
        <v>260</v>
      </c>
      <c r="C186" s="103" t="s">
        <v>55</v>
      </c>
      <c r="D186" s="103" t="s">
        <v>50</v>
      </c>
      <c r="E186" s="103" t="s">
        <v>498</v>
      </c>
      <c r="F186" s="103" t="s">
        <v>113</v>
      </c>
      <c r="G186" s="105">
        <v>4619765</v>
      </c>
      <c r="H186" s="116">
        <v>4619765</v>
      </c>
      <c r="I186" s="106">
        <f t="shared" si="6"/>
        <v>4619.765</v>
      </c>
      <c r="J186" s="116">
        <v>4619765</v>
      </c>
      <c r="K186" s="106">
        <f t="shared" si="7"/>
        <v>4619.765</v>
      </c>
      <c r="L186" s="116">
        <v>4619765</v>
      </c>
    </row>
    <row r="187" spans="1:12" ht="12.75">
      <c r="A187" s="101">
        <f t="shared" si="8"/>
        <v>175</v>
      </c>
      <c r="B187" s="102" t="s">
        <v>384</v>
      </c>
      <c r="C187" s="103" t="s">
        <v>55</v>
      </c>
      <c r="D187" s="103" t="s">
        <v>51</v>
      </c>
      <c r="E187" s="103" t="s">
        <v>415</v>
      </c>
      <c r="F187" s="103" t="s">
        <v>19</v>
      </c>
      <c r="G187" s="105">
        <v>74639428</v>
      </c>
      <c r="H187" s="116">
        <v>74639428</v>
      </c>
      <c r="I187" s="106">
        <f t="shared" si="6"/>
        <v>74639.428</v>
      </c>
      <c r="J187" s="116">
        <v>74639428</v>
      </c>
      <c r="K187" s="106">
        <f t="shared" si="7"/>
        <v>74639.428</v>
      </c>
      <c r="L187" s="116">
        <v>74639428</v>
      </c>
    </row>
    <row r="188" spans="1:12" ht="51">
      <c r="A188" s="101">
        <f t="shared" si="8"/>
        <v>176</v>
      </c>
      <c r="B188" s="102" t="s">
        <v>338</v>
      </c>
      <c r="C188" s="103" t="s">
        <v>55</v>
      </c>
      <c r="D188" s="103" t="s">
        <v>51</v>
      </c>
      <c r="E188" s="103" t="s">
        <v>1093</v>
      </c>
      <c r="F188" s="103" t="s">
        <v>19</v>
      </c>
      <c r="G188" s="105">
        <v>900000</v>
      </c>
      <c r="H188" s="116">
        <v>900000</v>
      </c>
      <c r="I188" s="106">
        <f t="shared" si="6"/>
        <v>900</v>
      </c>
      <c r="J188" s="116">
        <v>900000</v>
      </c>
      <c r="K188" s="106">
        <f t="shared" si="7"/>
        <v>900</v>
      </c>
      <c r="L188" s="116">
        <v>900000</v>
      </c>
    </row>
    <row r="189" spans="1:12" ht="63.75">
      <c r="A189" s="101">
        <f t="shared" si="8"/>
        <v>177</v>
      </c>
      <c r="B189" s="102" t="s">
        <v>1102</v>
      </c>
      <c r="C189" s="103" t="s">
        <v>55</v>
      </c>
      <c r="D189" s="103" t="s">
        <v>51</v>
      </c>
      <c r="E189" s="103" t="s">
        <v>497</v>
      </c>
      <c r="F189" s="103" t="s">
        <v>19</v>
      </c>
      <c r="G189" s="105">
        <v>900000</v>
      </c>
      <c r="H189" s="116">
        <v>900000</v>
      </c>
      <c r="I189" s="106">
        <f t="shared" si="6"/>
        <v>900</v>
      </c>
      <c r="J189" s="116">
        <v>900000</v>
      </c>
      <c r="K189" s="106">
        <f t="shared" si="7"/>
        <v>900</v>
      </c>
      <c r="L189" s="116">
        <v>900000</v>
      </c>
    </row>
    <row r="190" spans="1:12" ht="51">
      <c r="A190" s="101">
        <f t="shared" si="8"/>
        <v>178</v>
      </c>
      <c r="B190" s="102" t="s">
        <v>347</v>
      </c>
      <c r="C190" s="103" t="s">
        <v>55</v>
      </c>
      <c r="D190" s="103" t="s">
        <v>51</v>
      </c>
      <c r="E190" s="103" t="s">
        <v>499</v>
      </c>
      <c r="F190" s="103" t="s">
        <v>19</v>
      </c>
      <c r="G190" s="105">
        <v>73510332</v>
      </c>
      <c r="H190" s="116">
        <v>73510332</v>
      </c>
      <c r="I190" s="106">
        <f t="shared" si="6"/>
        <v>73510.332</v>
      </c>
      <c r="J190" s="116">
        <v>73510332</v>
      </c>
      <c r="K190" s="106">
        <f t="shared" si="7"/>
        <v>73510.332</v>
      </c>
      <c r="L190" s="116">
        <v>73510332</v>
      </c>
    </row>
    <row r="191" spans="1:12" ht="38.25">
      <c r="A191" s="101">
        <f t="shared" si="8"/>
        <v>179</v>
      </c>
      <c r="B191" s="102" t="s">
        <v>262</v>
      </c>
      <c r="C191" s="103" t="s">
        <v>55</v>
      </c>
      <c r="D191" s="103" t="s">
        <v>51</v>
      </c>
      <c r="E191" s="103" t="s">
        <v>500</v>
      </c>
      <c r="F191" s="103" t="s">
        <v>19</v>
      </c>
      <c r="G191" s="105">
        <v>200000</v>
      </c>
      <c r="H191" s="116">
        <v>200000</v>
      </c>
      <c r="I191" s="106">
        <f t="shared" si="6"/>
        <v>200</v>
      </c>
      <c r="J191" s="116">
        <v>200000</v>
      </c>
      <c r="K191" s="106">
        <f t="shared" si="7"/>
        <v>200</v>
      </c>
      <c r="L191" s="116">
        <v>200000</v>
      </c>
    </row>
    <row r="192" spans="1:12" ht="12.75">
      <c r="A192" s="101">
        <f t="shared" si="8"/>
        <v>180</v>
      </c>
      <c r="B192" s="102" t="s">
        <v>246</v>
      </c>
      <c r="C192" s="103" t="s">
        <v>55</v>
      </c>
      <c r="D192" s="103" t="s">
        <v>51</v>
      </c>
      <c r="E192" s="103" t="s">
        <v>500</v>
      </c>
      <c r="F192" s="103" t="s">
        <v>104</v>
      </c>
      <c r="G192" s="105">
        <v>200000</v>
      </c>
      <c r="H192" s="116">
        <v>200000</v>
      </c>
      <c r="I192" s="106">
        <f t="shared" si="6"/>
        <v>200</v>
      </c>
      <c r="J192" s="116">
        <v>200000</v>
      </c>
      <c r="K192" s="106">
        <f t="shared" si="7"/>
        <v>200</v>
      </c>
      <c r="L192" s="116">
        <v>200000</v>
      </c>
    </row>
    <row r="193" spans="1:12" ht="25.5">
      <c r="A193" s="101">
        <f t="shared" si="8"/>
        <v>181</v>
      </c>
      <c r="B193" s="102" t="s">
        <v>263</v>
      </c>
      <c r="C193" s="103" t="s">
        <v>55</v>
      </c>
      <c r="D193" s="103" t="s">
        <v>51</v>
      </c>
      <c r="E193" s="103" t="s">
        <v>501</v>
      </c>
      <c r="F193" s="103" t="s">
        <v>19</v>
      </c>
      <c r="G193" s="105">
        <v>100000</v>
      </c>
      <c r="H193" s="116">
        <v>100000</v>
      </c>
      <c r="I193" s="106">
        <f t="shared" si="6"/>
        <v>100</v>
      </c>
      <c r="J193" s="116">
        <v>100000</v>
      </c>
      <c r="K193" s="106">
        <f t="shared" si="7"/>
        <v>100</v>
      </c>
      <c r="L193" s="116">
        <v>100000</v>
      </c>
    </row>
    <row r="194" spans="1:12" ht="25.5">
      <c r="A194" s="101">
        <f t="shared" si="8"/>
        <v>182</v>
      </c>
      <c r="B194" s="102" t="s">
        <v>221</v>
      </c>
      <c r="C194" s="103" t="s">
        <v>55</v>
      </c>
      <c r="D194" s="103" t="s">
        <v>51</v>
      </c>
      <c r="E194" s="103" t="s">
        <v>501</v>
      </c>
      <c r="F194" s="103" t="s">
        <v>109</v>
      </c>
      <c r="G194" s="105">
        <v>100000</v>
      </c>
      <c r="H194" s="116">
        <v>100000</v>
      </c>
      <c r="I194" s="106">
        <f t="shared" si="6"/>
        <v>100</v>
      </c>
      <c r="J194" s="116">
        <v>100000</v>
      </c>
      <c r="K194" s="106">
        <f t="shared" si="7"/>
        <v>100</v>
      </c>
      <c r="L194" s="116">
        <v>100000</v>
      </c>
    </row>
    <row r="195" spans="1:12" ht="25.5">
      <c r="A195" s="101">
        <f t="shared" si="8"/>
        <v>183</v>
      </c>
      <c r="B195" s="102" t="s">
        <v>264</v>
      </c>
      <c r="C195" s="103" t="s">
        <v>55</v>
      </c>
      <c r="D195" s="103" t="s">
        <v>51</v>
      </c>
      <c r="E195" s="103" t="s">
        <v>502</v>
      </c>
      <c r="F195" s="103" t="s">
        <v>19</v>
      </c>
      <c r="G195" s="105">
        <v>380000</v>
      </c>
      <c r="H195" s="116">
        <v>380000</v>
      </c>
      <c r="I195" s="106">
        <f t="shared" si="6"/>
        <v>380</v>
      </c>
      <c r="J195" s="116">
        <v>380000</v>
      </c>
      <c r="K195" s="106">
        <f t="shared" si="7"/>
        <v>380</v>
      </c>
      <c r="L195" s="116">
        <v>380000</v>
      </c>
    </row>
    <row r="196" spans="1:12" ht="38.25">
      <c r="A196" s="101">
        <f t="shared" si="8"/>
        <v>184</v>
      </c>
      <c r="B196" s="102" t="s">
        <v>348</v>
      </c>
      <c r="C196" s="103" t="s">
        <v>55</v>
      </c>
      <c r="D196" s="103" t="s">
        <v>51</v>
      </c>
      <c r="E196" s="103" t="s">
        <v>502</v>
      </c>
      <c r="F196" s="103" t="s">
        <v>328</v>
      </c>
      <c r="G196" s="105">
        <v>380000</v>
      </c>
      <c r="H196" s="116">
        <v>380000</v>
      </c>
      <c r="I196" s="106">
        <f t="shared" si="6"/>
        <v>380</v>
      </c>
      <c r="J196" s="116">
        <v>380000</v>
      </c>
      <c r="K196" s="106">
        <f t="shared" si="7"/>
        <v>380</v>
      </c>
      <c r="L196" s="116">
        <v>380000</v>
      </c>
    </row>
    <row r="197" spans="1:12" ht="89.25">
      <c r="A197" s="101">
        <f t="shared" si="8"/>
        <v>185</v>
      </c>
      <c r="B197" s="102" t="s">
        <v>503</v>
      </c>
      <c r="C197" s="103" t="s">
        <v>55</v>
      </c>
      <c r="D197" s="103" t="s">
        <v>51</v>
      </c>
      <c r="E197" s="103" t="s">
        <v>504</v>
      </c>
      <c r="F197" s="103" t="s">
        <v>19</v>
      </c>
      <c r="G197" s="105">
        <v>110000</v>
      </c>
      <c r="H197" s="116">
        <v>110000</v>
      </c>
      <c r="I197" s="106">
        <f t="shared" si="6"/>
        <v>110</v>
      </c>
      <c r="J197" s="116">
        <v>110000</v>
      </c>
      <c r="K197" s="106">
        <f t="shared" si="7"/>
        <v>110</v>
      </c>
      <c r="L197" s="116">
        <v>110000</v>
      </c>
    </row>
    <row r="198" spans="1:12" ht="25.5">
      <c r="A198" s="101">
        <f t="shared" si="8"/>
        <v>186</v>
      </c>
      <c r="B198" s="102" t="s">
        <v>221</v>
      </c>
      <c r="C198" s="103" t="s">
        <v>55</v>
      </c>
      <c r="D198" s="103" t="s">
        <v>51</v>
      </c>
      <c r="E198" s="103" t="s">
        <v>504</v>
      </c>
      <c r="F198" s="103" t="s">
        <v>109</v>
      </c>
      <c r="G198" s="105">
        <v>110000</v>
      </c>
      <c r="H198" s="116">
        <v>110000</v>
      </c>
      <c r="I198" s="106">
        <f t="shared" si="6"/>
        <v>110</v>
      </c>
      <c r="J198" s="116">
        <v>110000</v>
      </c>
      <c r="K198" s="106">
        <f t="shared" si="7"/>
        <v>110</v>
      </c>
      <c r="L198" s="116">
        <v>110000</v>
      </c>
    </row>
    <row r="199" spans="1:12" ht="25.5">
      <c r="A199" s="101">
        <f t="shared" si="8"/>
        <v>187</v>
      </c>
      <c r="B199" s="102" t="s">
        <v>265</v>
      </c>
      <c r="C199" s="103" t="s">
        <v>55</v>
      </c>
      <c r="D199" s="103" t="s">
        <v>51</v>
      </c>
      <c r="E199" s="103" t="s">
        <v>505</v>
      </c>
      <c r="F199" s="103" t="s">
        <v>19</v>
      </c>
      <c r="G199" s="105">
        <v>10000</v>
      </c>
      <c r="H199" s="116">
        <v>10000</v>
      </c>
      <c r="I199" s="106">
        <f t="shared" si="6"/>
        <v>10</v>
      </c>
      <c r="J199" s="116">
        <v>10000</v>
      </c>
      <c r="K199" s="106">
        <f t="shared" si="7"/>
        <v>10</v>
      </c>
      <c r="L199" s="116">
        <v>10000</v>
      </c>
    </row>
    <row r="200" spans="1:12" ht="25.5">
      <c r="A200" s="101">
        <f t="shared" si="8"/>
        <v>188</v>
      </c>
      <c r="B200" s="102" t="s">
        <v>221</v>
      </c>
      <c r="C200" s="103" t="s">
        <v>55</v>
      </c>
      <c r="D200" s="103" t="s">
        <v>51</v>
      </c>
      <c r="E200" s="103" t="s">
        <v>505</v>
      </c>
      <c r="F200" s="103" t="s">
        <v>109</v>
      </c>
      <c r="G200" s="105">
        <v>10000</v>
      </c>
      <c r="H200" s="116">
        <v>10000</v>
      </c>
      <c r="I200" s="106">
        <f t="shared" si="6"/>
        <v>10</v>
      </c>
      <c r="J200" s="116">
        <v>10000</v>
      </c>
      <c r="K200" s="106">
        <f t="shared" si="7"/>
        <v>10</v>
      </c>
      <c r="L200" s="116">
        <v>10000</v>
      </c>
    </row>
    <row r="201" spans="1:12" ht="140.25">
      <c r="A201" s="101">
        <f t="shared" si="8"/>
        <v>189</v>
      </c>
      <c r="B201" s="102" t="s">
        <v>506</v>
      </c>
      <c r="C201" s="103" t="s">
        <v>55</v>
      </c>
      <c r="D201" s="103" t="s">
        <v>51</v>
      </c>
      <c r="E201" s="103" t="s">
        <v>507</v>
      </c>
      <c r="F201" s="103" t="s">
        <v>19</v>
      </c>
      <c r="G201" s="105">
        <v>7831682</v>
      </c>
      <c r="H201" s="116">
        <v>7831682</v>
      </c>
      <c r="I201" s="106">
        <f t="shared" si="6"/>
        <v>7831.682</v>
      </c>
      <c r="J201" s="116">
        <v>7831682</v>
      </c>
      <c r="K201" s="106">
        <f t="shared" si="7"/>
        <v>7831.682</v>
      </c>
      <c r="L201" s="116">
        <v>7831682</v>
      </c>
    </row>
    <row r="202" spans="1:12" ht="25.5">
      <c r="A202" s="101">
        <f t="shared" si="8"/>
        <v>190</v>
      </c>
      <c r="B202" s="102" t="s">
        <v>221</v>
      </c>
      <c r="C202" s="103" t="s">
        <v>55</v>
      </c>
      <c r="D202" s="103" t="s">
        <v>51</v>
      </c>
      <c r="E202" s="103" t="s">
        <v>507</v>
      </c>
      <c r="F202" s="103" t="s">
        <v>109</v>
      </c>
      <c r="G202" s="105">
        <v>101682</v>
      </c>
      <c r="H202" s="116">
        <v>101682</v>
      </c>
      <c r="I202" s="106">
        <f t="shared" si="6"/>
        <v>101.682</v>
      </c>
      <c r="J202" s="116">
        <v>101682</v>
      </c>
      <c r="K202" s="106">
        <f t="shared" si="7"/>
        <v>101.682</v>
      </c>
      <c r="L202" s="116">
        <v>101682</v>
      </c>
    </row>
    <row r="203" spans="1:12" ht="25.5">
      <c r="A203" s="101">
        <f t="shared" si="8"/>
        <v>191</v>
      </c>
      <c r="B203" s="102" t="s">
        <v>260</v>
      </c>
      <c r="C203" s="103" t="s">
        <v>55</v>
      </c>
      <c r="D203" s="103" t="s">
        <v>51</v>
      </c>
      <c r="E203" s="103" t="s">
        <v>507</v>
      </c>
      <c r="F203" s="103" t="s">
        <v>113</v>
      </c>
      <c r="G203" s="105">
        <v>7730000</v>
      </c>
      <c r="H203" s="116">
        <v>7730000</v>
      </c>
      <c r="I203" s="106">
        <f t="shared" si="6"/>
        <v>7730</v>
      </c>
      <c r="J203" s="116">
        <v>7730000</v>
      </c>
      <c r="K203" s="106">
        <f t="shared" si="7"/>
        <v>7730</v>
      </c>
      <c r="L203" s="116">
        <v>7730000</v>
      </c>
    </row>
    <row r="204" spans="1:12" ht="114.75">
      <c r="A204" s="101">
        <f t="shared" si="8"/>
        <v>192</v>
      </c>
      <c r="B204" s="102" t="s">
        <v>508</v>
      </c>
      <c r="C204" s="103" t="s">
        <v>55</v>
      </c>
      <c r="D204" s="103" t="s">
        <v>51</v>
      </c>
      <c r="E204" s="103" t="s">
        <v>509</v>
      </c>
      <c r="F204" s="103" t="s">
        <v>19</v>
      </c>
      <c r="G204" s="105">
        <v>57087650</v>
      </c>
      <c r="H204" s="116">
        <v>57087650</v>
      </c>
      <c r="I204" s="106">
        <f t="shared" si="6"/>
        <v>57087.65</v>
      </c>
      <c r="J204" s="116">
        <v>57087650</v>
      </c>
      <c r="K204" s="106">
        <f t="shared" si="7"/>
        <v>57087.65</v>
      </c>
      <c r="L204" s="116">
        <v>57087650</v>
      </c>
    </row>
    <row r="205" spans="1:12" ht="25.5">
      <c r="A205" s="101">
        <f t="shared" si="8"/>
        <v>193</v>
      </c>
      <c r="B205" s="102" t="s">
        <v>221</v>
      </c>
      <c r="C205" s="103" t="s">
        <v>55</v>
      </c>
      <c r="D205" s="103" t="s">
        <v>51</v>
      </c>
      <c r="E205" s="103" t="s">
        <v>509</v>
      </c>
      <c r="F205" s="103" t="s">
        <v>109</v>
      </c>
      <c r="G205" s="105">
        <v>680000</v>
      </c>
      <c r="H205" s="116">
        <v>680000</v>
      </c>
      <c r="I205" s="106">
        <f aca="true" t="shared" si="9" ref="I205:I268">J205/1000</f>
        <v>680</v>
      </c>
      <c r="J205" s="116">
        <v>680000</v>
      </c>
      <c r="K205" s="106">
        <f aca="true" t="shared" si="10" ref="K205:K268">L205/1000</f>
        <v>680</v>
      </c>
      <c r="L205" s="116">
        <v>680000</v>
      </c>
    </row>
    <row r="206" spans="1:12" ht="25.5">
      <c r="A206" s="101">
        <f aca="true" t="shared" si="11" ref="A206:A269">1+A205</f>
        <v>194</v>
      </c>
      <c r="B206" s="102" t="s">
        <v>260</v>
      </c>
      <c r="C206" s="103" t="s">
        <v>55</v>
      </c>
      <c r="D206" s="103" t="s">
        <v>51</v>
      </c>
      <c r="E206" s="103" t="s">
        <v>509</v>
      </c>
      <c r="F206" s="103" t="s">
        <v>113</v>
      </c>
      <c r="G206" s="105">
        <v>56407650</v>
      </c>
      <c r="H206" s="116">
        <v>56407650</v>
      </c>
      <c r="I206" s="106">
        <f t="shared" si="9"/>
        <v>56407.65</v>
      </c>
      <c r="J206" s="116">
        <v>56407650</v>
      </c>
      <c r="K206" s="106">
        <f t="shared" si="10"/>
        <v>56407.65</v>
      </c>
      <c r="L206" s="116">
        <v>56407650</v>
      </c>
    </row>
    <row r="207" spans="1:12" ht="63.75">
      <c r="A207" s="101">
        <f t="shared" si="11"/>
        <v>195</v>
      </c>
      <c r="B207" s="102" t="s">
        <v>510</v>
      </c>
      <c r="C207" s="103" t="s">
        <v>55</v>
      </c>
      <c r="D207" s="103" t="s">
        <v>51</v>
      </c>
      <c r="E207" s="103" t="s">
        <v>511</v>
      </c>
      <c r="F207" s="103" t="s">
        <v>19</v>
      </c>
      <c r="G207" s="105">
        <v>7791000</v>
      </c>
      <c r="H207" s="116">
        <v>7791000</v>
      </c>
      <c r="I207" s="106">
        <f t="shared" si="9"/>
        <v>7791</v>
      </c>
      <c r="J207" s="116">
        <v>7791000</v>
      </c>
      <c r="K207" s="106">
        <f t="shared" si="10"/>
        <v>7791</v>
      </c>
      <c r="L207" s="116">
        <v>7791000</v>
      </c>
    </row>
    <row r="208" spans="1:12" ht="25.5">
      <c r="A208" s="101">
        <f t="shared" si="11"/>
        <v>196</v>
      </c>
      <c r="B208" s="102" t="s">
        <v>221</v>
      </c>
      <c r="C208" s="103" t="s">
        <v>55</v>
      </c>
      <c r="D208" s="103" t="s">
        <v>51</v>
      </c>
      <c r="E208" s="103" t="s">
        <v>511</v>
      </c>
      <c r="F208" s="103" t="s">
        <v>109</v>
      </c>
      <c r="G208" s="105">
        <v>107000</v>
      </c>
      <c r="H208" s="116">
        <v>107000</v>
      </c>
      <c r="I208" s="106">
        <f t="shared" si="9"/>
        <v>107</v>
      </c>
      <c r="J208" s="116">
        <v>107000</v>
      </c>
      <c r="K208" s="106">
        <f t="shared" si="10"/>
        <v>107</v>
      </c>
      <c r="L208" s="116">
        <v>107000</v>
      </c>
    </row>
    <row r="209" spans="1:12" ht="25.5">
      <c r="A209" s="101">
        <f t="shared" si="11"/>
        <v>197</v>
      </c>
      <c r="B209" s="102" t="s">
        <v>260</v>
      </c>
      <c r="C209" s="103" t="s">
        <v>55</v>
      </c>
      <c r="D209" s="103" t="s">
        <v>51</v>
      </c>
      <c r="E209" s="103" t="s">
        <v>511</v>
      </c>
      <c r="F209" s="103" t="s">
        <v>113</v>
      </c>
      <c r="G209" s="105">
        <v>7684000</v>
      </c>
      <c r="H209" s="116">
        <v>7684000</v>
      </c>
      <c r="I209" s="106">
        <f t="shared" si="9"/>
        <v>7684</v>
      </c>
      <c r="J209" s="116">
        <v>7684000</v>
      </c>
      <c r="K209" s="106">
        <f t="shared" si="10"/>
        <v>7684</v>
      </c>
      <c r="L209" s="116">
        <v>7684000</v>
      </c>
    </row>
    <row r="210" spans="1:12" ht="12.75">
      <c r="A210" s="101">
        <f t="shared" si="11"/>
        <v>198</v>
      </c>
      <c r="B210" s="102" t="s">
        <v>117</v>
      </c>
      <c r="C210" s="103" t="s">
        <v>55</v>
      </c>
      <c r="D210" s="103" t="s">
        <v>51</v>
      </c>
      <c r="E210" s="103" t="s">
        <v>416</v>
      </c>
      <c r="F210" s="103" t="s">
        <v>19</v>
      </c>
      <c r="G210" s="105">
        <v>229096</v>
      </c>
      <c r="H210" s="116">
        <v>229096</v>
      </c>
      <c r="I210" s="106">
        <f t="shared" si="9"/>
        <v>229.096</v>
      </c>
      <c r="J210" s="116">
        <v>229096</v>
      </c>
      <c r="K210" s="106">
        <f t="shared" si="10"/>
        <v>229.096</v>
      </c>
      <c r="L210" s="116">
        <v>229096</v>
      </c>
    </row>
    <row r="211" spans="1:12" ht="25.5">
      <c r="A211" s="101">
        <f t="shared" si="11"/>
        <v>199</v>
      </c>
      <c r="B211" s="102" t="s">
        <v>266</v>
      </c>
      <c r="C211" s="103" t="s">
        <v>55</v>
      </c>
      <c r="D211" s="103" t="s">
        <v>51</v>
      </c>
      <c r="E211" s="103" t="s">
        <v>512</v>
      </c>
      <c r="F211" s="103" t="s">
        <v>19</v>
      </c>
      <c r="G211" s="105">
        <v>229096</v>
      </c>
      <c r="H211" s="116">
        <v>229096</v>
      </c>
      <c r="I211" s="106">
        <f t="shared" si="9"/>
        <v>229.096</v>
      </c>
      <c r="J211" s="116">
        <v>229096</v>
      </c>
      <c r="K211" s="106">
        <f t="shared" si="10"/>
        <v>229.096</v>
      </c>
      <c r="L211" s="116">
        <v>229096</v>
      </c>
    </row>
    <row r="212" spans="1:12" ht="25.5">
      <c r="A212" s="101">
        <f t="shared" si="11"/>
        <v>200</v>
      </c>
      <c r="B212" s="102" t="s">
        <v>267</v>
      </c>
      <c r="C212" s="103" t="s">
        <v>55</v>
      </c>
      <c r="D212" s="103" t="s">
        <v>51</v>
      </c>
      <c r="E212" s="103" t="s">
        <v>512</v>
      </c>
      <c r="F212" s="103" t="s">
        <v>106</v>
      </c>
      <c r="G212" s="105">
        <v>229096</v>
      </c>
      <c r="H212" s="116">
        <v>229096</v>
      </c>
      <c r="I212" s="106">
        <f t="shared" si="9"/>
        <v>229.096</v>
      </c>
      <c r="J212" s="116">
        <v>229096</v>
      </c>
      <c r="K212" s="106">
        <f t="shared" si="10"/>
        <v>229.096</v>
      </c>
      <c r="L212" s="116">
        <v>229096</v>
      </c>
    </row>
    <row r="213" spans="1:12" ht="12.75">
      <c r="A213" s="101">
        <f t="shared" si="11"/>
        <v>201</v>
      </c>
      <c r="B213" s="102" t="s">
        <v>385</v>
      </c>
      <c r="C213" s="103" t="s">
        <v>55</v>
      </c>
      <c r="D213" s="103" t="s">
        <v>99</v>
      </c>
      <c r="E213" s="103" t="s">
        <v>415</v>
      </c>
      <c r="F213" s="103" t="s">
        <v>19</v>
      </c>
      <c r="G213" s="105">
        <v>6965668</v>
      </c>
      <c r="H213" s="116">
        <v>6965668</v>
      </c>
      <c r="I213" s="106">
        <f t="shared" si="9"/>
        <v>6965.668</v>
      </c>
      <c r="J213" s="116">
        <v>6965668</v>
      </c>
      <c r="K213" s="106">
        <f t="shared" si="10"/>
        <v>6965.668</v>
      </c>
      <c r="L213" s="116">
        <v>6965668</v>
      </c>
    </row>
    <row r="214" spans="1:12" ht="51">
      <c r="A214" s="101">
        <f t="shared" si="11"/>
        <v>202</v>
      </c>
      <c r="B214" s="102" t="s">
        <v>347</v>
      </c>
      <c r="C214" s="103" t="s">
        <v>55</v>
      </c>
      <c r="D214" s="103" t="s">
        <v>99</v>
      </c>
      <c r="E214" s="103" t="s">
        <v>499</v>
      </c>
      <c r="F214" s="103" t="s">
        <v>19</v>
      </c>
      <c r="G214" s="105">
        <v>6965668</v>
      </c>
      <c r="H214" s="116">
        <v>6965668</v>
      </c>
      <c r="I214" s="106">
        <f t="shared" si="9"/>
        <v>6965.668</v>
      </c>
      <c r="J214" s="116">
        <v>6965668</v>
      </c>
      <c r="K214" s="106">
        <f t="shared" si="10"/>
        <v>6965.668</v>
      </c>
      <c r="L214" s="116">
        <v>6965668</v>
      </c>
    </row>
    <row r="215" spans="1:12" ht="140.25">
      <c r="A215" s="101">
        <f t="shared" si="11"/>
        <v>203</v>
      </c>
      <c r="B215" s="102" t="s">
        <v>506</v>
      </c>
      <c r="C215" s="103" t="s">
        <v>55</v>
      </c>
      <c r="D215" s="103" t="s">
        <v>99</v>
      </c>
      <c r="E215" s="103" t="s">
        <v>507</v>
      </c>
      <c r="F215" s="103" t="s">
        <v>19</v>
      </c>
      <c r="G215" s="105">
        <v>520318</v>
      </c>
      <c r="H215" s="116">
        <v>520318</v>
      </c>
      <c r="I215" s="106">
        <f t="shared" si="9"/>
        <v>520.318</v>
      </c>
      <c r="J215" s="116">
        <v>520318</v>
      </c>
      <c r="K215" s="106">
        <f t="shared" si="10"/>
        <v>520.318</v>
      </c>
      <c r="L215" s="116">
        <v>520318</v>
      </c>
    </row>
    <row r="216" spans="1:12" ht="25.5">
      <c r="A216" s="101">
        <f t="shared" si="11"/>
        <v>204</v>
      </c>
      <c r="B216" s="102" t="s">
        <v>228</v>
      </c>
      <c r="C216" s="103" t="s">
        <v>55</v>
      </c>
      <c r="D216" s="103" t="s">
        <v>99</v>
      </c>
      <c r="E216" s="103" t="s">
        <v>507</v>
      </c>
      <c r="F216" s="103" t="s">
        <v>110</v>
      </c>
      <c r="G216" s="105">
        <v>520318</v>
      </c>
      <c r="H216" s="116">
        <v>520318</v>
      </c>
      <c r="I216" s="106">
        <f t="shared" si="9"/>
        <v>520.318</v>
      </c>
      <c r="J216" s="116">
        <v>520318</v>
      </c>
      <c r="K216" s="106">
        <f t="shared" si="10"/>
        <v>520.318</v>
      </c>
      <c r="L216" s="116">
        <v>520318</v>
      </c>
    </row>
    <row r="217" spans="1:12" ht="114.75">
      <c r="A217" s="101">
        <f t="shared" si="11"/>
        <v>205</v>
      </c>
      <c r="B217" s="102" t="s">
        <v>508</v>
      </c>
      <c r="C217" s="103" t="s">
        <v>55</v>
      </c>
      <c r="D217" s="103" t="s">
        <v>99</v>
      </c>
      <c r="E217" s="103" t="s">
        <v>509</v>
      </c>
      <c r="F217" s="103" t="s">
        <v>19</v>
      </c>
      <c r="G217" s="105">
        <v>6445350</v>
      </c>
      <c r="H217" s="116">
        <v>6445350</v>
      </c>
      <c r="I217" s="106">
        <f t="shared" si="9"/>
        <v>6445.35</v>
      </c>
      <c r="J217" s="116">
        <v>6445350</v>
      </c>
      <c r="K217" s="106">
        <f t="shared" si="10"/>
        <v>6445.35</v>
      </c>
      <c r="L217" s="116">
        <v>6445350</v>
      </c>
    </row>
    <row r="218" spans="1:12" ht="25.5">
      <c r="A218" s="101">
        <f t="shared" si="11"/>
        <v>206</v>
      </c>
      <c r="B218" s="102" t="s">
        <v>228</v>
      </c>
      <c r="C218" s="103" t="s">
        <v>55</v>
      </c>
      <c r="D218" s="103" t="s">
        <v>99</v>
      </c>
      <c r="E218" s="103" t="s">
        <v>509</v>
      </c>
      <c r="F218" s="103" t="s">
        <v>110</v>
      </c>
      <c r="G218" s="105">
        <v>5890350</v>
      </c>
      <c r="H218" s="116">
        <v>5890350</v>
      </c>
      <c r="I218" s="106">
        <f t="shared" si="9"/>
        <v>5890.35</v>
      </c>
      <c r="J218" s="116">
        <v>5890350</v>
      </c>
      <c r="K218" s="106">
        <f t="shared" si="10"/>
        <v>5890.35</v>
      </c>
      <c r="L218" s="116">
        <v>5890350</v>
      </c>
    </row>
    <row r="219" spans="1:12" ht="25.5">
      <c r="A219" s="101">
        <f t="shared" si="11"/>
        <v>207</v>
      </c>
      <c r="B219" s="102" t="s">
        <v>221</v>
      </c>
      <c r="C219" s="103" t="s">
        <v>55</v>
      </c>
      <c r="D219" s="103" t="s">
        <v>99</v>
      </c>
      <c r="E219" s="103" t="s">
        <v>509</v>
      </c>
      <c r="F219" s="103" t="s">
        <v>109</v>
      </c>
      <c r="G219" s="105">
        <v>415000</v>
      </c>
      <c r="H219" s="116">
        <v>415000</v>
      </c>
      <c r="I219" s="106">
        <f t="shared" si="9"/>
        <v>415</v>
      </c>
      <c r="J219" s="116">
        <v>415000</v>
      </c>
      <c r="K219" s="106">
        <f t="shared" si="10"/>
        <v>415</v>
      </c>
      <c r="L219" s="116">
        <v>415000</v>
      </c>
    </row>
    <row r="220" spans="1:12" ht="12.75">
      <c r="A220" s="101">
        <f t="shared" si="11"/>
        <v>208</v>
      </c>
      <c r="B220" s="102" t="s">
        <v>229</v>
      </c>
      <c r="C220" s="103" t="s">
        <v>55</v>
      </c>
      <c r="D220" s="103" t="s">
        <v>99</v>
      </c>
      <c r="E220" s="103" t="s">
        <v>509</v>
      </c>
      <c r="F220" s="103" t="s">
        <v>111</v>
      </c>
      <c r="G220" s="105">
        <v>140000</v>
      </c>
      <c r="H220" s="116">
        <v>140000</v>
      </c>
      <c r="I220" s="106">
        <f t="shared" si="9"/>
        <v>140</v>
      </c>
      <c r="J220" s="116">
        <v>140000</v>
      </c>
      <c r="K220" s="106">
        <f t="shared" si="10"/>
        <v>140</v>
      </c>
      <c r="L220" s="116">
        <v>140000</v>
      </c>
    </row>
    <row r="221" spans="1:12" ht="12.75">
      <c r="A221" s="101">
        <f t="shared" si="11"/>
        <v>209</v>
      </c>
      <c r="B221" s="102" t="s">
        <v>680</v>
      </c>
      <c r="C221" s="103" t="s">
        <v>55</v>
      </c>
      <c r="D221" s="103" t="s">
        <v>659</v>
      </c>
      <c r="E221" s="103" t="s">
        <v>415</v>
      </c>
      <c r="F221" s="103" t="s">
        <v>19</v>
      </c>
      <c r="G221" s="105">
        <v>1000000</v>
      </c>
      <c r="H221" s="116">
        <v>1000000</v>
      </c>
      <c r="I221" s="106">
        <f t="shared" si="9"/>
        <v>1000</v>
      </c>
      <c r="J221" s="116">
        <v>1000000</v>
      </c>
      <c r="K221" s="106">
        <f t="shared" si="10"/>
        <v>1000</v>
      </c>
      <c r="L221" s="116">
        <v>1000000</v>
      </c>
    </row>
    <row r="222" spans="1:12" ht="12.75">
      <c r="A222" s="101">
        <f t="shared" si="11"/>
        <v>210</v>
      </c>
      <c r="B222" s="102" t="s">
        <v>681</v>
      </c>
      <c r="C222" s="103" t="s">
        <v>55</v>
      </c>
      <c r="D222" s="103" t="s">
        <v>661</v>
      </c>
      <c r="E222" s="103" t="s">
        <v>415</v>
      </c>
      <c r="F222" s="103" t="s">
        <v>19</v>
      </c>
      <c r="G222" s="105">
        <v>250000</v>
      </c>
      <c r="H222" s="116">
        <v>250000</v>
      </c>
      <c r="I222" s="106">
        <f t="shared" si="9"/>
        <v>250</v>
      </c>
      <c r="J222" s="116">
        <v>250000</v>
      </c>
      <c r="K222" s="106">
        <f t="shared" si="10"/>
        <v>250</v>
      </c>
      <c r="L222" s="116">
        <v>250000</v>
      </c>
    </row>
    <row r="223" spans="1:12" ht="51">
      <c r="A223" s="101">
        <f t="shared" si="11"/>
        <v>211</v>
      </c>
      <c r="B223" s="102" t="s">
        <v>339</v>
      </c>
      <c r="C223" s="103" t="s">
        <v>55</v>
      </c>
      <c r="D223" s="103" t="s">
        <v>661</v>
      </c>
      <c r="E223" s="103" t="s">
        <v>420</v>
      </c>
      <c r="F223" s="103" t="s">
        <v>19</v>
      </c>
      <c r="G223" s="105">
        <v>250000</v>
      </c>
      <c r="H223" s="116">
        <v>250000</v>
      </c>
      <c r="I223" s="106">
        <f t="shared" si="9"/>
        <v>250</v>
      </c>
      <c r="J223" s="116">
        <v>250000</v>
      </c>
      <c r="K223" s="106">
        <f t="shared" si="10"/>
        <v>250</v>
      </c>
      <c r="L223" s="116">
        <v>250000</v>
      </c>
    </row>
    <row r="224" spans="1:12" ht="25.5">
      <c r="A224" s="101">
        <f t="shared" si="11"/>
        <v>212</v>
      </c>
      <c r="B224" s="102" t="s">
        <v>682</v>
      </c>
      <c r="C224" s="103" t="s">
        <v>55</v>
      </c>
      <c r="D224" s="103" t="s">
        <v>661</v>
      </c>
      <c r="E224" s="103" t="s">
        <v>429</v>
      </c>
      <c r="F224" s="103" t="s">
        <v>19</v>
      </c>
      <c r="G224" s="105">
        <v>250000</v>
      </c>
      <c r="H224" s="116">
        <v>250000</v>
      </c>
      <c r="I224" s="106">
        <f t="shared" si="9"/>
        <v>250</v>
      </c>
      <c r="J224" s="116">
        <v>250000</v>
      </c>
      <c r="K224" s="106">
        <f t="shared" si="10"/>
        <v>250</v>
      </c>
      <c r="L224" s="116">
        <v>250000</v>
      </c>
    </row>
    <row r="225" spans="1:12" ht="25.5">
      <c r="A225" s="101">
        <f t="shared" si="11"/>
        <v>213</v>
      </c>
      <c r="B225" s="102" t="s">
        <v>221</v>
      </c>
      <c r="C225" s="103" t="s">
        <v>55</v>
      </c>
      <c r="D225" s="103" t="s">
        <v>661</v>
      </c>
      <c r="E225" s="103" t="s">
        <v>429</v>
      </c>
      <c r="F225" s="103" t="s">
        <v>109</v>
      </c>
      <c r="G225" s="105">
        <v>250000</v>
      </c>
      <c r="H225" s="116">
        <v>250000</v>
      </c>
      <c r="I225" s="106">
        <f t="shared" si="9"/>
        <v>250</v>
      </c>
      <c r="J225" s="116">
        <v>250000</v>
      </c>
      <c r="K225" s="106">
        <f t="shared" si="10"/>
        <v>250</v>
      </c>
      <c r="L225" s="116">
        <v>250000</v>
      </c>
    </row>
    <row r="226" spans="1:12" ht="12.75">
      <c r="A226" s="101">
        <f t="shared" si="11"/>
        <v>214</v>
      </c>
      <c r="B226" s="102" t="s">
        <v>683</v>
      </c>
      <c r="C226" s="103" t="s">
        <v>55</v>
      </c>
      <c r="D226" s="103" t="s">
        <v>664</v>
      </c>
      <c r="E226" s="103" t="s">
        <v>415</v>
      </c>
      <c r="F226" s="103" t="s">
        <v>19</v>
      </c>
      <c r="G226" s="105">
        <v>750000</v>
      </c>
      <c r="H226" s="116">
        <v>750000</v>
      </c>
      <c r="I226" s="106">
        <f t="shared" si="9"/>
        <v>750</v>
      </c>
      <c r="J226" s="116">
        <v>750000</v>
      </c>
      <c r="K226" s="106">
        <f t="shared" si="10"/>
        <v>750</v>
      </c>
      <c r="L226" s="116">
        <v>750000</v>
      </c>
    </row>
    <row r="227" spans="1:12" ht="51">
      <c r="A227" s="101">
        <f t="shared" si="11"/>
        <v>215</v>
      </c>
      <c r="B227" s="102" t="s">
        <v>339</v>
      </c>
      <c r="C227" s="103" t="s">
        <v>55</v>
      </c>
      <c r="D227" s="103" t="s">
        <v>664</v>
      </c>
      <c r="E227" s="103" t="s">
        <v>420</v>
      </c>
      <c r="F227" s="103" t="s">
        <v>19</v>
      </c>
      <c r="G227" s="105">
        <v>750000</v>
      </c>
      <c r="H227" s="116">
        <v>750000</v>
      </c>
      <c r="I227" s="106">
        <f t="shared" si="9"/>
        <v>750</v>
      </c>
      <c r="J227" s="116">
        <v>750000</v>
      </c>
      <c r="K227" s="106">
        <f t="shared" si="10"/>
        <v>750</v>
      </c>
      <c r="L227" s="116">
        <v>750000</v>
      </c>
    </row>
    <row r="228" spans="1:12" ht="25.5">
      <c r="A228" s="101">
        <f t="shared" si="11"/>
        <v>216</v>
      </c>
      <c r="B228" s="102" t="s">
        <v>682</v>
      </c>
      <c r="C228" s="103" t="s">
        <v>55</v>
      </c>
      <c r="D228" s="103" t="s">
        <v>664</v>
      </c>
      <c r="E228" s="103" t="s">
        <v>429</v>
      </c>
      <c r="F228" s="103" t="s">
        <v>19</v>
      </c>
      <c r="G228" s="105">
        <v>750000</v>
      </c>
      <c r="H228" s="116">
        <v>750000</v>
      </c>
      <c r="I228" s="106">
        <f t="shared" si="9"/>
        <v>750</v>
      </c>
      <c r="J228" s="116">
        <v>750000</v>
      </c>
      <c r="K228" s="106">
        <f t="shared" si="10"/>
        <v>750</v>
      </c>
      <c r="L228" s="116">
        <v>750000</v>
      </c>
    </row>
    <row r="229" spans="1:12" ht="38.25">
      <c r="A229" s="101">
        <f t="shared" si="11"/>
        <v>217</v>
      </c>
      <c r="B229" s="102" t="s">
        <v>348</v>
      </c>
      <c r="C229" s="103" t="s">
        <v>55</v>
      </c>
      <c r="D229" s="103" t="s">
        <v>664</v>
      </c>
      <c r="E229" s="103" t="s">
        <v>429</v>
      </c>
      <c r="F229" s="103" t="s">
        <v>328</v>
      </c>
      <c r="G229" s="105">
        <v>750000</v>
      </c>
      <c r="H229" s="116">
        <v>750000</v>
      </c>
      <c r="I229" s="106">
        <f t="shared" si="9"/>
        <v>750</v>
      </c>
      <c r="J229" s="116">
        <v>750000</v>
      </c>
      <c r="K229" s="106">
        <f t="shared" si="10"/>
        <v>750</v>
      </c>
      <c r="L229" s="116">
        <v>750000</v>
      </c>
    </row>
    <row r="230" spans="1:12" ht="38.25">
      <c r="A230" s="101">
        <f t="shared" si="11"/>
        <v>218</v>
      </c>
      <c r="B230" s="102" t="s">
        <v>386</v>
      </c>
      <c r="C230" s="103" t="s">
        <v>55</v>
      </c>
      <c r="D230" s="103" t="s">
        <v>100</v>
      </c>
      <c r="E230" s="103" t="s">
        <v>415</v>
      </c>
      <c r="F230" s="103" t="s">
        <v>19</v>
      </c>
      <c r="G230" s="105">
        <v>149776700</v>
      </c>
      <c r="H230" s="116">
        <v>148330800</v>
      </c>
      <c r="I230" s="106">
        <f t="shared" si="9"/>
        <v>149776.7</v>
      </c>
      <c r="J230" s="116">
        <v>149776700</v>
      </c>
      <c r="K230" s="106">
        <f t="shared" si="10"/>
        <v>148330.8</v>
      </c>
      <c r="L230" s="116">
        <v>148330800</v>
      </c>
    </row>
    <row r="231" spans="1:12" ht="38.25">
      <c r="A231" s="101">
        <f t="shared" si="11"/>
        <v>219</v>
      </c>
      <c r="B231" s="102" t="s">
        <v>387</v>
      </c>
      <c r="C231" s="103" t="s">
        <v>55</v>
      </c>
      <c r="D231" s="103" t="s">
        <v>14</v>
      </c>
      <c r="E231" s="103" t="s">
        <v>415</v>
      </c>
      <c r="F231" s="103" t="s">
        <v>19</v>
      </c>
      <c r="G231" s="105">
        <v>21164000</v>
      </c>
      <c r="H231" s="116">
        <v>21164000</v>
      </c>
      <c r="I231" s="106">
        <f t="shared" si="9"/>
        <v>21164</v>
      </c>
      <c r="J231" s="116">
        <v>21164000</v>
      </c>
      <c r="K231" s="106">
        <f t="shared" si="10"/>
        <v>21164</v>
      </c>
      <c r="L231" s="116">
        <v>21164000</v>
      </c>
    </row>
    <row r="232" spans="1:12" ht="38.25">
      <c r="A232" s="101">
        <f t="shared" si="11"/>
        <v>220</v>
      </c>
      <c r="B232" s="102" t="s">
        <v>349</v>
      </c>
      <c r="C232" s="103" t="s">
        <v>55</v>
      </c>
      <c r="D232" s="103" t="s">
        <v>14</v>
      </c>
      <c r="E232" s="103" t="s">
        <v>1103</v>
      </c>
      <c r="F232" s="103" t="s">
        <v>19</v>
      </c>
      <c r="G232" s="105">
        <v>21164000</v>
      </c>
      <c r="H232" s="116">
        <v>21164000</v>
      </c>
      <c r="I232" s="106">
        <f t="shared" si="9"/>
        <v>21164</v>
      </c>
      <c r="J232" s="116">
        <v>21164000</v>
      </c>
      <c r="K232" s="106">
        <f t="shared" si="10"/>
        <v>21164</v>
      </c>
      <c r="L232" s="116">
        <v>21164000</v>
      </c>
    </row>
    <row r="233" spans="1:12" ht="25.5">
      <c r="A233" s="101">
        <f t="shared" si="11"/>
        <v>221</v>
      </c>
      <c r="B233" s="102" t="s">
        <v>1104</v>
      </c>
      <c r="C233" s="103" t="s">
        <v>55</v>
      </c>
      <c r="D233" s="103" t="s">
        <v>14</v>
      </c>
      <c r="E233" s="103" t="s">
        <v>513</v>
      </c>
      <c r="F233" s="103" t="s">
        <v>19</v>
      </c>
      <c r="G233" s="105">
        <v>21164000</v>
      </c>
      <c r="H233" s="116">
        <v>21164000</v>
      </c>
      <c r="I233" s="106">
        <f t="shared" si="9"/>
        <v>21164</v>
      </c>
      <c r="J233" s="116">
        <v>21164000</v>
      </c>
      <c r="K233" s="106">
        <f t="shared" si="10"/>
        <v>21164</v>
      </c>
      <c r="L233" s="116">
        <v>21164000</v>
      </c>
    </row>
    <row r="234" spans="1:12" ht="25.5">
      <c r="A234" s="101">
        <f t="shared" si="11"/>
        <v>222</v>
      </c>
      <c r="B234" s="102" t="s">
        <v>268</v>
      </c>
      <c r="C234" s="103" t="s">
        <v>55</v>
      </c>
      <c r="D234" s="103" t="s">
        <v>14</v>
      </c>
      <c r="E234" s="103" t="s">
        <v>514</v>
      </c>
      <c r="F234" s="103" t="s">
        <v>19</v>
      </c>
      <c r="G234" s="105">
        <v>7529000</v>
      </c>
      <c r="H234" s="116">
        <v>7529000</v>
      </c>
      <c r="I234" s="106">
        <f t="shared" si="9"/>
        <v>7529</v>
      </c>
      <c r="J234" s="116">
        <v>7529000</v>
      </c>
      <c r="K234" s="106">
        <f t="shared" si="10"/>
        <v>7529</v>
      </c>
      <c r="L234" s="116">
        <v>7529000</v>
      </c>
    </row>
    <row r="235" spans="1:12" ht="12.75">
      <c r="A235" s="101">
        <f t="shared" si="11"/>
        <v>223</v>
      </c>
      <c r="B235" s="102" t="s">
        <v>269</v>
      </c>
      <c r="C235" s="103" t="s">
        <v>55</v>
      </c>
      <c r="D235" s="103" t="s">
        <v>14</v>
      </c>
      <c r="E235" s="103" t="s">
        <v>514</v>
      </c>
      <c r="F235" s="103" t="s">
        <v>115</v>
      </c>
      <c r="G235" s="105">
        <v>7529000</v>
      </c>
      <c r="H235" s="116">
        <v>7529000</v>
      </c>
      <c r="I235" s="106">
        <f t="shared" si="9"/>
        <v>7529</v>
      </c>
      <c r="J235" s="116">
        <v>7529000</v>
      </c>
      <c r="K235" s="106">
        <f t="shared" si="10"/>
        <v>7529</v>
      </c>
      <c r="L235" s="116">
        <v>7529000</v>
      </c>
    </row>
    <row r="236" spans="1:12" ht="38.25">
      <c r="A236" s="101">
        <f t="shared" si="11"/>
        <v>224</v>
      </c>
      <c r="B236" s="102" t="s">
        <v>350</v>
      </c>
      <c r="C236" s="103" t="s">
        <v>55</v>
      </c>
      <c r="D236" s="103" t="s">
        <v>14</v>
      </c>
      <c r="E236" s="103" t="s">
        <v>515</v>
      </c>
      <c r="F236" s="103" t="s">
        <v>19</v>
      </c>
      <c r="G236" s="105">
        <v>13635000</v>
      </c>
      <c r="H236" s="116">
        <v>13635000</v>
      </c>
      <c r="I236" s="106">
        <f t="shared" si="9"/>
        <v>13635</v>
      </c>
      <c r="J236" s="116">
        <v>13635000</v>
      </c>
      <c r="K236" s="106">
        <f t="shared" si="10"/>
        <v>13635</v>
      </c>
      <c r="L236" s="116">
        <v>13635000</v>
      </c>
    </row>
    <row r="237" spans="1:12" ht="12.75">
      <c r="A237" s="101">
        <f t="shared" si="11"/>
        <v>225</v>
      </c>
      <c r="B237" s="102" t="s">
        <v>269</v>
      </c>
      <c r="C237" s="103" t="s">
        <v>55</v>
      </c>
      <c r="D237" s="103" t="s">
        <v>14</v>
      </c>
      <c r="E237" s="103" t="s">
        <v>515</v>
      </c>
      <c r="F237" s="103" t="s">
        <v>115</v>
      </c>
      <c r="G237" s="105">
        <v>13635000</v>
      </c>
      <c r="H237" s="116">
        <v>13635000</v>
      </c>
      <c r="I237" s="106">
        <f t="shared" si="9"/>
        <v>13635</v>
      </c>
      <c r="J237" s="116">
        <v>13635000</v>
      </c>
      <c r="K237" s="106">
        <f t="shared" si="10"/>
        <v>13635</v>
      </c>
      <c r="L237" s="116">
        <v>13635000</v>
      </c>
    </row>
    <row r="238" spans="1:12" ht="12.75">
      <c r="A238" s="101">
        <f t="shared" si="11"/>
        <v>226</v>
      </c>
      <c r="B238" s="102" t="s">
        <v>388</v>
      </c>
      <c r="C238" s="103" t="s">
        <v>55</v>
      </c>
      <c r="D238" s="103" t="s">
        <v>101</v>
      </c>
      <c r="E238" s="103" t="s">
        <v>415</v>
      </c>
      <c r="F238" s="103" t="s">
        <v>19</v>
      </c>
      <c r="G238" s="105">
        <v>128612700</v>
      </c>
      <c r="H238" s="116">
        <v>127166800</v>
      </c>
      <c r="I238" s="106">
        <f t="shared" si="9"/>
        <v>128612.7</v>
      </c>
      <c r="J238" s="116">
        <v>128612700</v>
      </c>
      <c r="K238" s="106">
        <f t="shared" si="10"/>
        <v>127166.8</v>
      </c>
      <c r="L238" s="116">
        <v>127166800</v>
      </c>
    </row>
    <row r="239" spans="1:12" ht="38.25">
      <c r="A239" s="101">
        <f t="shared" si="11"/>
        <v>227</v>
      </c>
      <c r="B239" s="102" t="s">
        <v>342</v>
      </c>
      <c r="C239" s="103" t="s">
        <v>55</v>
      </c>
      <c r="D239" s="103" t="s">
        <v>101</v>
      </c>
      <c r="E239" s="103" t="s">
        <v>1089</v>
      </c>
      <c r="F239" s="103" t="s">
        <v>19</v>
      </c>
      <c r="G239" s="105">
        <v>1021100</v>
      </c>
      <c r="H239" s="116">
        <v>1058900</v>
      </c>
      <c r="I239" s="106">
        <f t="shared" si="9"/>
        <v>1021.1</v>
      </c>
      <c r="J239" s="116">
        <v>1021100</v>
      </c>
      <c r="K239" s="106">
        <f t="shared" si="10"/>
        <v>1058.9</v>
      </c>
      <c r="L239" s="116">
        <v>1058900</v>
      </c>
    </row>
    <row r="240" spans="1:12" ht="38.25">
      <c r="A240" s="101">
        <f t="shared" si="11"/>
        <v>228</v>
      </c>
      <c r="B240" s="102" t="s">
        <v>1090</v>
      </c>
      <c r="C240" s="103" t="s">
        <v>55</v>
      </c>
      <c r="D240" s="103" t="s">
        <v>101</v>
      </c>
      <c r="E240" s="103" t="s">
        <v>439</v>
      </c>
      <c r="F240" s="103" t="s">
        <v>19</v>
      </c>
      <c r="G240" s="105">
        <v>1021100</v>
      </c>
      <c r="H240" s="116">
        <v>1058900</v>
      </c>
      <c r="I240" s="106">
        <f t="shared" si="9"/>
        <v>1021.1</v>
      </c>
      <c r="J240" s="116">
        <v>1021100</v>
      </c>
      <c r="K240" s="106">
        <f t="shared" si="10"/>
        <v>1058.9</v>
      </c>
      <c r="L240" s="116">
        <v>1058900</v>
      </c>
    </row>
    <row r="241" spans="1:12" ht="63.75">
      <c r="A241" s="101">
        <f t="shared" si="11"/>
        <v>229</v>
      </c>
      <c r="B241" s="102" t="s">
        <v>343</v>
      </c>
      <c r="C241" s="103" t="s">
        <v>55</v>
      </c>
      <c r="D241" s="103" t="s">
        <v>101</v>
      </c>
      <c r="E241" s="103" t="s">
        <v>440</v>
      </c>
      <c r="F241" s="103" t="s">
        <v>19</v>
      </c>
      <c r="G241" s="105">
        <v>500</v>
      </c>
      <c r="H241" s="116">
        <v>500</v>
      </c>
      <c r="I241" s="106">
        <f t="shared" si="9"/>
        <v>0.5</v>
      </c>
      <c r="J241" s="116">
        <v>500</v>
      </c>
      <c r="K241" s="106">
        <f t="shared" si="10"/>
        <v>0.5</v>
      </c>
      <c r="L241" s="116">
        <v>500</v>
      </c>
    </row>
    <row r="242" spans="1:12" ht="12.75">
      <c r="A242" s="101">
        <f t="shared" si="11"/>
        <v>230</v>
      </c>
      <c r="B242" s="102" t="s">
        <v>270</v>
      </c>
      <c r="C242" s="103" t="s">
        <v>55</v>
      </c>
      <c r="D242" s="103" t="s">
        <v>101</v>
      </c>
      <c r="E242" s="103" t="s">
        <v>440</v>
      </c>
      <c r="F242" s="103" t="s">
        <v>107</v>
      </c>
      <c r="G242" s="105">
        <v>500</v>
      </c>
      <c r="H242" s="116">
        <v>500</v>
      </c>
      <c r="I242" s="106">
        <f t="shared" si="9"/>
        <v>0.5</v>
      </c>
      <c r="J242" s="116">
        <v>500</v>
      </c>
      <c r="K242" s="106">
        <f t="shared" si="10"/>
        <v>0.5</v>
      </c>
      <c r="L242" s="116">
        <v>500</v>
      </c>
    </row>
    <row r="243" spans="1:12" ht="51">
      <c r="A243" s="101">
        <f t="shared" si="11"/>
        <v>231</v>
      </c>
      <c r="B243" s="102" t="s">
        <v>351</v>
      </c>
      <c r="C243" s="103" t="s">
        <v>55</v>
      </c>
      <c r="D243" s="103" t="s">
        <v>101</v>
      </c>
      <c r="E243" s="103" t="s">
        <v>516</v>
      </c>
      <c r="F243" s="103" t="s">
        <v>19</v>
      </c>
      <c r="G243" s="105">
        <v>1020600</v>
      </c>
      <c r="H243" s="116">
        <v>1058400</v>
      </c>
      <c r="I243" s="106">
        <f t="shared" si="9"/>
        <v>1020.6</v>
      </c>
      <c r="J243" s="116">
        <v>1020600</v>
      </c>
      <c r="K243" s="106">
        <f t="shared" si="10"/>
        <v>1058.4</v>
      </c>
      <c r="L243" s="116">
        <v>1058400</v>
      </c>
    </row>
    <row r="244" spans="1:12" ht="12.75">
      <c r="A244" s="101">
        <f t="shared" si="11"/>
        <v>232</v>
      </c>
      <c r="B244" s="102" t="s">
        <v>270</v>
      </c>
      <c r="C244" s="103" t="s">
        <v>55</v>
      </c>
      <c r="D244" s="103" t="s">
        <v>101</v>
      </c>
      <c r="E244" s="103" t="s">
        <v>516</v>
      </c>
      <c r="F244" s="103" t="s">
        <v>107</v>
      </c>
      <c r="G244" s="105">
        <v>1020600</v>
      </c>
      <c r="H244" s="116">
        <v>1058400</v>
      </c>
      <c r="I244" s="106">
        <f t="shared" si="9"/>
        <v>1020.6</v>
      </c>
      <c r="J244" s="116">
        <v>1020600</v>
      </c>
      <c r="K244" s="106">
        <f t="shared" si="10"/>
        <v>1058.4</v>
      </c>
      <c r="L244" s="116">
        <v>1058400</v>
      </c>
    </row>
    <row r="245" spans="1:12" ht="38.25">
      <c r="A245" s="101">
        <f t="shared" si="11"/>
        <v>233</v>
      </c>
      <c r="B245" s="102" t="s">
        <v>349</v>
      </c>
      <c r="C245" s="103" t="s">
        <v>55</v>
      </c>
      <c r="D245" s="103" t="s">
        <v>101</v>
      </c>
      <c r="E245" s="103" t="s">
        <v>1103</v>
      </c>
      <c r="F245" s="103" t="s">
        <v>19</v>
      </c>
      <c r="G245" s="105">
        <v>127589900</v>
      </c>
      <c r="H245" s="116">
        <v>126104900</v>
      </c>
      <c r="I245" s="106">
        <f t="shared" si="9"/>
        <v>127589.9</v>
      </c>
      <c r="J245" s="116">
        <v>127589900</v>
      </c>
      <c r="K245" s="106">
        <f t="shared" si="10"/>
        <v>126104.9</v>
      </c>
      <c r="L245" s="116">
        <v>126104900</v>
      </c>
    </row>
    <row r="246" spans="1:12" ht="25.5">
      <c r="A246" s="101">
        <f t="shared" si="11"/>
        <v>234</v>
      </c>
      <c r="B246" s="102" t="s">
        <v>1104</v>
      </c>
      <c r="C246" s="103" t="s">
        <v>55</v>
      </c>
      <c r="D246" s="103" t="s">
        <v>101</v>
      </c>
      <c r="E246" s="103" t="s">
        <v>513</v>
      </c>
      <c r="F246" s="103" t="s">
        <v>19</v>
      </c>
      <c r="G246" s="105">
        <v>127589900</v>
      </c>
      <c r="H246" s="116">
        <v>126104900</v>
      </c>
      <c r="I246" s="106">
        <f t="shared" si="9"/>
        <v>127589.9</v>
      </c>
      <c r="J246" s="116">
        <v>127589900</v>
      </c>
      <c r="K246" s="106">
        <f t="shared" si="10"/>
        <v>126104.9</v>
      </c>
      <c r="L246" s="116">
        <v>126104900</v>
      </c>
    </row>
    <row r="247" spans="1:12" ht="25.5">
      <c r="A247" s="101">
        <f t="shared" si="11"/>
        <v>235</v>
      </c>
      <c r="B247" s="102" t="s">
        <v>271</v>
      </c>
      <c r="C247" s="103" t="s">
        <v>55</v>
      </c>
      <c r="D247" s="103" t="s">
        <v>101</v>
      </c>
      <c r="E247" s="103" t="s">
        <v>517</v>
      </c>
      <c r="F247" s="103" t="s">
        <v>19</v>
      </c>
      <c r="G247" s="105">
        <v>127589900</v>
      </c>
      <c r="H247" s="116">
        <v>126104900</v>
      </c>
      <c r="I247" s="106">
        <f t="shared" si="9"/>
        <v>127589.9</v>
      </c>
      <c r="J247" s="116">
        <v>127589900</v>
      </c>
      <c r="K247" s="106">
        <f t="shared" si="10"/>
        <v>126104.9</v>
      </c>
      <c r="L247" s="116">
        <v>126104900</v>
      </c>
    </row>
    <row r="248" spans="1:12" ht="12.75">
      <c r="A248" s="101">
        <f t="shared" si="11"/>
        <v>236</v>
      </c>
      <c r="B248" s="102" t="s">
        <v>270</v>
      </c>
      <c r="C248" s="103" t="s">
        <v>55</v>
      </c>
      <c r="D248" s="103" t="s">
        <v>101</v>
      </c>
      <c r="E248" s="103" t="s">
        <v>517</v>
      </c>
      <c r="F248" s="103" t="s">
        <v>107</v>
      </c>
      <c r="G248" s="105">
        <v>127589900</v>
      </c>
      <c r="H248" s="116">
        <v>126104900</v>
      </c>
      <c r="I248" s="106">
        <f t="shared" si="9"/>
        <v>127589.9</v>
      </c>
      <c r="J248" s="116">
        <v>127589900</v>
      </c>
      <c r="K248" s="106">
        <f t="shared" si="10"/>
        <v>126104.9</v>
      </c>
      <c r="L248" s="116">
        <v>126104900</v>
      </c>
    </row>
    <row r="249" spans="1:12" ht="12.75">
      <c r="A249" s="101">
        <f t="shared" si="11"/>
        <v>237</v>
      </c>
      <c r="B249" s="102" t="s">
        <v>117</v>
      </c>
      <c r="C249" s="103" t="s">
        <v>55</v>
      </c>
      <c r="D249" s="103" t="s">
        <v>101</v>
      </c>
      <c r="E249" s="103" t="s">
        <v>416</v>
      </c>
      <c r="F249" s="103" t="s">
        <v>19</v>
      </c>
      <c r="G249" s="105">
        <v>1700</v>
      </c>
      <c r="H249" s="116">
        <v>3000</v>
      </c>
      <c r="I249" s="106">
        <f t="shared" si="9"/>
        <v>1.7</v>
      </c>
      <c r="J249" s="116">
        <v>1700</v>
      </c>
      <c r="K249" s="106">
        <f t="shared" si="10"/>
        <v>3</v>
      </c>
      <c r="L249" s="116">
        <v>3000</v>
      </c>
    </row>
    <row r="250" spans="1:12" ht="102">
      <c r="A250" s="101">
        <f t="shared" si="11"/>
        <v>238</v>
      </c>
      <c r="B250" s="102" t="s">
        <v>684</v>
      </c>
      <c r="C250" s="103" t="s">
        <v>55</v>
      </c>
      <c r="D250" s="103" t="s">
        <v>101</v>
      </c>
      <c r="E250" s="103" t="s">
        <v>666</v>
      </c>
      <c r="F250" s="103" t="s">
        <v>19</v>
      </c>
      <c r="G250" s="105">
        <v>1700</v>
      </c>
      <c r="H250" s="116">
        <v>3000</v>
      </c>
      <c r="I250" s="106">
        <f t="shared" si="9"/>
        <v>1.7</v>
      </c>
      <c r="J250" s="116">
        <v>1700</v>
      </c>
      <c r="K250" s="106">
        <f t="shared" si="10"/>
        <v>3</v>
      </c>
      <c r="L250" s="116">
        <v>3000</v>
      </c>
    </row>
    <row r="251" spans="1:12" ht="12.75">
      <c r="A251" s="101">
        <f t="shared" si="11"/>
        <v>239</v>
      </c>
      <c r="B251" s="102" t="s">
        <v>270</v>
      </c>
      <c r="C251" s="103" t="s">
        <v>55</v>
      </c>
      <c r="D251" s="103" t="s">
        <v>101</v>
      </c>
      <c r="E251" s="103" t="s">
        <v>666</v>
      </c>
      <c r="F251" s="103" t="s">
        <v>107</v>
      </c>
      <c r="G251" s="105">
        <v>1700</v>
      </c>
      <c r="H251" s="116">
        <v>3000</v>
      </c>
      <c r="I251" s="106">
        <f t="shared" si="9"/>
        <v>1.7</v>
      </c>
      <c r="J251" s="116">
        <v>1700</v>
      </c>
      <c r="K251" s="106">
        <f t="shared" si="10"/>
        <v>3</v>
      </c>
      <c r="L251" s="116">
        <v>3000</v>
      </c>
    </row>
    <row r="252" spans="1:12" ht="25.5">
      <c r="A252" s="101">
        <f t="shared" si="11"/>
        <v>240</v>
      </c>
      <c r="B252" s="102" t="s">
        <v>25</v>
      </c>
      <c r="C252" s="103" t="s">
        <v>15</v>
      </c>
      <c r="D252" s="103" t="s">
        <v>20</v>
      </c>
      <c r="E252" s="103" t="s">
        <v>415</v>
      </c>
      <c r="F252" s="103" t="s">
        <v>19</v>
      </c>
      <c r="G252" s="105">
        <v>634595900</v>
      </c>
      <c r="H252" s="116">
        <v>644160400</v>
      </c>
      <c r="I252" s="106">
        <f t="shared" si="9"/>
        <v>634595.9</v>
      </c>
      <c r="J252" s="116">
        <v>634595900</v>
      </c>
      <c r="K252" s="106">
        <f t="shared" si="10"/>
        <v>644160.4</v>
      </c>
      <c r="L252" s="116">
        <v>644160400</v>
      </c>
    </row>
    <row r="253" spans="1:12" ht="12.75">
      <c r="A253" s="101">
        <f t="shared" si="11"/>
        <v>241</v>
      </c>
      <c r="B253" s="102" t="s">
        <v>380</v>
      </c>
      <c r="C253" s="103" t="s">
        <v>15</v>
      </c>
      <c r="D253" s="103" t="s">
        <v>42</v>
      </c>
      <c r="E253" s="103" t="s">
        <v>415</v>
      </c>
      <c r="F253" s="103" t="s">
        <v>19</v>
      </c>
      <c r="G253" s="105">
        <v>634595900</v>
      </c>
      <c r="H253" s="116">
        <v>644160400</v>
      </c>
      <c r="I253" s="106">
        <f t="shared" si="9"/>
        <v>634595.9</v>
      </c>
      <c r="J253" s="116">
        <v>634595900</v>
      </c>
      <c r="K253" s="106">
        <f t="shared" si="10"/>
        <v>644160.4</v>
      </c>
      <c r="L253" s="116">
        <v>644160400</v>
      </c>
    </row>
    <row r="254" spans="1:12" ht="12.75">
      <c r="A254" s="101">
        <f t="shared" si="11"/>
        <v>242</v>
      </c>
      <c r="B254" s="102" t="s">
        <v>381</v>
      </c>
      <c r="C254" s="103" t="s">
        <v>15</v>
      </c>
      <c r="D254" s="103" t="s">
        <v>43</v>
      </c>
      <c r="E254" s="103" t="s">
        <v>415</v>
      </c>
      <c r="F254" s="103" t="s">
        <v>19</v>
      </c>
      <c r="G254" s="105">
        <v>306648636.35</v>
      </c>
      <c r="H254" s="116">
        <v>314555636.35</v>
      </c>
      <c r="I254" s="106">
        <f t="shared" si="9"/>
        <v>306648.63635000004</v>
      </c>
      <c r="J254" s="116">
        <v>306648636.35</v>
      </c>
      <c r="K254" s="106">
        <f t="shared" si="10"/>
        <v>314555.63635000004</v>
      </c>
      <c r="L254" s="116">
        <v>314555636.35</v>
      </c>
    </row>
    <row r="255" spans="1:12" ht="38.25">
      <c r="A255" s="101">
        <f t="shared" si="11"/>
        <v>243</v>
      </c>
      <c r="B255" s="102" t="s">
        <v>352</v>
      </c>
      <c r="C255" s="103" t="s">
        <v>15</v>
      </c>
      <c r="D255" s="103" t="s">
        <v>43</v>
      </c>
      <c r="E255" s="103" t="s">
        <v>1105</v>
      </c>
      <c r="F255" s="103" t="s">
        <v>19</v>
      </c>
      <c r="G255" s="105">
        <v>306648636.35</v>
      </c>
      <c r="H255" s="116">
        <v>314555636.35</v>
      </c>
      <c r="I255" s="106">
        <f t="shared" si="9"/>
        <v>306648.63635000004</v>
      </c>
      <c r="J255" s="116">
        <v>306648636.35</v>
      </c>
      <c r="K255" s="106">
        <f t="shared" si="10"/>
        <v>314555.63635000004</v>
      </c>
      <c r="L255" s="116">
        <v>314555636.35</v>
      </c>
    </row>
    <row r="256" spans="1:12" ht="38.25">
      <c r="A256" s="101">
        <f t="shared" si="11"/>
        <v>244</v>
      </c>
      <c r="B256" s="102" t="s">
        <v>1106</v>
      </c>
      <c r="C256" s="103" t="s">
        <v>15</v>
      </c>
      <c r="D256" s="103" t="s">
        <v>43</v>
      </c>
      <c r="E256" s="103" t="s">
        <v>518</v>
      </c>
      <c r="F256" s="103" t="s">
        <v>19</v>
      </c>
      <c r="G256" s="105">
        <v>306648636.35</v>
      </c>
      <c r="H256" s="116">
        <v>314555636.35</v>
      </c>
      <c r="I256" s="106">
        <f t="shared" si="9"/>
        <v>306648.63635000004</v>
      </c>
      <c r="J256" s="116">
        <v>306648636.35</v>
      </c>
      <c r="K256" s="106">
        <f t="shared" si="10"/>
        <v>314555.63635000004</v>
      </c>
      <c r="L256" s="116">
        <v>314555636.35</v>
      </c>
    </row>
    <row r="257" spans="1:12" ht="76.5">
      <c r="A257" s="101">
        <f t="shared" si="11"/>
        <v>245</v>
      </c>
      <c r="B257" s="102" t="s">
        <v>272</v>
      </c>
      <c r="C257" s="103" t="s">
        <v>15</v>
      </c>
      <c r="D257" s="103" t="s">
        <v>43</v>
      </c>
      <c r="E257" s="103" t="s">
        <v>519</v>
      </c>
      <c r="F257" s="103" t="s">
        <v>19</v>
      </c>
      <c r="G257" s="105">
        <v>64855599.09</v>
      </c>
      <c r="H257" s="116">
        <v>64855599.09</v>
      </c>
      <c r="I257" s="106">
        <f t="shared" si="9"/>
        <v>64855.59909</v>
      </c>
      <c r="J257" s="116">
        <v>64855599.09</v>
      </c>
      <c r="K257" s="106">
        <f t="shared" si="10"/>
        <v>64855.59909</v>
      </c>
      <c r="L257" s="116">
        <v>64855599.09</v>
      </c>
    </row>
    <row r="258" spans="1:12" ht="25.5">
      <c r="A258" s="101">
        <f t="shared" si="11"/>
        <v>246</v>
      </c>
      <c r="B258" s="102" t="s">
        <v>228</v>
      </c>
      <c r="C258" s="103" t="s">
        <v>15</v>
      </c>
      <c r="D258" s="103" t="s">
        <v>43</v>
      </c>
      <c r="E258" s="103" t="s">
        <v>519</v>
      </c>
      <c r="F258" s="103" t="s">
        <v>110</v>
      </c>
      <c r="G258" s="105">
        <v>64855599.09</v>
      </c>
      <c r="H258" s="116">
        <v>64855599.09</v>
      </c>
      <c r="I258" s="106">
        <f t="shared" si="9"/>
        <v>64855.59909</v>
      </c>
      <c r="J258" s="116">
        <v>64855599.09</v>
      </c>
      <c r="K258" s="106">
        <f t="shared" si="10"/>
        <v>64855.59909</v>
      </c>
      <c r="L258" s="116">
        <v>64855599.09</v>
      </c>
    </row>
    <row r="259" spans="1:12" ht="102">
      <c r="A259" s="101">
        <f t="shared" si="11"/>
        <v>247</v>
      </c>
      <c r="B259" s="102" t="s">
        <v>273</v>
      </c>
      <c r="C259" s="103" t="s">
        <v>15</v>
      </c>
      <c r="D259" s="103" t="s">
        <v>43</v>
      </c>
      <c r="E259" s="103" t="s">
        <v>520</v>
      </c>
      <c r="F259" s="103" t="s">
        <v>19</v>
      </c>
      <c r="G259" s="105">
        <v>18838620.49</v>
      </c>
      <c r="H259" s="116">
        <v>18838620.49</v>
      </c>
      <c r="I259" s="106">
        <f t="shared" si="9"/>
        <v>18838.620489999998</v>
      </c>
      <c r="J259" s="116">
        <v>18838620.49</v>
      </c>
      <c r="K259" s="106">
        <f t="shared" si="10"/>
        <v>18838.620489999998</v>
      </c>
      <c r="L259" s="116">
        <v>18838620.49</v>
      </c>
    </row>
    <row r="260" spans="1:12" ht="25.5">
      <c r="A260" s="101">
        <f t="shared" si="11"/>
        <v>248</v>
      </c>
      <c r="B260" s="102" t="s">
        <v>221</v>
      </c>
      <c r="C260" s="103" t="s">
        <v>15</v>
      </c>
      <c r="D260" s="103" t="s">
        <v>43</v>
      </c>
      <c r="E260" s="103" t="s">
        <v>520</v>
      </c>
      <c r="F260" s="103" t="s">
        <v>109</v>
      </c>
      <c r="G260" s="105">
        <v>18838620.49</v>
      </c>
      <c r="H260" s="116">
        <v>18838620.49</v>
      </c>
      <c r="I260" s="106">
        <f t="shared" si="9"/>
        <v>18838.620489999998</v>
      </c>
      <c r="J260" s="116">
        <v>18838620.49</v>
      </c>
      <c r="K260" s="106">
        <f t="shared" si="10"/>
        <v>18838.620489999998</v>
      </c>
      <c r="L260" s="116">
        <v>18838620.49</v>
      </c>
    </row>
    <row r="261" spans="1:12" ht="38.25">
      <c r="A261" s="101">
        <f t="shared" si="11"/>
        <v>249</v>
      </c>
      <c r="B261" s="102" t="s">
        <v>274</v>
      </c>
      <c r="C261" s="103" t="s">
        <v>15</v>
      </c>
      <c r="D261" s="103" t="s">
        <v>43</v>
      </c>
      <c r="E261" s="103" t="s">
        <v>521</v>
      </c>
      <c r="F261" s="103" t="s">
        <v>19</v>
      </c>
      <c r="G261" s="105">
        <v>45249183.62</v>
      </c>
      <c r="H261" s="116">
        <v>45249183.62</v>
      </c>
      <c r="I261" s="106">
        <f t="shared" si="9"/>
        <v>45249.183619999996</v>
      </c>
      <c r="J261" s="116">
        <v>45249183.62</v>
      </c>
      <c r="K261" s="106">
        <f t="shared" si="10"/>
        <v>45249.183619999996</v>
      </c>
      <c r="L261" s="116">
        <v>45249183.62</v>
      </c>
    </row>
    <row r="262" spans="1:12" ht="25.5">
      <c r="A262" s="101">
        <f t="shared" si="11"/>
        <v>250</v>
      </c>
      <c r="B262" s="102" t="s">
        <v>228</v>
      </c>
      <c r="C262" s="103" t="s">
        <v>15</v>
      </c>
      <c r="D262" s="103" t="s">
        <v>43</v>
      </c>
      <c r="E262" s="103" t="s">
        <v>521</v>
      </c>
      <c r="F262" s="103" t="s">
        <v>110</v>
      </c>
      <c r="G262" s="105">
        <v>117082</v>
      </c>
      <c r="H262" s="116">
        <v>117082</v>
      </c>
      <c r="I262" s="106">
        <f t="shared" si="9"/>
        <v>117.082</v>
      </c>
      <c r="J262" s="116">
        <v>117082</v>
      </c>
      <c r="K262" s="106">
        <f t="shared" si="10"/>
        <v>117.082</v>
      </c>
      <c r="L262" s="116">
        <v>117082</v>
      </c>
    </row>
    <row r="263" spans="1:12" ht="25.5">
      <c r="A263" s="101">
        <f t="shared" si="11"/>
        <v>251</v>
      </c>
      <c r="B263" s="102" t="s">
        <v>221</v>
      </c>
      <c r="C263" s="103" t="s">
        <v>15</v>
      </c>
      <c r="D263" s="103" t="s">
        <v>43</v>
      </c>
      <c r="E263" s="103" t="s">
        <v>521</v>
      </c>
      <c r="F263" s="103" t="s">
        <v>109</v>
      </c>
      <c r="G263" s="105">
        <v>37909167.38</v>
      </c>
      <c r="H263" s="116">
        <v>37909167.38</v>
      </c>
      <c r="I263" s="106">
        <f t="shared" si="9"/>
        <v>37909.167380000006</v>
      </c>
      <c r="J263" s="116">
        <v>37909167.38</v>
      </c>
      <c r="K263" s="106">
        <f t="shared" si="10"/>
        <v>37909.167380000006</v>
      </c>
      <c r="L263" s="116">
        <v>37909167.38</v>
      </c>
    </row>
    <row r="264" spans="1:12" ht="12.75">
      <c r="A264" s="101">
        <f t="shared" si="11"/>
        <v>252</v>
      </c>
      <c r="B264" s="102" t="s">
        <v>229</v>
      </c>
      <c r="C264" s="103" t="s">
        <v>15</v>
      </c>
      <c r="D264" s="103" t="s">
        <v>43</v>
      </c>
      <c r="E264" s="103" t="s">
        <v>521</v>
      </c>
      <c r="F264" s="103" t="s">
        <v>111</v>
      </c>
      <c r="G264" s="105">
        <v>7222934.24</v>
      </c>
      <c r="H264" s="116">
        <v>7222934.24</v>
      </c>
      <c r="I264" s="106">
        <f t="shared" si="9"/>
        <v>7222.9342400000005</v>
      </c>
      <c r="J264" s="116">
        <v>7222934.24</v>
      </c>
      <c r="K264" s="106">
        <f t="shared" si="10"/>
        <v>7222.9342400000005</v>
      </c>
      <c r="L264" s="116">
        <v>7222934.24</v>
      </c>
    </row>
    <row r="265" spans="1:12" ht="38.25">
      <c r="A265" s="101">
        <f t="shared" si="11"/>
        <v>253</v>
      </c>
      <c r="B265" s="102" t="s">
        <v>275</v>
      </c>
      <c r="C265" s="103" t="s">
        <v>15</v>
      </c>
      <c r="D265" s="103" t="s">
        <v>43</v>
      </c>
      <c r="E265" s="103" t="s">
        <v>522</v>
      </c>
      <c r="F265" s="103" t="s">
        <v>19</v>
      </c>
      <c r="G265" s="105">
        <v>26359773.15</v>
      </c>
      <c r="H265" s="116">
        <v>26359773.15</v>
      </c>
      <c r="I265" s="106">
        <f t="shared" si="9"/>
        <v>26359.773149999997</v>
      </c>
      <c r="J265" s="116">
        <v>26359773.15</v>
      </c>
      <c r="K265" s="106">
        <f t="shared" si="10"/>
        <v>26359.773149999997</v>
      </c>
      <c r="L265" s="116">
        <v>26359773.15</v>
      </c>
    </row>
    <row r="266" spans="1:12" ht="25.5">
      <c r="A266" s="101">
        <f t="shared" si="11"/>
        <v>254</v>
      </c>
      <c r="B266" s="102" t="s">
        <v>221</v>
      </c>
      <c r="C266" s="103" t="s">
        <v>15</v>
      </c>
      <c r="D266" s="103" t="s">
        <v>43</v>
      </c>
      <c r="E266" s="103" t="s">
        <v>522</v>
      </c>
      <c r="F266" s="103" t="s">
        <v>109</v>
      </c>
      <c r="G266" s="105">
        <v>26359773.15</v>
      </c>
      <c r="H266" s="116">
        <v>26359773.15</v>
      </c>
      <c r="I266" s="106">
        <f t="shared" si="9"/>
        <v>26359.773149999997</v>
      </c>
      <c r="J266" s="116">
        <v>26359773.15</v>
      </c>
      <c r="K266" s="106">
        <f t="shared" si="10"/>
        <v>26359.773149999997</v>
      </c>
      <c r="L266" s="116">
        <v>26359773.15</v>
      </c>
    </row>
    <row r="267" spans="1:12" ht="63.75">
      <c r="A267" s="101">
        <f t="shared" si="11"/>
        <v>255</v>
      </c>
      <c r="B267" s="102" t="s">
        <v>276</v>
      </c>
      <c r="C267" s="103" t="s">
        <v>15</v>
      </c>
      <c r="D267" s="103" t="s">
        <v>43</v>
      </c>
      <c r="E267" s="103" t="s">
        <v>523</v>
      </c>
      <c r="F267" s="103" t="s">
        <v>19</v>
      </c>
      <c r="G267" s="105">
        <v>19248379.72</v>
      </c>
      <c r="H267" s="116">
        <v>20249305.59</v>
      </c>
      <c r="I267" s="106">
        <f t="shared" si="9"/>
        <v>19248.379719999997</v>
      </c>
      <c r="J267" s="116">
        <v>19248379.72</v>
      </c>
      <c r="K267" s="106">
        <f t="shared" si="10"/>
        <v>20249.30559</v>
      </c>
      <c r="L267" s="116">
        <v>20249305.59</v>
      </c>
    </row>
    <row r="268" spans="1:12" ht="25.5">
      <c r="A268" s="101">
        <f t="shared" si="11"/>
        <v>256</v>
      </c>
      <c r="B268" s="102" t="s">
        <v>221</v>
      </c>
      <c r="C268" s="103" t="s">
        <v>15</v>
      </c>
      <c r="D268" s="103" t="s">
        <v>43</v>
      </c>
      <c r="E268" s="103" t="s">
        <v>523</v>
      </c>
      <c r="F268" s="103" t="s">
        <v>109</v>
      </c>
      <c r="G268" s="105">
        <v>19248379.72</v>
      </c>
      <c r="H268" s="116">
        <v>20249305.59</v>
      </c>
      <c r="I268" s="106">
        <f t="shared" si="9"/>
        <v>19248.379719999997</v>
      </c>
      <c r="J268" s="116">
        <v>19248379.72</v>
      </c>
      <c r="K268" s="106">
        <f t="shared" si="10"/>
        <v>20249.30559</v>
      </c>
      <c r="L268" s="116">
        <v>20249305.59</v>
      </c>
    </row>
    <row r="269" spans="1:12" ht="102">
      <c r="A269" s="101">
        <f t="shared" si="11"/>
        <v>257</v>
      </c>
      <c r="B269" s="102" t="s">
        <v>353</v>
      </c>
      <c r="C269" s="103" t="s">
        <v>15</v>
      </c>
      <c r="D269" s="103" t="s">
        <v>43</v>
      </c>
      <c r="E269" s="103" t="s">
        <v>524</v>
      </c>
      <c r="F269" s="103" t="s">
        <v>19</v>
      </c>
      <c r="G269" s="105">
        <v>745460</v>
      </c>
      <c r="H269" s="116">
        <v>745460</v>
      </c>
      <c r="I269" s="106">
        <f aca="true" t="shared" si="12" ref="I269:I332">J269/1000</f>
        <v>745.46</v>
      </c>
      <c r="J269" s="116">
        <v>745460</v>
      </c>
      <c r="K269" s="106">
        <f aca="true" t="shared" si="13" ref="K269:K332">L269/1000</f>
        <v>745.46</v>
      </c>
      <c r="L269" s="116">
        <v>745460</v>
      </c>
    </row>
    <row r="270" spans="1:12" ht="25.5">
      <c r="A270" s="101">
        <f aca="true" t="shared" si="14" ref="A270:A333">1+A269</f>
        <v>258</v>
      </c>
      <c r="B270" s="102" t="s">
        <v>221</v>
      </c>
      <c r="C270" s="103" t="s">
        <v>15</v>
      </c>
      <c r="D270" s="103" t="s">
        <v>43</v>
      </c>
      <c r="E270" s="103" t="s">
        <v>524</v>
      </c>
      <c r="F270" s="103" t="s">
        <v>109</v>
      </c>
      <c r="G270" s="105">
        <v>745460</v>
      </c>
      <c r="H270" s="116">
        <v>745460</v>
      </c>
      <c r="I270" s="106">
        <f t="shared" si="12"/>
        <v>745.46</v>
      </c>
      <c r="J270" s="116">
        <v>745460</v>
      </c>
      <c r="K270" s="106">
        <f t="shared" si="13"/>
        <v>745.46</v>
      </c>
      <c r="L270" s="116">
        <v>745460</v>
      </c>
    </row>
    <row r="271" spans="1:12" ht="89.25">
      <c r="A271" s="101">
        <f t="shared" si="14"/>
        <v>259</v>
      </c>
      <c r="B271" s="102" t="s">
        <v>525</v>
      </c>
      <c r="C271" s="103" t="s">
        <v>15</v>
      </c>
      <c r="D271" s="103" t="s">
        <v>43</v>
      </c>
      <c r="E271" s="103" t="s">
        <v>526</v>
      </c>
      <c r="F271" s="103" t="s">
        <v>19</v>
      </c>
      <c r="G271" s="105">
        <v>126289000</v>
      </c>
      <c r="H271" s="116">
        <v>134112000</v>
      </c>
      <c r="I271" s="106">
        <f t="shared" si="12"/>
        <v>126289</v>
      </c>
      <c r="J271" s="116">
        <v>126289000</v>
      </c>
      <c r="K271" s="106">
        <f t="shared" si="13"/>
        <v>134112</v>
      </c>
      <c r="L271" s="116">
        <v>134112000</v>
      </c>
    </row>
    <row r="272" spans="1:12" ht="25.5">
      <c r="A272" s="101">
        <f t="shared" si="14"/>
        <v>260</v>
      </c>
      <c r="B272" s="102" t="s">
        <v>228</v>
      </c>
      <c r="C272" s="103" t="s">
        <v>15</v>
      </c>
      <c r="D272" s="103" t="s">
        <v>43</v>
      </c>
      <c r="E272" s="103" t="s">
        <v>526</v>
      </c>
      <c r="F272" s="103" t="s">
        <v>110</v>
      </c>
      <c r="G272" s="105">
        <v>126289000</v>
      </c>
      <c r="H272" s="116">
        <v>134112000</v>
      </c>
      <c r="I272" s="106">
        <f t="shared" si="12"/>
        <v>126289</v>
      </c>
      <c r="J272" s="116">
        <v>126289000</v>
      </c>
      <c r="K272" s="106">
        <f t="shared" si="13"/>
        <v>134112</v>
      </c>
      <c r="L272" s="116">
        <v>134112000</v>
      </c>
    </row>
    <row r="273" spans="1:12" ht="89.25">
      <c r="A273" s="101">
        <f t="shared" si="14"/>
        <v>261</v>
      </c>
      <c r="B273" s="102" t="s">
        <v>527</v>
      </c>
      <c r="C273" s="103" t="s">
        <v>15</v>
      </c>
      <c r="D273" s="103" t="s">
        <v>43</v>
      </c>
      <c r="E273" s="103" t="s">
        <v>528</v>
      </c>
      <c r="F273" s="103" t="s">
        <v>19</v>
      </c>
      <c r="G273" s="105">
        <v>2111000</v>
      </c>
      <c r="H273" s="116">
        <v>2195000</v>
      </c>
      <c r="I273" s="106">
        <f t="shared" si="12"/>
        <v>2111</v>
      </c>
      <c r="J273" s="116">
        <v>2111000</v>
      </c>
      <c r="K273" s="106">
        <f t="shared" si="13"/>
        <v>2195</v>
      </c>
      <c r="L273" s="116">
        <v>2195000</v>
      </c>
    </row>
    <row r="274" spans="1:12" ht="25.5">
      <c r="A274" s="101">
        <f t="shared" si="14"/>
        <v>262</v>
      </c>
      <c r="B274" s="102" t="s">
        <v>221</v>
      </c>
      <c r="C274" s="103" t="s">
        <v>15</v>
      </c>
      <c r="D274" s="103" t="s">
        <v>43</v>
      </c>
      <c r="E274" s="103" t="s">
        <v>528</v>
      </c>
      <c r="F274" s="103" t="s">
        <v>109</v>
      </c>
      <c r="G274" s="105">
        <v>2111000</v>
      </c>
      <c r="H274" s="116">
        <v>2195000</v>
      </c>
      <c r="I274" s="106">
        <f t="shared" si="12"/>
        <v>2111</v>
      </c>
      <c r="J274" s="116">
        <v>2111000</v>
      </c>
      <c r="K274" s="106">
        <f t="shared" si="13"/>
        <v>2195</v>
      </c>
      <c r="L274" s="116">
        <v>2195000</v>
      </c>
    </row>
    <row r="275" spans="1:12" ht="25.5">
      <c r="A275" s="101">
        <f t="shared" si="14"/>
        <v>263</v>
      </c>
      <c r="B275" s="102" t="s">
        <v>685</v>
      </c>
      <c r="C275" s="103" t="s">
        <v>15</v>
      </c>
      <c r="D275" s="103" t="s">
        <v>43</v>
      </c>
      <c r="E275" s="103" t="s">
        <v>644</v>
      </c>
      <c r="F275" s="103" t="s">
        <v>19</v>
      </c>
      <c r="G275" s="105">
        <v>2951620.28</v>
      </c>
      <c r="H275" s="116">
        <v>1950694.41</v>
      </c>
      <c r="I275" s="106">
        <f t="shared" si="12"/>
        <v>2951.6202799999996</v>
      </c>
      <c r="J275" s="116">
        <v>2951620.28</v>
      </c>
      <c r="K275" s="106">
        <f t="shared" si="13"/>
        <v>1950.6944099999998</v>
      </c>
      <c r="L275" s="116">
        <v>1950694.41</v>
      </c>
    </row>
    <row r="276" spans="1:12" ht="12.75">
      <c r="A276" s="101">
        <f t="shared" si="14"/>
        <v>264</v>
      </c>
      <c r="B276" s="102" t="s">
        <v>231</v>
      </c>
      <c r="C276" s="103" t="s">
        <v>15</v>
      </c>
      <c r="D276" s="103" t="s">
        <v>43</v>
      </c>
      <c r="E276" s="103" t="s">
        <v>644</v>
      </c>
      <c r="F276" s="103" t="s">
        <v>112</v>
      </c>
      <c r="G276" s="105">
        <v>2951620.28</v>
      </c>
      <c r="H276" s="116">
        <v>1950694.41</v>
      </c>
      <c r="I276" s="106">
        <f t="shared" si="12"/>
        <v>2951.6202799999996</v>
      </c>
      <c r="J276" s="116">
        <v>2951620.28</v>
      </c>
      <c r="K276" s="106">
        <f t="shared" si="13"/>
        <v>1950.6944099999998</v>
      </c>
      <c r="L276" s="116">
        <v>1950694.41</v>
      </c>
    </row>
    <row r="277" spans="1:12" ht="12.75">
      <c r="A277" s="101">
        <f t="shared" si="14"/>
        <v>265</v>
      </c>
      <c r="B277" s="102" t="s">
        <v>389</v>
      </c>
      <c r="C277" s="103" t="s">
        <v>15</v>
      </c>
      <c r="D277" s="103" t="s">
        <v>44</v>
      </c>
      <c r="E277" s="103" t="s">
        <v>415</v>
      </c>
      <c r="F277" s="103" t="s">
        <v>19</v>
      </c>
      <c r="G277" s="105">
        <v>302485280.95</v>
      </c>
      <c r="H277" s="116">
        <v>303898280.95</v>
      </c>
      <c r="I277" s="106">
        <f t="shared" si="12"/>
        <v>302485.28095</v>
      </c>
      <c r="J277" s="116">
        <v>302485280.95</v>
      </c>
      <c r="K277" s="106">
        <f t="shared" si="13"/>
        <v>303898.28095</v>
      </c>
      <c r="L277" s="116">
        <v>303898280.95</v>
      </c>
    </row>
    <row r="278" spans="1:12" ht="38.25">
      <c r="A278" s="101">
        <f t="shared" si="14"/>
        <v>266</v>
      </c>
      <c r="B278" s="102" t="s">
        <v>352</v>
      </c>
      <c r="C278" s="103" t="s">
        <v>15</v>
      </c>
      <c r="D278" s="103" t="s">
        <v>44</v>
      </c>
      <c r="E278" s="103" t="s">
        <v>1105</v>
      </c>
      <c r="F278" s="103" t="s">
        <v>19</v>
      </c>
      <c r="G278" s="105">
        <v>302485280.95</v>
      </c>
      <c r="H278" s="116">
        <v>303898280.95</v>
      </c>
      <c r="I278" s="106">
        <f t="shared" si="12"/>
        <v>302485.28095</v>
      </c>
      <c r="J278" s="116">
        <v>302485280.95</v>
      </c>
      <c r="K278" s="106">
        <f t="shared" si="13"/>
        <v>303898.28095</v>
      </c>
      <c r="L278" s="116">
        <v>303898280.95</v>
      </c>
    </row>
    <row r="279" spans="1:12" ht="38.25">
      <c r="A279" s="101">
        <f t="shared" si="14"/>
        <v>267</v>
      </c>
      <c r="B279" s="102" t="s">
        <v>1107</v>
      </c>
      <c r="C279" s="103" t="s">
        <v>15</v>
      </c>
      <c r="D279" s="103" t="s">
        <v>44</v>
      </c>
      <c r="E279" s="103" t="s">
        <v>529</v>
      </c>
      <c r="F279" s="103" t="s">
        <v>19</v>
      </c>
      <c r="G279" s="105">
        <v>302485280.95</v>
      </c>
      <c r="H279" s="116">
        <v>303898280.95</v>
      </c>
      <c r="I279" s="106">
        <f t="shared" si="12"/>
        <v>302485.28095</v>
      </c>
      <c r="J279" s="116">
        <v>302485280.95</v>
      </c>
      <c r="K279" s="106">
        <f t="shared" si="13"/>
        <v>303898.28095</v>
      </c>
      <c r="L279" s="116">
        <v>303898280.95</v>
      </c>
    </row>
    <row r="280" spans="1:12" ht="76.5">
      <c r="A280" s="101">
        <f t="shared" si="14"/>
        <v>268</v>
      </c>
      <c r="B280" s="102" t="s">
        <v>277</v>
      </c>
      <c r="C280" s="103" t="s">
        <v>15</v>
      </c>
      <c r="D280" s="103" t="s">
        <v>44</v>
      </c>
      <c r="E280" s="103" t="s">
        <v>530</v>
      </c>
      <c r="F280" s="103" t="s">
        <v>19</v>
      </c>
      <c r="G280" s="105">
        <v>54175572.69</v>
      </c>
      <c r="H280" s="116">
        <v>54175572.69</v>
      </c>
      <c r="I280" s="106">
        <f t="shared" si="12"/>
        <v>54175.57269</v>
      </c>
      <c r="J280" s="116">
        <v>54175572.69</v>
      </c>
      <c r="K280" s="106">
        <f t="shared" si="13"/>
        <v>54175.57269</v>
      </c>
      <c r="L280" s="116">
        <v>54175572.69</v>
      </c>
    </row>
    <row r="281" spans="1:12" ht="25.5">
      <c r="A281" s="101">
        <f t="shared" si="14"/>
        <v>269</v>
      </c>
      <c r="B281" s="102" t="s">
        <v>228</v>
      </c>
      <c r="C281" s="103" t="s">
        <v>15</v>
      </c>
      <c r="D281" s="103" t="s">
        <v>44</v>
      </c>
      <c r="E281" s="103" t="s">
        <v>530</v>
      </c>
      <c r="F281" s="103" t="s">
        <v>110</v>
      </c>
      <c r="G281" s="105">
        <v>54175572.69</v>
      </c>
      <c r="H281" s="116">
        <v>54175572.69</v>
      </c>
      <c r="I281" s="106">
        <f t="shared" si="12"/>
        <v>54175.57269</v>
      </c>
      <c r="J281" s="116">
        <v>54175572.69</v>
      </c>
      <c r="K281" s="106">
        <f t="shared" si="13"/>
        <v>54175.57269</v>
      </c>
      <c r="L281" s="116">
        <v>54175572.69</v>
      </c>
    </row>
    <row r="282" spans="1:12" ht="114.75">
      <c r="A282" s="101">
        <f t="shared" si="14"/>
        <v>270</v>
      </c>
      <c r="B282" s="102" t="s">
        <v>278</v>
      </c>
      <c r="C282" s="103" t="s">
        <v>15</v>
      </c>
      <c r="D282" s="103" t="s">
        <v>44</v>
      </c>
      <c r="E282" s="103" t="s">
        <v>531</v>
      </c>
      <c r="F282" s="103" t="s">
        <v>19</v>
      </c>
      <c r="G282" s="105">
        <v>11687551.87</v>
      </c>
      <c r="H282" s="116">
        <v>11687551.87</v>
      </c>
      <c r="I282" s="106">
        <f t="shared" si="12"/>
        <v>11687.55187</v>
      </c>
      <c r="J282" s="116">
        <v>11687551.87</v>
      </c>
      <c r="K282" s="106">
        <f t="shared" si="13"/>
        <v>11687.55187</v>
      </c>
      <c r="L282" s="116">
        <v>11687551.87</v>
      </c>
    </row>
    <row r="283" spans="1:12" ht="25.5">
      <c r="A283" s="101">
        <f t="shared" si="14"/>
        <v>271</v>
      </c>
      <c r="B283" s="102" t="s">
        <v>221</v>
      </c>
      <c r="C283" s="103" t="s">
        <v>15</v>
      </c>
      <c r="D283" s="103" t="s">
        <v>44</v>
      </c>
      <c r="E283" s="103" t="s">
        <v>531</v>
      </c>
      <c r="F283" s="103" t="s">
        <v>109</v>
      </c>
      <c r="G283" s="105">
        <v>11687551.87</v>
      </c>
      <c r="H283" s="116">
        <v>11687551.87</v>
      </c>
      <c r="I283" s="106">
        <f t="shared" si="12"/>
        <v>11687.55187</v>
      </c>
      <c r="J283" s="116">
        <v>11687551.87</v>
      </c>
      <c r="K283" s="106">
        <f t="shared" si="13"/>
        <v>11687.55187</v>
      </c>
      <c r="L283" s="116">
        <v>11687551.87</v>
      </c>
    </row>
    <row r="284" spans="1:12" ht="38.25">
      <c r="A284" s="101">
        <f t="shared" si="14"/>
        <v>272</v>
      </c>
      <c r="B284" s="102" t="s">
        <v>279</v>
      </c>
      <c r="C284" s="103" t="s">
        <v>15</v>
      </c>
      <c r="D284" s="103" t="s">
        <v>44</v>
      </c>
      <c r="E284" s="103" t="s">
        <v>532</v>
      </c>
      <c r="F284" s="103" t="s">
        <v>19</v>
      </c>
      <c r="G284" s="105">
        <v>38129524.47</v>
      </c>
      <c r="H284" s="116">
        <v>38129524.47</v>
      </c>
      <c r="I284" s="106">
        <f t="shared" si="12"/>
        <v>38129.52447</v>
      </c>
      <c r="J284" s="116">
        <v>38129524.47</v>
      </c>
      <c r="K284" s="106">
        <f t="shared" si="13"/>
        <v>38129.52447</v>
      </c>
      <c r="L284" s="116">
        <v>38129524.47</v>
      </c>
    </row>
    <row r="285" spans="1:12" ht="25.5">
      <c r="A285" s="101">
        <f t="shared" si="14"/>
        <v>273</v>
      </c>
      <c r="B285" s="102" t="s">
        <v>228</v>
      </c>
      <c r="C285" s="103" t="s">
        <v>15</v>
      </c>
      <c r="D285" s="103" t="s">
        <v>44</v>
      </c>
      <c r="E285" s="103" t="s">
        <v>532</v>
      </c>
      <c r="F285" s="103" t="s">
        <v>110</v>
      </c>
      <c r="G285" s="105">
        <v>47300</v>
      </c>
      <c r="H285" s="116">
        <v>47300</v>
      </c>
      <c r="I285" s="106">
        <f t="shared" si="12"/>
        <v>47.3</v>
      </c>
      <c r="J285" s="116">
        <v>47300</v>
      </c>
      <c r="K285" s="106">
        <f t="shared" si="13"/>
        <v>47.3</v>
      </c>
      <c r="L285" s="116">
        <v>47300</v>
      </c>
    </row>
    <row r="286" spans="1:12" ht="25.5">
      <c r="A286" s="101">
        <f t="shared" si="14"/>
        <v>274</v>
      </c>
      <c r="B286" s="102" t="s">
        <v>221</v>
      </c>
      <c r="C286" s="103" t="s">
        <v>15</v>
      </c>
      <c r="D286" s="103" t="s">
        <v>44</v>
      </c>
      <c r="E286" s="103" t="s">
        <v>532</v>
      </c>
      <c r="F286" s="103" t="s">
        <v>109</v>
      </c>
      <c r="G286" s="105">
        <v>34848788.05</v>
      </c>
      <c r="H286" s="116">
        <v>34848788.05</v>
      </c>
      <c r="I286" s="106">
        <f t="shared" si="12"/>
        <v>34848.788049999996</v>
      </c>
      <c r="J286" s="116">
        <v>34848788.05</v>
      </c>
      <c r="K286" s="106">
        <f t="shared" si="13"/>
        <v>34848.788049999996</v>
      </c>
      <c r="L286" s="116">
        <v>34848788.05</v>
      </c>
    </row>
    <row r="287" spans="1:12" ht="12.75">
      <c r="A287" s="101">
        <f t="shared" si="14"/>
        <v>275</v>
      </c>
      <c r="B287" s="102" t="s">
        <v>229</v>
      </c>
      <c r="C287" s="103" t="s">
        <v>15</v>
      </c>
      <c r="D287" s="103" t="s">
        <v>44</v>
      </c>
      <c r="E287" s="103" t="s">
        <v>532</v>
      </c>
      <c r="F287" s="103" t="s">
        <v>111</v>
      </c>
      <c r="G287" s="105">
        <v>3233436.42</v>
      </c>
      <c r="H287" s="116">
        <v>3233436.42</v>
      </c>
      <c r="I287" s="106">
        <f t="shared" si="12"/>
        <v>3233.43642</v>
      </c>
      <c r="J287" s="116">
        <v>3233436.42</v>
      </c>
      <c r="K287" s="106">
        <f t="shared" si="13"/>
        <v>3233.43642</v>
      </c>
      <c r="L287" s="116">
        <v>3233436.42</v>
      </c>
    </row>
    <row r="288" spans="1:12" ht="25.5">
      <c r="A288" s="101">
        <f t="shared" si="14"/>
        <v>276</v>
      </c>
      <c r="B288" s="102" t="s">
        <v>280</v>
      </c>
      <c r="C288" s="103" t="s">
        <v>15</v>
      </c>
      <c r="D288" s="103" t="s">
        <v>44</v>
      </c>
      <c r="E288" s="103" t="s">
        <v>533</v>
      </c>
      <c r="F288" s="103" t="s">
        <v>19</v>
      </c>
      <c r="G288" s="105">
        <v>1929000</v>
      </c>
      <c r="H288" s="116">
        <v>1929000</v>
      </c>
      <c r="I288" s="106">
        <f t="shared" si="12"/>
        <v>1929</v>
      </c>
      <c r="J288" s="116">
        <v>1929000</v>
      </c>
      <c r="K288" s="106">
        <f t="shared" si="13"/>
        <v>1929</v>
      </c>
      <c r="L288" s="116">
        <v>1929000</v>
      </c>
    </row>
    <row r="289" spans="1:12" ht="25.5">
      <c r="A289" s="101">
        <f t="shared" si="14"/>
        <v>277</v>
      </c>
      <c r="B289" s="102" t="s">
        <v>221</v>
      </c>
      <c r="C289" s="103" t="s">
        <v>15</v>
      </c>
      <c r="D289" s="103" t="s">
        <v>44</v>
      </c>
      <c r="E289" s="103" t="s">
        <v>533</v>
      </c>
      <c r="F289" s="103" t="s">
        <v>109</v>
      </c>
      <c r="G289" s="105">
        <v>1929000</v>
      </c>
      <c r="H289" s="116">
        <v>1929000</v>
      </c>
      <c r="I289" s="106">
        <f t="shared" si="12"/>
        <v>1929</v>
      </c>
      <c r="J289" s="116">
        <v>1929000</v>
      </c>
      <c r="K289" s="106">
        <f t="shared" si="13"/>
        <v>1929</v>
      </c>
      <c r="L289" s="116">
        <v>1929000</v>
      </c>
    </row>
    <row r="290" spans="1:12" ht="63.75">
      <c r="A290" s="101">
        <f t="shared" si="14"/>
        <v>278</v>
      </c>
      <c r="B290" s="102" t="s">
        <v>281</v>
      </c>
      <c r="C290" s="103" t="s">
        <v>15</v>
      </c>
      <c r="D290" s="103" t="s">
        <v>44</v>
      </c>
      <c r="E290" s="103" t="s">
        <v>534</v>
      </c>
      <c r="F290" s="103" t="s">
        <v>19</v>
      </c>
      <c r="G290" s="105">
        <v>5801491.92</v>
      </c>
      <c r="H290" s="116">
        <v>5801491.92</v>
      </c>
      <c r="I290" s="106">
        <f t="shared" si="12"/>
        <v>5801.4919199999995</v>
      </c>
      <c r="J290" s="116">
        <v>5801491.92</v>
      </c>
      <c r="K290" s="106">
        <f t="shared" si="13"/>
        <v>5801.4919199999995</v>
      </c>
      <c r="L290" s="116">
        <v>5801491.92</v>
      </c>
    </row>
    <row r="291" spans="1:12" ht="25.5">
      <c r="A291" s="101">
        <f t="shared" si="14"/>
        <v>279</v>
      </c>
      <c r="B291" s="102" t="s">
        <v>221</v>
      </c>
      <c r="C291" s="103" t="s">
        <v>15</v>
      </c>
      <c r="D291" s="103" t="s">
        <v>44</v>
      </c>
      <c r="E291" s="103" t="s">
        <v>534</v>
      </c>
      <c r="F291" s="103" t="s">
        <v>109</v>
      </c>
      <c r="G291" s="105">
        <v>5801491.92</v>
      </c>
      <c r="H291" s="116">
        <v>5801491.92</v>
      </c>
      <c r="I291" s="106">
        <f t="shared" si="12"/>
        <v>5801.4919199999995</v>
      </c>
      <c r="J291" s="116">
        <v>5801491.92</v>
      </c>
      <c r="K291" s="106">
        <f t="shared" si="13"/>
        <v>5801.4919199999995</v>
      </c>
      <c r="L291" s="116">
        <v>5801491.92</v>
      </c>
    </row>
    <row r="292" spans="1:12" ht="63.75">
      <c r="A292" s="101">
        <f t="shared" si="14"/>
        <v>280</v>
      </c>
      <c r="B292" s="102" t="s">
        <v>354</v>
      </c>
      <c r="C292" s="103" t="s">
        <v>15</v>
      </c>
      <c r="D292" s="103" t="s">
        <v>44</v>
      </c>
      <c r="E292" s="103" t="s">
        <v>535</v>
      </c>
      <c r="F292" s="103" t="s">
        <v>19</v>
      </c>
      <c r="G292" s="105">
        <v>27729400</v>
      </c>
      <c r="H292" s="116">
        <v>24729400</v>
      </c>
      <c r="I292" s="106">
        <f t="shared" si="12"/>
        <v>27729.4</v>
      </c>
      <c r="J292" s="116">
        <v>27729400</v>
      </c>
      <c r="K292" s="106">
        <f t="shared" si="13"/>
        <v>24729.4</v>
      </c>
      <c r="L292" s="116">
        <v>24729400</v>
      </c>
    </row>
    <row r="293" spans="1:12" ht="25.5">
      <c r="A293" s="101">
        <f t="shared" si="14"/>
        <v>281</v>
      </c>
      <c r="B293" s="102" t="s">
        <v>221</v>
      </c>
      <c r="C293" s="103" t="s">
        <v>15</v>
      </c>
      <c r="D293" s="103" t="s">
        <v>44</v>
      </c>
      <c r="E293" s="103" t="s">
        <v>535</v>
      </c>
      <c r="F293" s="103" t="s">
        <v>109</v>
      </c>
      <c r="G293" s="105">
        <v>27729400</v>
      </c>
      <c r="H293" s="116">
        <v>24729400</v>
      </c>
      <c r="I293" s="106">
        <f t="shared" si="12"/>
        <v>27729.4</v>
      </c>
      <c r="J293" s="116">
        <v>27729400</v>
      </c>
      <c r="K293" s="106">
        <f t="shared" si="13"/>
        <v>24729.4</v>
      </c>
      <c r="L293" s="116">
        <v>24729400</v>
      </c>
    </row>
    <row r="294" spans="1:12" ht="102">
      <c r="A294" s="101">
        <f t="shared" si="14"/>
        <v>282</v>
      </c>
      <c r="B294" s="102" t="s">
        <v>355</v>
      </c>
      <c r="C294" s="103" t="s">
        <v>15</v>
      </c>
      <c r="D294" s="103" t="s">
        <v>44</v>
      </c>
      <c r="E294" s="103" t="s">
        <v>536</v>
      </c>
      <c r="F294" s="103" t="s">
        <v>19</v>
      </c>
      <c r="G294" s="105">
        <v>545740</v>
      </c>
      <c r="H294" s="116">
        <v>545740</v>
      </c>
      <c r="I294" s="106">
        <f t="shared" si="12"/>
        <v>545.74</v>
      </c>
      <c r="J294" s="116">
        <v>545740</v>
      </c>
      <c r="K294" s="106">
        <f t="shared" si="13"/>
        <v>545.74</v>
      </c>
      <c r="L294" s="116">
        <v>545740</v>
      </c>
    </row>
    <row r="295" spans="1:12" ht="25.5">
      <c r="A295" s="101">
        <f t="shared" si="14"/>
        <v>283</v>
      </c>
      <c r="B295" s="102" t="s">
        <v>221</v>
      </c>
      <c r="C295" s="103" t="s">
        <v>15</v>
      </c>
      <c r="D295" s="103" t="s">
        <v>44</v>
      </c>
      <c r="E295" s="103" t="s">
        <v>536</v>
      </c>
      <c r="F295" s="103" t="s">
        <v>109</v>
      </c>
      <c r="G295" s="105">
        <v>545740</v>
      </c>
      <c r="H295" s="116">
        <v>545740</v>
      </c>
      <c r="I295" s="106">
        <f t="shared" si="12"/>
        <v>545.74</v>
      </c>
      <c r="J295" s="116">
        <v>545740</v>
      </c>
      <c r="K295" s="106">
        <f t="shared" si="13"/>
        <v>545.74</v>
      </c>
      <c r="L295" s="116">
        <v>545740</v>
      </c>
    </row>
    <row r="296" spans="1:12" ht="127.5">
      <c r="A296" s="101">
        <f t="shared" si="14"/>
        <v>284</v>
      </c>
      <c r="B296" s="102" t="s">
        <v>537</v>
      </c>
      <c r="C296" s="103" t="s">
        <v>15</v>
      </c>
      <c r="D296" s="103" t="s">
        <v>44</v>
      </c>
      <c r="E296" s="103" t="s">
        <v>538</v>
      </c>
      <c r="F296" s="103" t="s">
        <v>19</v>
      </c>
      <c r="G296" s="105">
        <v>152796000</v>
      </c>
      <c r="H296" s="116">
        <v>156981000</v>
      </c>
      <c r="I296" s="106">
        <f t="shared" si="12"/>
        <v>152796</v>
      </c>
      <c r="J296" s="116">
        <v>152796000</v>
      </c>
      <c r="K296" s="106">
        <f t="shared" si="13"/>
        <v>156981</v>
      </c>
      <c r="L296" s="116">
        <v>156981000</v>
      </c>
    </row>
    <row r="297" spans="1:12" ht="25.5">
      <c r="A297" s="101">
        <f t="shared" si="14"/>
        <v>285</v>
      </c>
      <c r="B297" s="102" t="s">
        <v>228</v>
      </c>
      <c r="C297" s="103" t="s">
        <v>15</v>
      </c>
      <c r="D297" s="103" t="s">
        <v>44</v>
      </c>
      <c r="E297" s="103" t="s">
        <v>538</v>
      </c>
      <c r="F297" s="103" t="s">
        <v>110</v>
      </c>
      <c r="G297" s="105">
        <v>152796000</v>
      </c>
      <c r="H297" s="116">
        <v>156981000</v>
      </c>
      <c r="I297" s="106">
        <f t="shared" si="12"/>
        <v>152796</v>
      </c>
      <c r="J297" s="116">
        <v>152796000</v>
      </c>
      <c r="K297" s="106">
        <f t="shared" si="13"/>
        <v>156981</v>
      </c>
      <c r="L297" s="116">
        <v>156981000</v>
      </c>
    </row>
    <row r="298" spans="1:12" ht="127.5">
      <c r="A298" s="101">
        <f t="shared" si="14"/>
        <v>286</v>
      </c>
      <c r="B298" s="102" t="s">
        <v>539</v>
      </c>
      <c r="C298" s="103" t="s">
        <v>15</v>
      </c>
      <c r="D298" s="103" t="s">
        <v>44</v>
      </c>
      <c r="E298" s="103" t="s">
        <v>540</v>
      </c>
      <c r="F298" s="103" t="s">
        <v>19</v>
      </c>
      <c r="G298" s="105">
        <v>5691000</v>
      </c>
      <c r="H298" s="116">
        <v>5919000</v>
      </c>
      <c r="I298" s="106">
        <f t="shared" si="12"/>
        <v>5691</v>
      </c>
      <c r="J298" s="116">
        <v>5691000</v>
      </c>
      <c r="K298" s="106">
        <f t="shared" si="13"/>
        <v>5919</v>
      </c>
      <c r="L298" s="116">
        <v>5919000</v>
      </c>
    </row>
    <row r="299" spans="1:12" ht="25.5">
      <c r="A299" s="101">
        <f t="shared" si="14"/>
        <v>287</v>
      </c>
      <c r="B299" s="102" t="s">
        <v>221</v>
      </c>
      <c r="C299" s="103" t="s">
        <v>15</v>
      </c>
      <c r="D299" s="103" t="s">
        <v>44</v>
      </c>
      <c r="E299" s="103" t="s">
        <v>540</v>
      </c>
      <c r="F299" s="103" t="s">
        <v>109</v>
      </c>
      <c r="G299" s="105">
        <v>5691000</v>
      </c>
      <c r="H299" s="116">
        <v>5919000</v>
      </c>
      <c r="I299" s="106">
        <f t="shared" si="12"/>
        <v>5691</v>
      </c>
      <c r="J299" s="116">
        <v>5691000</v>
      </c>
      <c r="K299" s="106">
        <f t="shared" si="13"/>
        <v>5919</v>
      </c>
      <c r="L299" s="116">
        <v>5919000</v>
      </c>
    </row>
    <row r="300" spans="1:12" ht="25.5">
      <c r="A300" s="101">
        <f t="shared" si="14"/>
        <v>288</v>
      </c>
      <c r="B300" s="102" t="s">
        <v>685</v>
      </c>
      <c r="C300" s="103" t="s">
        <v>15</v>
      </c>
      <c r="D300" s="103" t="s">
        <v>44</v>
      </c>
      <c r="E300" s="103" t="s">
        <v>645</v>
      </c>
      <c r="F300" s="103" t="s">
        <v>19</v>
      </c>
      <c r="G300" s="105">
        <v>1000000</v>
      </c>
      <c r="H300" s="116">
        <v>1000000</v>
      </c>
      <c r="I300" s="106">
        <f t="shared" si="12"/>
        <v>1000</v>
      </c>
      <c r="J300" s="116">
        <v>1000000</v>
      </c>
      <c r="K300" s="106">
        <f t="shared" si="13"/>
        <v>1000</v>
      </c>
      <c r="L300" s="116">
        <v>1000000</v>
      </c>
    </row>
    <row r="301" spans="1:12" ht="12.75">
      <c r="A301" s="101">
        <f t="shared" si="14"/>
        <v>289</v>
      </c>
      <c r="B301" s="102" t="s">
        <v>231</v>
      </c>
      <c r="C301" s="103" t="s">
        <v>15</v>
      </c>
      <c r="D301" s="103" t="s">
        <v>44</v>
      </c>
      <c r="E301" s="103" t="s">
        <v>645</v>
      </c>
      <c r="F301" s="103" t="s">
        <v>112</v>
      </c>
      <c r="G301" s="105">
        <v>1000000</v>
      </c>
      <c r="H301" s="116">
        <v>1000000</v>
      </c>
      <c r="I301" s="106">
        <f t="shared" si="12"/>
        <v>1000</v>
      </c>
      <c r="J301" s="116">
        <v>1000000</v>
      </c>
      <c r="K301" s="106">
        <f t="shared" si="13"/>
        <v>1000</v>
      </c>
      <c r="L301" s="116">
        <v>1000000</v>
      </c>
    </row>
    <row r="302" spans="1:12" ht="12.75">
      <c r="A302" s="101">
        <f t="shared" si="14"/>
        <v>290</v>
      </c>
      <c r="B302" s="102" t="s">
        <v>541</v>
      </c>
      <c r="C302" s="103" t="s">
        <v>15</v>
      </c>
      <c r="D302" s="103" t="s">
        <v>45</v>
      </c>
      <c r="E302" s="103" t="s">
        <v>415</v>
      </c>
      <c r="F302" s="103" t="s">
        <v>19</v>
      </c>
      <c r="G302" s="105">
        <v>17497200</v>
      </c>
      <c r="H302" s="116">
        <v>17741700</v>
      </c>
      <c r="I302" s="106">
        <f t="shared" si="12"/>
        <v>17497.2</v>
      </c>
      <c r="J302" s="116">
        <v>17497200</v>
      </c>
      <c r="K302" s="106">
        <f t="shared" si="13"/>
        <v>17741.7</v>
      </c>
      <c r="L302" s="116">
        <v>17741700</v>
      </c>
    </row>
    <row r="303" spans="1:12" ht="38.25">
      <c r="A303" s="101">
        <f t="shared" si="14"/>
        <v>291</v>
      </c>
      <c r="B303" s="102" t="s">
        <v>352</v>
      </c>
      <c r="C303" s="103" t="s">
        <v>15</v>
      </c>
      <c r="D303" s="103" t="s">
        <v>45</v>
      </c>
      <c r="E303" s="103" t="s">
        <v>1105</v>
      </c>
      <c r="F303" s="103" t="s">
        <v>19</v>
      </c>
      <c r="G303" s="105">
        <v>17497200</v>
      </c>
      <c r="H303" s="116">
        <v>17741700</v>
      </c>
      <c r="I303" s="106">
        <f t="shared" si="12"/>
        <v>17497.2</v>
      </c>
      <c r="J303" s="116">
        <v>17497200</v>
      </c>
      <c r="K303" s="106">
        <f t="shared" si="13"/>
        <v>17741.7</v>
      </c>
      <c r="L303" s="116">
        <v>17741700</v>
      </c>
    </row>
    <row r="304" spans="1:12" ht="38.25">
      <c r="A304" s="101">
        <f t="shared" si="14"/>
        <v>292</v>
      </c>
      <c r="B304" s="102" t="s">
        <v>1108</v>
      </c>
      <c r="C304" s="103" t="s">
        <v>15</v>
      </c>
      <c r="D304" s="103" t="s">
        <v>45</v>
      </c>
      <c r="E304" s="103" t="s">
        <v>542</v>
      </c>
      <c r="F304" s="103" t="s">
        <v>19</v>
      </c>
      <c r="G304" s="105">
        <v>16262200</v>
      </c>
      <c r="H304" s="116">
        <v>16506700</v>
      </c>
      <c r="I304" s="106">
        <f t="shared" si="12"/>
        <v>16262.2</v>
      </c>
      <c r="J304" s="116">
        <v>16262200</v>
      </c>
      <c r="K304" s="106">
        <f t="shared" si="13"/>
        <v>16506.7</v>
      </c>
      <c r="L304" s="116">
        <v>16506700</v>
      </c>
    </row>
    <row r="305" spans="1:12" ht="25.5">
      <c r="A305" s="101">
        <f t="shared" si="14"/>
        <v>293</v>
      </c>
      <c r="B305" s="102" t="s">
        <v>282</v>
      </c>
      <c r="C305" s="103" t="s">
        <v>15</v>
      </c>
      <c r="D305" s="103" t="s">
        <v>45</v>
      </c>
      <c r="E305" s="103" t="s">
        <v>543</v>
      </c>
      <c r="F305" s="103" t="s">
        <v>19</v>
      </c>
      <c r="G305" s="105">
        <v>8500000</v>
      </c>
      <c r="H305" s="116">
        <v>8500000</v>
      </c>
      <c r="I305" s="106">
        <f t="shared" si="12"/>
        <v>8500</v>
      </c>
      <c r="J305" s="116">
        <v>8500000</v>
      </c>
      <c r="K305" s="106">
        <f t="shared" si="13"/>
        <v>8500</v>
      </c>
      <c r="L305" s="116">
        <v>8500000</v>
      </c>
    </row>
    <row r="306" spans="1:12" ht="25.5">
      <c r="A306" s="101">
        <f t="shared" si="14"/>
        <v>294</v>
      </c>
      <c r="B306" s="102" t="s">
        <v>221</v>
      </c>
      <c r="C306" s="103" t="s">
        <v>15</v>
      </c>
      <c r="D306" s="103" t="s">
        <v>45</v>
      </c>
      <c r="E306" s="103" t="s">
        <v>543</v>
      </c>
      <c r="F306" s="103" t="s">
        <v>109</v>
      </c>
      <c r="G306" s="105">
        <v>8500000</v>
      </c>
      <c r="H306" s="116">
        <v>8500000</v>
      </c>
      <c r="I306" s="106">
        <f t="shared" si="12"/>
        <v>8500</v>
      </c>
      <c r="J306" s="116">
        <v>8500000</v>
      </c>
      <c r="K306" s="106">
        <f t="shared" si="13"/>
        <v>8500</v>
      </c>
      <c r="L306" s="116">
        <v>8500000</v>
      </c>
    </row>
    <row r="307" spans="1:12" ht="25.5">
      <c r="A307" s="101">
        <f t="shared" si="14"/>
        <v>295</v>
      </c>
      <c r="B307" s="102" t="s">
        <v>283</v>
      </c>
      <c r="C307" s="103" t="s">
        <v>15</v>
      </c>
      <c r="D307" s="103" t="s">
        <v>45</v>
      </c>
      <c r="E307" s="103" t="s">
        <v>544</v>
      </c>
      <c r="F307" s="103" t="s">
        <v>19</v>
      </c>
      <c r="G307" s="105">
        <v>1500000</v>
      </c>
      <c r="H307" s="116">
        <v>1500000</v>
      </c>
      <c r="I307" s="106">
        <f t="shared" si="12"/>
        <v>1500</v>
      </c>
      <c r="J307" s="116">
        <v>1500000</v>
      </c>
      <c r="K307" s="106">
        <f t="shared" si="13"/>
        <v>1500</v>
      </c>
      <c r="L307" s="116">
        <v>1500000</v>
      </c>
    </row>
    <row r="308" spans="1:12" ht="25.5">
      <c r="A308" s="101">
        <f t="shared" si="14"/>
        <v>296</v>
      </c>
      <c r="B308" s="102" t="s">
        <v>221</v>
      </c>
      <c r="C308" s="103" t="s">
        <v>15</v>
      </c>
      <c r="D308" s="103" t="s">
        <v>45</v>
      </c>
      <c r="E308" s="103" t="s">
        <v>544</v>
      </c>
      <c r="F308" s="103" t="s">
        <v>109</v>
      </c>
      <c r="G308" s="105">
        <v>1500000</v>
      </c>
      <c r="H308" s="116">
        <v>1500000</v>
      </c>
      <c r="I308" s="106">
        <f t="shared" si="12"/>
        <v>1500</v>
      </c>
      <c r="J308" s="116">
        <v>1500000</v>
      </c>
      <c r="K308" s="106">
        <f t="shared" si="13"/>
        <v>1500</v>
      </c>
      <c r="L308" s="116">
        <v>1500000</v>
      </c>
    </row>
    <row r="309" spans="1:12" ht="51">
      <c r="A309" s="101">
        <f t="shared" si="14"/>
        <v>297</v>
      </c>
      <c r="B309" s="102" t="s">
        <v>284</v>
      </c>
      <c r="C309" s="103" t="s">
        <v>15</v>
      </c>
      <c r="D309" s="103" t="s">
        <v>45</v>
      </c>
      <c r="E309" s="103" t="s">
        <v>545</v>
      </c>
      <c r="F309" s="103" t="s">
        <v>19</v>
      </c>
      <c r="G309" s="105">
        <v>150000</v>
      </c>
      <c r="H309" s="116">
        <v>150000</v>
      </c>
      <c r="I309" s="106">
        <f t="shared" si="12"/>
        <v>150</v>
      </c>
      <c r="J309" s="116">
        <v>150000</v>
      </c>
      <c r="K309" s="106">
        <f t="shared" si="13"/>
        <v>150</v>
      </c>
      <c r="L309" s="116">
        <v>150000</v>
      </c>
    </row>
    <row r="310" spans="1:12" ht="25.5">
      <c r="A310" s="101">
        <f t="shared" si="14"/>
        <v>298</v>
      </c>
      <c r="B310" s="102" t="s">
        <v>221</v>
      </c>
      <c r="C310" s="103" t="s">
        <v>15</v>
      </c>
      <c r="D310" s="103" t="s">
        <v>45</v>
      </c>
      <c r="E310" s="103" t="s">
        <v>545</v>
      </c>
      <c r="F310" s="103" t="s">
        <v>109</v>
      </c>
      <c r="G310" s="105">
        <v>150000</v>
      </c>
      <c r="H310" s="116">
        <v>150000</v>
      </c>
      <c r="I310" s="106">
        <f t="shared" si="12"/>
        <v>150</v>
      </c>
      <c r="J310" s="116">
        <v>150000</v>
      </c>
      <c r="K310" s="106">
        <f t="shared" si="13"/>
        <v>150</v>
      </c>
      <c r="L310" s="116">
        <v>150000</v>
      </c>
    </row>
    <row r="311" spans="1:12" ht="25.5">
      <c r="A311" s="101">
        <f t="shared" si="14"/>
        <v>299</v>
      </c>
      <c r="B311" s="102" t="s">
        <v>356</v>
      </c>
      <c r="C311" s="103" t="s">
        <v>15</v>
      </c>
      <c r="D311" s="103" t="s">
        <v>45</v>
      </c>
      <c r="E311" s="103" t="s">
        <v>546</v>
      </c>
      <c r="F311" s="103" t="s">
        <v>19</v>
      </c>
      <c r="G311" s="105">
        <v>6112200</v>
      </c>
      <c r="H311" s="116">
        <v>6356700</v>
      </c>
      <c r="I311" s="106">
        <f t="shared" si="12"/>
        <v>6112.2</v>
      </c>
      <c r="J311" s="116">
        <v>6112200</v>
      </c>
      <c r="K311" s="106">
        <f t="shared" si="13"/>
        <v>6356.7</v>
      </c>
      <c r="L311" s="116">
        <v>6356700</v>
      </c>
    </row>
    <row r="312" spans="1:12" ht="25.5">
      <c r="A312" s="101">
        <f t="shared" si="14"/>
        <v>300</v>
      </c>
      <c r="B312" s="102" t="s">
        <v>221</v>
      </c>
      <c r="C312" s="103" t="s">
        <v>15</v>
      </c>
      <c r="D312" s="103" t="s">
        <v>45</v>
      </c>
      <c r="E312" s="103" t="s">
        <v>546</v>
      </c>
      <c r="F312" s="103" t="s">
        <v>109</v>
      </c>
      <c r="G312" s="105">
        <v>6112200</v>
      </c>
      <c r="H312" s="116">
        <v>6356700</v>
      </c>
      <c r="I312" s="106">
        <f t="shared" si="12"/>
        <v>6112.2</v>
      </c>
      <c r="J312" s="116">
        <v>6112200</v>
      </c>
      <c r="K312" s="106">
        <f t="shared" si="13"/>
        <v>6356.7</v>
      </c>
      <c r="L312" s="116">
        <v>6356700</v>
      </c>
    </row>
    <row r="313" spans="1:12" ht="38.25">
      <c r="A313" s="101">
        <f t="shared" si="14"/>
        <v>301</v>
      </c>
      <c r="B313" s="102" t="s">
        <v>1109</v>
      </c>
      <c r="C313" s="103" t="s">
        <v>15</v>
      </c>
      <c r="D313" s="103" t="s">
        <v>45</v>
      </c>
      <c r="E313" s="103" t="s">
        <v>547</v>
      </c>
      <c r="F313" s="103" t="s">
        <v>19</v>
      </c>
      <c r="G313" s="105">
        <v>1235000</v>
      </c>
      <c r="H313" s="116">
        <v>1235000</v>
      </c>
      <c r="I313" s="106">
        <f t="shared" si="12"/>
        <v>1235</v>
      </c>
      <c r="J313" s="116">
        <v>1235000</v>
      </c>
      <c r="K313" s="106">
        <f t="shared" si="13"/>
        <v>1235</v>
      </c>
      <c r="L313" s="116">
        <v>1235000</v>
      </c>
    </row>
    <row r="314" spans="1:12" ht="38.25">
      <c r="A314" s="101">
        <f t="shared" si="14"/>
        <v>302</v>
      </c>
      <c r="B314" s="102" t="s">
        <v>285</v>
      </c>
      <c r="C314" s="103" t="s">
        <v>15</v>
      </c>
      <c r="D314" s="103" t="s">
        <v>45</v>
      </c>
      <c r="E314" s="103" t="s">
        <v>548</v>
      </c>
      <c r="F314" s="103" t="s">
        <v>19</v>
      </c>
      <c r="G314" s="105">
        <v>150000</v>
      </c>
      <c r="H314" s="116">
        <v>150000</v>
      </c>
      <c r="I314" s="106">
        <f t="shared" si="12"/>
        <v>150</v>
      </c>
      <c r="J314" s="116">
        <v>150000</v>
      </c>
      <c r="K314" s="106">
        <f t="shared" si="13"/>
        <v>150</v>
      </c>
      <c r="L314" s="116">
        <v>150000</v>
      </c>
    </row>
    <row r="315" spans="1:12" ht="25.5">
      <c r="A315" s="101">
        <f t="shared" si="14"/>
        <v>303</v>
      </c>
      <c r="B315" s="102" t="s">
        <v>221</v>
      </c>
      <c r="C315" s="103" t="s">
        <v>15</v>
      </c>
      <c r="D315" s="103" t="s">
        <v>45</v>
      </c>
      <c r="E315" s="103" t="s">
        <v>548</v>
      </c>
      <c r="F315" s="103" t="s">
        <v>109</v>
      </c>
      <c r="G315" s="105">
        <v>150000</v>
      </c>
      <c r="H315" s="116">
        <v>150000</v>
      </c>
      <c r="I315" s="106">
        <f t="shared" si="12"/>
        <v>150</v>
      </c>
      <c r="J315" s="116">
        <v>150000</v>
      </c>
      <c r="K315" s="106">
        <f t="shared" si="13"/>
        <v>150</v>
      </c>
      <c r="L315" s="116">
        <v>150000</v>
      </c>
    </row>
    <row r="316" spans="1:12" ht="38.25">
      <c r="A316" s="101">
        <f t="shared" si="14"/>
        <v>304</v>
      </c>
      <c r="B316" s="102" t="s">
        <v>549</v>
      </c>
      <c r="C316" s="103" t="s">
        <v>15</v>
      </c>
      <c r="D316" s="103" t="s">
        <v>45</v>
      </c>
      <c r="E316" s="103" t="s">
        <v>550</v>
      </c>
      <c r="F316" s="103" t="s">
        <v>19</v>
      </c>
      <c r="G316" s="105">
        <v>755000</v>
      </c>
      <c r="H316" s="116">
        <v>755000</v>
      </c>
      <c r="I316" s="106">
        <f t="shared" si="12"/>
        <v>755</v>
      </c>
      <c r="J316" s="116">
        <v>755000</v>
      </c>
      <c r="K316" s="106">
        <f t="shared" si="13"/>
        <v>755</v>
      </c>
      <c r="L316" s="116">
        <v>755000</v>
      </c>
    </row>
    <row r="317" spans="1:12" ht="25.5">
      <c r="A317" s="101">
        <f t="shared" si="14"/>
        <v>305</v>
      </c>
      <c r="B317" s="102" t="s">
        <v>221</v>
      </c>
      <c r="C317" s="103" t="s">
        <v>15</v>
      </c>
      <c r="D317" s="103" t="s">
        <v>45</v>
      </c>
      <c r="E317" s="103" t="s">
        <v>550</v>
      </c>
      <c r="F317" s="103" t="s">
        <v>109</v>
      </c>
      <c r="G317" s="105">
        <v>755000</v>
      </c>
      <c r="H317" s="116">
        <v>755000</v>
      </c>
      <c r="I317" s="106">
        <f t="shared" si="12"/>
        <v>755</v>
      </c>
      <c r="J317" s="116">
        <v>755000</v>
      </c>
      <c r="K317" s="106">
        <f t="shared" si="13"/>
        <v>755</v>
      </c>
      <c r="L317" s="116">
        <v>755000</v>
      </c>
    </row>
    <row r="318" spans="1:12" ht="38.25">
      <c r="A318" s="101">
        <f t="shared" si="14"/>
        <v>306</v>
      </c>
      <c r="B318" s="102" t="s">
        <v>286</v>
      </c>
      <c r="C318" s="103" t="s">
        <v>15</v>
      </c>
      <c r="D318" s="103" t="s">
        <v>45</v>
      </c>
      <c r="E318" s="103" t="s">
        <v>551</v>
      </c>
      <c r="F318" s="103" t="s">
        <v>19</v>
      </c>
      <c r="G318" s="105">
        <v>330000</v>
      </c>
      <c r="H318" s="116">
        <v>330000</v>
      </c>
      <c r="I318" s="106">
        <f t="shared" si="12"/>
        <v>330</v>
      </c>
      <c r="J318" s="116">
        <v>330000</v>
      </c>
      <c r="K318" s="106">
        <f t="shared" si="13"/>
        <v>330</v>
      </c>
      <c r="L318" s="116">
        <v>330000</v>
      </c>
    </row>
    <row r="319" spans="1:12" ht="25.5">
      <c r="A319" s="101">
        <f t="shared" si="14"/>
        <v>307</v>
      </c>
      <c r="B319" s="102" t="s">
        <v>221</v>
      </c>
      <c r="C319" s="103" t="s">
        <v>15</v>
      </c>
      <c r="D319" s="103" t="s">
        <v>45</v>
      </c>
      <c r="E319" s="103" t="s">
        <v>551</v>
      </c>
      <c r="F319" s="103" t="s">
        <v>109</v>
      </c>
      <c r="G319" s="105">
        <v>330000</v>
      </c>
      <c r="H319" s="116">
        <v>330000</v>
      </c>
      <c r="I319" s="106">
        <f t="shared" si="12"/>
        <v>330</v>
      </c>
      <c r="J319" s="116">
        <v>330000</v>
      </c>
      <c r="K319" s="106">
        <f t="shared" si="13"/>
        <v>330</v>
      </c>
      <c r="L319" s="116">
        <v>330000</v>
      </c>
    </row>
    <row r="320" spans="1:12" ht="12.75">
      <c r="A320" s="101">
        <f t="shared" si="14"/>
        <v>308</v>
      </c>
      <c r="B320" s="102" t="s">
        <v>390</v>
      </c>
      <c r="C320" s="103" t="s">
        <v>15</v>
      </c>
      <c r="D320" s="103" t="s">
        <v>46</v>
      </c>
      <c r="E320" s="103" t="s">
        <v>415</v>
      </c>
      <c r="F320" s="103" t="s">
        <v>19</v>
      </c>
      <c r="G320" s="105">
        <v>7964782.7</v>
      </c>
      <c r="H320" s="116">
        <v>7964782.7</v>
      </c>
      <c r="I320" s="106">
        <f t="shared" si="12"/>
        <v>7964.7827</v>
      </c>
      <c r="J320" s="116">
        <v>7964782.7</v>
      </c>
      <c r="K320" s="106">
        <f t="shared" si="13"/>
        <v>7964.7827</v>
      </c>
      <c r="L320" s="116">
        <v>7964782.7</v>
      </c>
    </row>
    <row r="321" spans="1:12" ht="38.25">
      <c r="A321" s="101">
        <f t="shared" si="14"/>
        <v>309</v>
      </c>
      <c r="B321" s="102" t="s">
        <v>352</v>
      </c>
      <c r="C321" s="103" t="s">
        <v>15</v>
      </c>
      <c r="D321" s="103" t="s">
        <v>46</v>
      </c>
      <c r="E321" s="103" t="s">
        <v>1105</v>
      </c>
      <c r="F321" s="103" t="s">
        <v>19</v>
      </c>
      <c r="G321" s="105">
        <v>7964782.7</v>
      </c>
      <c r="H321" s="116">
        <v>7964782.7</v>
      </c>
      <c r="I321" s="106">
        <f t="shared" si="12"/>
        <v>7964.7827</v>
      </c>
      <c r="J321" s="116">
        <v>7964782.7</v>
      </c>
      <c r="K321" s="106">
        <f t="shared" si="13"/>
        <v>7964.7827</v>
      </c>
      <c r="L321" s="116">
        <v>7964782.7</v>
      </c>
    </row>
    <row r="322" spans="1:12" ht="51">
      <c r="A322" s="101">
        <f t="shared" si="14"/>
        <v>310</v>
      </c>
      <c r="B322" s="102" t="s">
        <v>1112</v>
      </c>
      <c r="C322" s="103" t="s">
        <v>15</v>
      </c>
      <c r="D322" s="103" t="s">
        <v>46</v>
      </c>
      <c r="E322" s="103" t="s">
        <v>552</v>
      </c>
      <c r="F322" s="103" t="s">
        <v>19</v>
      </c>
      <c r="G322" s="105">
        <v>7964782.7</v>
      </c>
      <c r="H322" s="116">
        <v>7964782.7</v>
      </c>
      <c r="I322" s="106">
        <f t="shared" si="12"/>
        <v>7964.7827</v>
      </c>
      <c r="J322" s="116">
        <v>7964782.7</v>
      </c>
      <c r="K322" s="106">
        <f t="shared" si="13"/>
        <v>7964.7827</v>
      </c>
      <c r="L322" s="116">
        <v>7964782.7</v>
      </c>
    </row>
    <row r="323" spans="1:12" ht="51">
      <c r="A323" s="101">
        <f t="shared" si="14"/>
        <v>311</v>
      </c>
      <c r="B323" s="102" t="s">
        <v>287</v>
      </c>
      <c r="C323" s="103" t="s">
        <v>15</v>
      </c>
      <c r="D323" s="103" t="s">
        <v>46</v>
      </c>
      <c r="E323" s="103" t="s">
        <v>553</v>
      </c>
      <c r="F323" s="103" t="s">
        <v>19</v>
      </c>
      <c r="G323" s="105">
        <v>6002372.7</v>
      </c>
      <c r="H323" s="116">
        <v>6002372.7</v>
      </c>
      <c r="I323" s="106">
        <f t="shared" si="12"/>
        <v>6002.3727</v>
      </c>
      <c r="J323" s="116">
        <v>6002372.7</v>
      </c>
      <c r="K323" s="106">
        <f t="shared" si="13"/>
        <v>6002.3727</v>
      </c>
      <c r="L323" s="116">
        <v>6002372.7</v>
      </c>
    </row>
    <row r="324" spans="1:12" ht="25.5">
      <c r="A324" s="101">
        <f t="shared" si="14"/>
        <v>312</v>
      </c>
      <c r="B324" s="102" t="s">
        <v>228</v>
      </c>
      <c r="C324" s="103" t="s">
        <v>15</v>
      </c>
      <c r="D324" s="103" t="s">
        <v>46</v>
      </c>
      <c r="E324" s="103" t="s">
        <v>553</v>
      </c>
      <c r="F324" s="103" t="s">
        <v>110</v>
      </c>
      <c r="G324" s="105">
        <v>4751859.17</v>
      </c>
      <c r="H324" s="116">
        <v>4751859.17</v>
      </c>
      <c r="I324" s="106">
        <f t="shared" si="12"/>
        <v>4751.85917</v>
      </c>
      <c r="J324" s="116">
        <v>4751859.17</v>
      </c>
      <c r="K324" s="106">
        <f t="shared" si="13"/>
        <v>4751.85917</v>
      </c>
      <c r="L324" s="116">
        <v>4751859.17</v>
      </c>
    </row>
    <row r="325" spans="1:12" ht="25.5">
      <c r="A325" s="101">
        <f t="shared" si="14"/>
        <v>313</v>
      </c>
      <c r="B325" s="102" t="s">
        <v>221</v>
      </c>
      <c r="C325" s="103" t="s">
        <v>15</v>
      </c>
      <c r="D325" s="103" t="s">
        <v>46</v>
      </c>
      <c r="E325" s="103" t="s">
        <v>553</v>
      </c>
      <c r="F325" s="103" t="s">
        <v>109</v>
      </c>
      <c r="G325" s="105">
        <v>1246113.53</v>
      </c>
      <c r="H325" s="116">
        <v>1246113.53</v>
      </c>
      <c r="I325" s="106">
        <f t="shared" si="12"/>
        <v>1246.11353</v>
      </c>
      <c r="J325" s="116">
        <v>1246113.53</v>
      </c>
      <c r="K325" s="106">
        <f t="shared" si="13"/>
        <v>1246.11353</v>
      </c>
      <c r="L325" s="116">
        <v>1246113.53</v>
      </c>
    </row>
    <row r="326" spans="1:12" ht="12.75">
      <c r="A326" s="101">
        <f t="shared" si="14"/>
        <v>314</v>
      </c>
      <c r="B326" s="102" t="s">
        <v>229</v>
      </c>
      <c r="C326" s="103" t="s">
        <v>15</v>
      </c>
      <c r="D326" s="103" t="s">
        <v>46</v>
      </c>
      <c r="E326" s="103" t="s">
        <v>553</v>
      </c>
      <c r="F326" s="103" t="s">
        <v>111</v>
      </c>
      <c r="G326" s="105">
        <v>4400</v>
      </c>
      <c r="H326" s="116">
        <v>4400</v>
      </c>
      <c r="I326" s="106">
        <f t="shared" si="12"/>
        <v>4.4</v>
      </c>
      <c r="J326" s="116">
        <v>4400</v>
      </c>
      <c r="K326" s="106">
        <f t="shared" si="13"/>
        <v>4.4</v>
      </c>
      <c r="L326" s="116">
        <v>4400</v>
      </c>
    </row>
    <row r="327" spans="1:12" ht="63.75">
      <c r="A327" s="101">
        <f t="shared" si="14"/>
        <v>315</v>
      </c>
      <c r="B327" s="102" t="s">
        <v>288</v>
      </c>
      <c r="C327" s="103" t="s">
        <v>15</v>
      </c>
      <c r="D327" s="103" t="s">
        <v>46</v>
      </c>
      <c r="E327" s="103" t="s">
        <v>554</v>
      </c>
      <c r="F327" s="103" t="s">
        <v>19</v>
      </c>
      <c r="G327" s="105">
        <v>1962410</v>
      </c>
      <c r="H327" s="116">
        <v>1962410</v>
      </c>
      <c r="I327" s="106">
        <f t="shared" si="12"/>
        <v>1962.41</v>
      </c>
      <c r="J327" s="116">
        <v>1962410</v>
      </c>
      <c r="K327" s="106">
        <f t="shared" si="13"/>
        <v>1962.41</v>
      </c>
      <c r="L327" s="116">
        <v>1962410</v>
      </c>
    </row>
    <row r="328" spans="1:12" ht="25.5">
      <c r="A328" s="101">
        <f t="shared" si="14"/>
        <v>316</v>
      </c>
      <c r="B328" s="102" t="s">
        <v>221</v>
      </c>
      <c r="C328" s="103" t="s">
        <v>15</v>
      </c>
      <c r="D328" s="103" t="s">
        <v>46</v>
      </c>
      <c r="E328" s="103" t="s">
        <v>554</v>
      </c>
      <c r="F328" s="103" t="s">
        <v>109</v>
      </c>
      <c r="G328" s="105">
        <v>1962410</v>
      </c>
      <c r="H328" s="116">
        <v>1962410</v>
      </c>
      <c r="I328" s="106">
        <f t="shared" si="12"/>
        <v>1962.41</v>
      </c>
      <c r="J328" s="116">
        <v>1962410</v>
      </c>
      <c r="K328" s="106">
        <f t="shared" si="13"/>
        <v>1962.41</v>
      </c>
      <c r="L328" s="116">
        <v>1962410</v>
      </c>
    </row>
    <row r="329" spans="1:12" ht="38.25">
      <c r="A329" s="101">
        <f t="shared" si="14"/>
        <v>317</v>
      </c>
      <c r="B329" s="102" t="s">
        <v>63</v>
      </c>
      <c r="C329" s="103" t="s">
        <v>16</v>
      </c>
      <c r="D329" s="103" t="s">
        <v>20</v>
      </c>
      <c r="E329" s="103" t="s">
        <v>415</v>
      </c>
      <c r="F329" s="103" t="s">
        <v>19</v>
      </c>
      <c r="G329" s="105">
        <v>75101700</v>
      </c>
      <c r="H329" s="116">
        <v>75101700</v>
      </c>
      <c r="I329" s="106">
        <f t="shared" si="12"/>
        <v>75101.7</v>
      </c>
      <c r="J329" s="116">
        <v>75101700</v>
      </c>
      <c r="K329" s="106">
        <f t="shared" si="13"/>
        <v>75101.7</v>
      </c>
      <c r="L329" s="116">
        <v>75101700</v>
      </c>
    </row>
    <row r="330" spans="1:12" ht="12.75">
      <c r="A330" s="101">
        <f t="shared" si="14"/>
        <v>318</v>
      </c>
      <c r="B330" s="102" t="s">
        <v>380</v>
      </c>
      <c r="C330" s="103" t="s">
        <v>16</v>
      </c>
      <c r="D330" s="103" t="s">
        <v>42</v>
      </c>
      <c r="E330" s="103" t="s">
        <v>415</v>
      </c>
      <c r="F330" s="103" t="s">
        <v>19</v>
      </c>
      <c r="G330" s="105">
        <v>44699682.63</v>
      </c>
      <c r="H330" s="116">
        <v>45221931</v>
      </c>
      <c r="I330" s="106">
        <f t="shared" si="12"/>
        <v>44699.68263</v>
      </c>
      <c r="J330" s="116">
        <v>44699682.63</v>
      </c>
      <c r="K330" s="106">
        <f t="shared" si="13"/>
        <v>45221.931</v>
      </c>
      <c r="L330" s="116">
        <v>45221931</v>
      </c>
    </row>
    <row r="331" spans="1:12" ht="12.75">
      <c r="A331" s="101">
        <f t="shared" si="14"/>
        <v>319</v>
      </c>
      <c r="B331" s="102" t="s">
        <v>555</v>
      </c>
      <c r="C331" s="103" t="s">
        <v>16</v>
      </c>
      <c r="D331" s="103" t="s">
        <v>556</v>
      </c>
      <c r="E331" s="103" t="s">
        <v>415</v>
      </c>
      <c r="F331" s="103" t="s">
        <v>19</v>
      </c>
      <c r="G331" s="105">
        <v>43448813.63</v>
      </c>
      <c r="H331" s="116">
        <v>43971062</v>
      </c>
      <c r="I331" s="106">
        <f t="shared" si="12"/>
        <v>43448.813630000004</v>
      </c>
      <c r="J331" s="116">
        <v>43448813.63</v>
      </c>
      <c r="K331" s="106">
        <f t="shared" si="13"/>
        <v>43971.062</v>
      </c>
      <c r="L331" s="116">
        <v>43971062</v>
      </c>
    </row>
    <row r="332" spans="1:12" ht="51">
      <c r="A332" s="101">
        <f t="shared" si="14"/>
        <v>320</v>
      </c>
      <c r="B332" s="102" t="s">
        <v>357</v>
      </c>
      <c r="C332" s="103" t="s">
        <v>16</v>
      </c>
      <c r="D332" s="103" t="s">
        <v>556</v>
      </c>
      <c r="E332" s="103" t="s">
        <v>1110</v>
      </c>
      <c r="F332" s="103" t="s">
        <v>19</v>
      </c>
      <c r="G332" s="105">
        <v>43448813.63</v>
      </c>
      <c r="H332" s="116">
        <v>43971062</v>
      </c>
      <c r="I332" s="106">
        <f t="shared" si="12"/>
        <v>43448.813630000004</v>
      </c>
      <c r="J332" s="116">
        <v>43448813.63</v>
      </c>
      <c r="K332" s="106">
        <f t="shared" si="13"/>
        <v>43971.062</v>
      </c>
      <c r="L332" s="116">
        <v>43971062</v>
      </c>
    </row>
    <row r="333" spans="1:12" ht="25.5">
      <c r="A333" s="101">
        <f t="shared" si="14"/>
        <v>321</v>
      </c>
      <c r="B333" s="102" t="s">
        <v>1113</v>
      </c>
      <c r="C333" s="103" t="s">
        <v>16</v>
      </c>
      <c r="D333" s="103" t="s">
        <v>556</v>
      </c>
      <c r="E333" s="103" t="s">
        <v>557</v>
      </c>
      <c r="F333" s="103" t="s">
        <v>19</v>
      </c>
      <c r="G333" s="105">
        <v>43448813.63</v>
      </c>
      <c r="H333" s="116">
        <v>43971062</v>
      </c>
      <c r="I333" s="106">
        <f aca="true" t="shared" si="15" ref="I333:I396">J333/1000</f>
        <v>43448.813630000004</v>
      </c>
      <c r="J333" s="116">
        <v>43448813.63</v>
      </c>
      <c r="K333" s="106">
        <f aca="true" t="shared" si="16" ref="K333:K396">L333/1000</f>
        <v>43971.062</v>
      </c>
      <c r="L333" s="116">
        <v>43971062</v>
      </c>
    </row>
    <row r="334" spans="1:12" ht="25.5">
      <c r="A334" s="101">
        <f aca="true" t="shared" si="17" ref="A334:A397">1+A333</f>
        <v>322</v>
      </c>
      <c r="B334" s="102" t="s">
        <v>290</v>
      </c>
      <c r="C334" s="103" t="s">
        <v>16</v>
      </c>
      <c r="D334" s="103" t="s">
        <v>556</v>
      </c>
      <c r="E334" s="103" t="s">
        <v>558</v>
      </c>
      <c r="F334" s="103" t="s">
        <v>19</v>
      </c>
      <c r="G334" s="105">
        <v>36150650.63</v>
      </c>
      <c r="H334" s="116">
        <v>42150650.63</v>
      </c>
      <c r="I334" s="106">
        <f t="shared" si="15"/>
        <v>36150.650630000004</v>
      </c>
      <c r="J334" s="116">
        <v>36150650.63</v>
      </c>
      <c r="K334" s="106">
        <f t="shared" si="16"/>
        <v>42150.650630000004</v>
      </c>
      <c r="L334" s="116">
        <v>42150650.63</v>
      </c>
    </row>
    <row r="335" spans="1:12" ht="25.5">
      <c r="A335" s="101">
        <f t="shared" si="17"/>
        <v>323</v>
      </c>
      <c r="B335" s="102" t="s">
        <v>228</v>
      </c>
      <c r="C335" s="103" t="s">
        <v>16</v>
      </c>
      <c r="D335" s="103" t="s">
        <v>556</v>
      </c>
      <c r="E335" s="103" t="s">
        <v>558</v>
      </c>
      <c r="F335" s="103" t="s">
        <v>110</v>
      </c>
      <c r="G335" s="105">
        <v>31059433.6</v>
      </c>
      <c r="H335" s="116">
        <v>37059433.6</v>
      </c>
      <c r="I335" s="106">
        <f t="shared" si="15"/>
        <v>31059.4336</v>
      </c>
      <c r="J335" s="116">
        <v>31059433.6</v>
      </c>
      <c r="K335" s="106">
        <f t="shared" si="16"/>
        <v>37059.433600000004</v>
      </c>
      <c r="L335" s="116">
        <v>37059433.6</v>
      </c>
    </row>
    <row r="336" spans="1:12" ht="25.5">
      <c r="A336" s="101">
        <f t="shared" si="17"/>
        <v>324</v>
      </c>
      <c r="B336" s="102" t="s">
        <v>221</v>
      </c>
      <c r="C336" s="103" t="s">
        <v>16</v>
      </c>
      <c r="D336" s="103" t="s">
        <v>556</v>
      </c>
      <c r="E336" s="103" t="s">
        <v>558</v>
      </c>
      <c r="F336" s="103" t="s">
        <v>109</v>
      </c>
      <c r="G336" s="105">
        <v>3972617.03</v>
      </c>
      <c r="H336" s="116">
        <v>3972617.03</v>
      </c>
      <c r="I336" s="106">
        <f t="shared" si="15"/>
        <v>3972.61703</v>
      </c>
      <c r="J336" s="116">
        <v>3972617.03</v>
      </c>
      <c r="K336" s="106">
        <f t="shared" si="16"/>
        <v>3972.61703</v>
      </c>
      <c r="L336" s="116">
        <v>3972617.03</v>
      </c>
    </row>
    <row r="337" spans="1:12" ht="12.75">
      <c r="A337" s="101">
        <f t="shared" si="17"/>
        <v>325</v>
      </c>
      <c r="B337" s="102" t="s">
        <v>229</v>
      </c>
      <c r="C337" s="103" t="s">
        <v>16</v>
      </c>
      <c r="D337" s="103" t="s">
        <v>556</v>
      </c>
      <c r="E337" s="103" t="s">
        <v>558</v>
      </c>
      <c r="F337" s="103" t="s">
        <v>111</v>
      </c>
      <c r="G337" s="105">
        <v>1118600</v>
      </c>
      <c r="H337" s="116">
        <v>1118600</v>
      </c>
      <c r="I337" s="106">
        <f t="shared" si="15"/>
        <v>1118.6</v>
      </c>
      <c r="J337" s="116">
        <v>1118600</v>
      </c>
      <c r="K337" s="106">
        <f t="shared" si="16"/>
        <v>1118.6</v>
      </c>
      <c r="L337" s="116">
        <v>1118600</v>
      </c>
    </row>
    <row r="338" spans="1:12" ht="38.25">
      <c r="A338" s="101">
        <f t="shared" si="17"/>
        <v>326</v>
      </c>
      <c r="B338" s="102" t="s">
        <v>291</v>
      </c>
      <c r="C338" s="103" t="s">
        <v>16</v>
      </c>
      <c r="D338" s="103" t="s">
        <v>556</v>
      </c>
      <c r="E338" s="103" t="s">
        <v>559</v>
      </c>
      <c r="F338" s="103" t="s">
        <v>19</v>
      </c>
      <c r="G338" s="105">
        <v>881719</v>
      </c>
      <c r="H338" s="116">
        <v>881719</v>
      </c>
      <c r="I338" s="106">
        <f t="shared" si="15"/>
        <v>881.719</v>
      </c>
      <c r="J338" s="116">
        <v>881719</v>
      </c>
      <c r="K338" s="106">
        <f t="shared" si="16"/>
        <v>881.719</v>
      </c>
      <c r="L338" s="116">
        <v>881719</v>
      </c>
    </row>
    <row r="339" spans="1:12" ht="25.5">
      <c r="A339" s="101">
        <f t="shared" si="17"/>
        <v>327</v>
      </c>
      <c r="B339" s="102" t="s">
        <v>221</v>
      </c>
      <c r="C339" s="103" t="s">
        <v>16</v>
      </c>
      <c r="D339" s="103" t="s">
        <v>556</v>
      </c>
      <c r="E339" s="103" t="s">
        <v>559</v>
      </c>
      <c r="F339" s="103" t="s">
        <v>109</v>
      </c>
      <c r="G339" s="105">
        <v>881719</v>
      </c>
      <c r="H339" s="116">
        <v>881719</v>
      </c>
      <c r="I339" s="106">
        <f t="shared" si="15"/>
        <v>881.719</v>
      </c>
      <c r="J339" s="116">
        <v>881719</v>
      </c>
      <c r="K339" s="106">
        <f t="shared" si="16"/>
        <v>881.719</v>
      </c>
      <c r="L339" s="116">
        <v>881719</v>
      </c>
    </row>
    <row r="340" spans="1:12" ht="38.25">
      <c r="A340" s="101">
        <f t="shared" si="17"/>
        <v>328</v>
      </c>
      <c r="B340" s="102" t="s">
        <v>289</v>
      </c>
      <c r="C340" s="103" t="s">
        <v>16</v>
      </c>
      <c r="D340" s="103" t="s">
        <v>556</v>
      </c>
      <c r="E340" s="103" t="s">
        <v>560</v>
      </c>
      <c r="F340" s="103" t="s">
        <v>19</v>
      </c>
      <c r="G340" s="105">
        <v>6366444</v>
      </c>
      <c r="H340" s="116">
        <v>888692.37</v>
      </c>
      <c r="I340" s="106">
        <f t="shared" si="15"/>
        <v>6366.444</v>
      </c>
      <c r="J340" s="116">
        <v>6366444</v>
      </c>
      <c r="K340" s="106">
        <f t="shared" si="16"/>
        <v>888.69237</v>
      </c>
      <c r="L340" s="116">
        <v>888692.37</v>
      </c>
    </row>
    <row r="341" spans="1:12" ht="25.5">
      <c r="A341" s="101">
        <f t="shared" si="17"/>
        <v>329</v>
      </c>
      <c r="B341" s="102" t="s">
        <v>221</v>
      </c>
      <c r="C341" s="103" t="s">
        <v>16</v>
      </c>
      <c r="D341" s="103" t="s">
        <v>556</v>
      </c>
      <c r="E341" s="103" t="s">
        <v>560</v>
      </c>
      <c r="F341" s="103" t="s">
        <v>109</v>
      </c>
      <c r="G341" s="105">
        <v>6366444</v>
      </c>
      <c r="H341" s="116">
        <v>888692.37</v>
      </c>
      <c r="I341" s="106">
        <f t="shared" si="15"/>
        <v>6366.444</v>
      </c>
      <c r="J341" s="116">
        <v>6366444</v>
      </c>
      <c r="K341" s="106">
        <f t="shared" si="16"/>
        <v>888.69237</v>
      </c>
      <c r="L341" s="116">
        <v>888692.37</v>
      </c>
    </row>
    <row r="342" spans="1:12" ht="25.5">
      <c r="A342" s="101">
        <f t="shared" si="17"/>
        <v>330</v>
      </c>
      <c r="B342" s="102" t="s">
        <v>694</v>
      </c>
      <c r="C342" s="103" t="s">
        <v>16</v>
      </c>
      <c r="D342" s="103" t="s">
        <v>556</v>
      </c>
      <c r="E342" s="103" t="s">
        <v>647</v>
      </c>
      <c r="F342" s="103" t="s">
        <v>19</v>
      </c>
      <c r="G342" s="105">
        <v>50000</v>
      </c>
      <c r="H342" s="116">
        <v>50000</v>
      </c>
      <c r="I342" s="106">
        <f t="shared" si="15"/>
        <v>50</v>
      </c>
      <c r="J342" s="116">
        <v>50000</v>
      </c>
      <c r="K342" s="106">
        <f t="shared" si="16"/>
        <v>50</v>
      </c>
      <c r="L342" s="116">
        <v>50000</v>
      </c>
    </row>
    <row r="343" spans="1:12" ht="25.5">
      <c r="A343" s="101">
        <f t="shared" si="17"/>
        <v>331</v>
      </c>
      <c r="B343" s="102" t="s">
        <v>221</v>
      </c>
      <c r="C343" s="103" t="s">
        <v>16</v>
      </c>
      <c r="D343" s="103" t="s">
        <v>556</v>
      </c>
      <c r="E343" s="103" t="s">
        <v>647</v>
      </c>
      <c r="F343" s="103" t="s">
        <v>109</v>
      </c>
      <c r="G343" s="105">
        <v>50000</v>
      </c>
      <c r="H343" s="116">
        <v>50000</v>
      </c>
      <c r="I343" s="106">
        <f t="shared" si="15"/>
        <v>50</v>
      </c>
      <c r="J343" s="116">
        <v>50000</v>
      </c>
      <c r="K343" s="106">
        <f t="shared" si="16"/>
        <v>50</v>
      </c>
      <c r="L343" s="116">
        <v>50000</v>
      </c>
    </row>
    <row r="344" spans="1:12" ht="12.75">
      <c r="A344" s="101">
        <f t="shared" si="17"/>
        <v>332</v>
      </c>
      <c r="B344" s="102" t="s">
        <v>541</v>
      </c>
      <c r="C344" s="103" t="s">
        <v>16</v>
      </c>
      <c r="D344" s="103" t="s">
        <v>45</v>
      </c>
      <c r="E344" s="103" t="s">
        <v>415</v>
      </c>
      <c r="F344" s="103" t="s">
        <v>19</v>
      </c>
      <c r="G344" s="105">
        <v>1250869</v>
      </c>
      <c r="H344" s="116">
        <v>1250869</v>
      </c>
      <c r="I344" s="106">
        <f t="shared" si="15"/>
        <v>1250.869</v>
      </c>
      <c r="J344" s="116">
        <v>1250869</v>
      </c>
      <c r="K344" s="106">
        <f t="shared" si="16"/>
        <v>1250.869</v>
      </c>
      <c r="L344" s="116">
        <v>1250869</v>
      </c>
    </row>
    <row r="345" spans="1:12" ht="51">
      <c r="A345" s="101">
        <f t="shared" si="17"/>
        <v>333</v>
      </c>
      <c r="B345" s="102" t="s">
        <v>357</v>
      </c>
      <c r="C345" s="103" t="s">
        <v>16</v>
      </c>
      <c r="D345" s="103" t="s">
        <v>45</v>
      </c>
      <c r="E345" s="103" t="s">
        <v>1110</v>
      </c>
      <c r="F345" s="103" t="s">
        <v>19</v>
      </c>
      <c r="G345" s="105">
        <v>1250869</v>
      </c>
      <c r="H345" s="116">
        <v>1250869</v>
      </c>
      <c r="I345" s="106">
        <f t="shared" si="15"/>
        <v>1250.869</v>
      </c>
      <c r="J345" s="116">
        <v>1250869</v>
      </c>
      <c r="K345" s="106">
        <f t="shared" si="16"/>
        <v>1250.869</v>
      </c>
      <c r="L345" s="116">
        <v>1250869</v>
      </c>
    </row>
    <row r="346" spans="1:12" ht="25.5">
      <c r="A346" s="101">
        <f t="shared" si="17"/>
        <v>334</v>
      </c>
      <c r="B346" s="102" t="s">
        <v>1111</v>
      </c>
      <c r="C346" s="103" t="s">
        <v>16</v>
      </c>
      <c r="D346" s="103" t="s">
        <v>45</v>
      </c>
      <c r="E346" s="103" t="s">
        <v>561</v>
      </c>
      <c r="F346" s="103" t="s">
        <v>19</v>
      </c>
      <c r="G346" s="105">
        <v>731549</v>
      </c>
      <c r="H346" s="116">
        <v>731549</v>
      </c>
      <c r="I346" s="106">
        <f t="shared" si="15"/>
        <v>731.549</v>
      </c>
      <c r="J346" s="116">
        <v>731549</v>
      </c>
      <c r="K346" s="106">
        <f t="shared" si="16"/>
        <v>731.549</v>
      </c>
      <c r="L346" s="116">
        <v>731549</v>
      </c>
    </row>
    <row r="347" spans="1:12" ht="25.5">
      <c r="A347" s="101">
        <f t="shared" si="17"/>
        <v>335</v>
      </c>
      <c r="B347" s="102" t="s">
        <v>686</v>
      </c>
      <c r="C347" s="103" t="s">
        <v>16</v>
      </c>
      <c r="D347" s="103" t="s">
        <v>45</v>
      </c>
      <c r="E347" s="103" t="s">
        <v>649</v>
      </c>
      <c r="F347" s="103" t="s">
        <v>19</v>
      </c>
      <c r="G347" s="105">
        <v>731549</v>
      </c>
      <c r="H347" s="116">
        <v>731549</v>
      </c>
      <c r="I347" s="106">
        <f t="shared" si="15"/>
        <v>731.549</v>
      </c>
      <c r="J347" s="116">
        <v>731549</v>
      </c>
      <c r="K347" s="106">
        <f t="shared" si="16"/>
        <v>731.549</v>
      </c>
      <c r="L347" s="116">
        <v>731549</v>
      </c>
    </row>
    <row r="348" spans="1:12" ht="25.5">
      <c r="A348" s="101">
        <f t="shared" si="17"/>
        <v>336</v>
      </c>
      <c r="B348" s="102" t="s">
        <v>221</v>
      </c>
      <c r="C348" s="103" t="s">
        <v>16</v>
      </c>
      <c r="D348" s="103" t="s">
        <v>45</v>
      </c>
      <c r="E348" s="103" t="s">
        <v>649</v>
      </c>
      <c r="F348" s="103" t="s">
        <v>109</v>
      </c>
      <c r="G348" s="105">
        <v>731549</v>
      </c>
      <c r="H348" s="116">
        <v>731549</v>
      </c>
      <c r="I348" s="106">
        <f t="shared" si="15"/>
        <v>731.549</v>
      </c>
      <c r="J348" s="116">
        <v>731549</v>
      </c>
      <c r="K348" s="106">
        <f t="shared" si="16"/>
        <v>731.549</v>
      </c>
      <c r="L348" s="116">
        <v>731549</v>
      </c>
    </row>
    <row r="349" spans="1:12" ht="25.5">
      <c r="A349" s="101">
        <f t="shared" si="17"/>
        <v>337</v>
      </c>
      <c r="B349" s="102" t="s">
        <v>1114</v>
      </c>
      <c r="C349" s="103" t="s">
        <v>16</v>
      </c>
      <c r="D349" s="103" t="s">
        <v>45</v>
      </c>
      <c r="E349" s="103" t="s">
        <v>562</v>
      </c>
      <c r="F349" s="103" t="s">
        <v>19</v>
      </c>
      <c r="G349" s="105">
        <v>519320</v>
      </c>
      <c r="H349" s="116">
        <v>519320</v>
      </c>
      <c r="I349" s="106">
        <f t="shared" si="15"/>
        <v>519.32</v>
      </c>
      <c r="J349" s="116">
        <v>519320</v>
      </c>
      <c r="K349" s="106">
        <f t="shared" si="16"/>
        <v>519.32</v>
      </c>
      <c r="L349" s="116">
        <v>519320</v>
      </c>
    </row>
    <row r="350" spans="1:12" ht="38.25">
      <c r="A350" s="101">
        <f t="shared" si="17"/>
        <v>338</v>
      </c>
      <c r="B350" s="102" t="s">
        <v>292</v>
      </c>
      <c r="C350" s="103" t="s">
        <v>16</v>
      </c>
      <c r="D350" s="103" t="s">
        <v>45</v>
      </c>
      <c r="E350" s="103" t="s">
        <v>564</v>
      </c>
      <c r="F350" s="103" t="s">
        <v>19</v>
      </c>
      <c r="G350" s="105">
        <v>59482</v>
      </c>
      <c r="H350" s="116">
        <v>59482</v>
      </c>
      <c r="I350" s="106">
        <f t="shared" si="15"/>
        <v>59.482</v>
      </c>
      <c r="J350" s="116">
        <v>59482</v>
      </c>
      <c r="K350" s="106">
        <f t="shared" si="16"/>
        <v>59.482</v>
      </c>
      <c r="L350" s="116">
        <v>59482</v>
      </c>
    </row>
    <row r="351" spans="1:12" ht="25.5">
      <c r="A351" s="101">
        <f t="shared" si="17"/>
        <v>339</v>
      </c>
      <c r="B351" s="102" t="s">
        <v>221</v>
      </c>
      <c r="C351" s="103" t="s">
        <v>16</v>
      </c>
      <c r="D351" s="103" t="s">
        <v>45</v>
      </c>
      <c r="E351" s="103" t="s">
        <v>564</v>
      </c>
      <c r="F351" s="103" t="s">
        <v>109</v>
      </c>
      <c r="G351" s="105">
        <v>59482</v>
      </c>
      <c r="H351" s="116">
        <v>59482</v>
      </c>
      <c r="I351" s="106">
        <f t="shared" si="15"/>
        <v>59.482</v>
      </c>
      <c r="J351" s="116">
        <v>59482</v>
      </c>
      <c r="K351" s="106">
        <f t="shared" si="16"/>
        <v>59.482</v>
      </c>
      <c r="L351" s="116">
        <v>59482</v>
      </c>
    </row>
    <row r="352" spans="1:12" ht="38.25">
      <c r="A352" s="101">
        <f t="shared" si="17"/>
        <v>340</v>
      </c>
      <c r="B352" s="102" t="s">
        <v>358</v>
      </c>
      <c r="C352" s="103" t="s">
        <v>16</v>
      </c>
      <c r="D352" s="103" t="s">
        <v>45</v>
      </c>
      <c r="E352" s="103" t="s">
        <v>565</v>
      </c>
      <c r="F352" s="103" t="s">
        <v>19</v>
      </c>
      <c r="G352" s="105">
        <v>29600</v>
      </c>
      <c r="H352" s="116">
        <v>29600</v>
      </c>
      <c r="I352" s="106">
        <f t="shared" si="15"/>
        <v>29.6</v>
      </c>
      <c r="J352" s="116">
        <v>29600</v>
      </c>
      <c r="K352" s="106">
        <f t="shared" si="16"/>
        <v>29.6</v>
      </c>
      <c r="L352" s="116">
        <v>29600</v>
      </c>
    </row>
    <row r="353" spans="1:12" ht="25.5">
      <c r="A353" s="101">
        <f t="shared" si="17"/>
        <v>341</v>
      </c>
      <c r="B353" s="102" t="s">
        <v>221</v>
      </c>
      <c r="C353" s="103" t="s">
        <v>16</v>
      </c>
      <c r="D353" s="103" t="s">
        <v>45</v>
      </c>
      <c r="E353" s="103" t="s">
        <v>565</v>
      </c>
      <c r="F353" s="103" t="s">
        <v>109</v>
      </c>
      <c r="G353" s="105">
        <v>29600</v>
      </c>
      <c r="H353" s="116">
        <v>29600</v>
      </c>
      <c r="I353" s="106">
        <f t="shared" si="15"/>
        <v>29.6</v>
      </c>
      <c r="J353" s="116">
        <v>29600</v>
      </c>
      <c r="K353" s="106">
        <f t="shared" si="16"/>
        <v>29.6</v>
      </c>
      <c r="L353" s="116">
        <v>29600</v>
      </c>
    </row>
    <row r="354" spans="1:12" ht="63.75">
      <c r="A354" s="101">
        <f t="shared" si="17"/>
        <v>342</v>
      </c>
      <c r="B354" s="102" t="s">
        <v>695</v>
      </c>
      <c r="C354" s="103" t="s">
        <v>16</v>
      </c>
      <c r="D354" s="103" t="s">
        <v>45</v>
      </c>
      <c r="E354" s="103" t="s">
        <v>650</v>
      </c>
      <c r="F354" s="103" t="s">
        <v>19</v>
      </c>
      <c r="G354" s="105">
        <v>239238</v>
      </c>
      <c r="H354" s="116">
        <v>239238</v>
      </c>
      <c r="I354" s="106">
        <f t="shared" si="15"/>
        <v>239.238</v>
      </c>
      <c r="J354" s="116">
        <v>239238</v>
      </c>
      <c r="K354" s="106">
        <f t="shared" si="16"/>
        <v>239.238</v>
      </c>
      <c r="L354" s="116">
        <v>239238</v>
      </c>
    </row>
    <row r="355" spans="1:12" ht="25.5">
      <c r="A355" s="101">
        <f t="shared" si="17"/>
        <v>343</v>
      </c>
      <c r="B355" s="102" t="s">
        <v>221</v>
      </c>
      <c r="C355" s="103" t="s">
        <v>16</v>
      </c>
      <c r="D355" s="103" t="s">
        <v>45</v>
      </c>
      <c r="E355" s="103" t="s">
        <v>650</v>
      </c>
      <c r="F355" s="103" t="s">
        <v>109</v>
      </c>
      <c r="G355" s="105">
        <v>239238</v>
      </c>
      <c r="H355" s="116">
        <v>239238</v>
      </c>
      <c r="I355" s="106">
        <f t="shared" si="15"/>
        <v>239.238</v>
      </c>
      <c r="J355" s="116">
        <v>239238</v>
      </c>
      <c r="K355" s="106">
        <f t="shared" si="16"/>
        <v>239.238</v>
      </c>
      <c r="L355" s="116">
        <v>239238</v>
      </c>
    </row>
    <row r="356" spans="1:12" ht="12.75">
      <c r="A356" s="101">
        <f t="shared" si="17"/>
        <v>344</v>
      </c>
      <c r="B356" s="102" t="s">
        <v>391</v>
      </c>
      <c r="C356" s="103" t="s">
        <v>16</v>
      </c>
      <c r="D356" s="103" t="s">
        <v>47</v>
      </c>
      <c r="E356" s="103" t="s">
        <v>415</v>
      </c>
      <c r="F356" s="103" t="s">
        <v>19</v>
      </c>
      <c r="G356" s="105">
        <v>9963300</v>
      </c>
      <c r="H356" s="116">
        <v>9441300</v>
      </c>
      <c r="I356" s="106">
        <f t="shared" si="15"/>
        <v>9963.3</v>
      </c>
      <c r="J356" s="116">
        <v>9963300</v>
      </c>
      <c r="K356" s="106">
        <f t="shared" si="16"/>
        <v>9441.3</v>
      </c>
      <c r="L356" s="116">
        <v>9441300</v>
      </c>
    </row>
    <row r="357" spans="1:12" ht="12.75">
      <c r="A357" s="101">
        <f t="shared" si="17"/>
        <v>345</v>
      </c>
      <c r="B357" s="102" t="s">
        <v>392</v>
      </c>
      <c r="C357" s="103" t="s">
        <v>16</v>
      </c>
      <c r="D357" s="103" t="s">
        <v>48</v>
      </c>
      <c r="E357" s="103" t="s">
        <v>415</v>
      </c>
      <c r="F357" s="103" t="s">
        <v>19</v>
      </c>
      <c r="G357" s="105">
        <v>7467643</v>
      </c>
      <c r="H357" s="116">
        <v>6945643</v>
      </c>
      <c r="I357" s="106">
        <f t="shared" si="15"/>
        <v>7467.643</v>
      </c>
      <c r="J357" s="116">
        <v>7467643</v>
      </c>
      <c r="K357" s="106">
        <f t="shared" si="16"/>
        <v>6945.643</v>
      </c>
      <c r="L357" s="116">
        <v>6945643</v>
      </c>
    </row>
    <row r="358" spans="1:12" ht="51">
      <c r="A358" s="101">
        <f t="shared" si="17"/>
        <v>346</v>
      </c>
      <c r="B358" s="102" t="s">
        <v>357</v>
      </c>
      <c r="C358" s="103" t="s">
        <v>16</v>
      </c>
      <c r="D358" s="103" t="s">
        <v>48</v>
      </c>
      <c r="E358" s="103" t="s">
        <v>1110</v>
      </c>
      <c r="F358" s="103" t="s">
        <v>19</v>
      </c>
      <c r="G358" s="105">
        <v>7467643</v>
      </c>
      <c r="H358" s="116">
        <v>6945643</v>
      </c>
      <c r="I358" s="106">
        <f t="shared" si="15"/>
        <v>7467.643</v>
      </c>
      <c r="J358" s="116">
        <v>7467643</v>
      </c>
      <c r="K358" s="106">
        <f t="shared" si="16"/>
        <v>6945.643</v>
      </c>
      <c r="L358" s="116">
        <v>6945643</v>
      </c>
    </row>
    <row r="359" spans="1:12" ht="12.75">
      <c r="A359" s="101">
        <f t="shared" si="17"/>
        <v>347</v>
      </c>
      <c r="B359" s="102" t="s">
        <v>1115</v>
      </c>
      <c r="C359" s="103" t="s">
        <v>16</v>
      </c>
      <c r="D359" s="103" t="s">
        <v>48</v>
      </c>
      <c r="E359" s="103" t="s">
        <v>566</v>
      </c>
      <c r="F359" s="103" t="s">
        <v>19</v>
      </c>
      <c r="G359" s="105">
        <v>7467643</v>
      </c>
      <c r="H359" s="116">
        <v>6945643</v>
      </c>
      <c r="I359" s="106">
        <f t="shared" si="15"/>
        <v>7467.643</v>
      </c>
      <c r="J359" s="116">
        <v>7467643</v>
      </c>
      <c r="K359" s="106">
        <f t="shared" si="16"/>
        <v>6945.643</v>
      </c>
      <c r="L359" s="116">
        <v>6945643</v>
      </c>
    </row>
    <row r="360" spans="1:12" ht="12.75">
      <c r="A360" s="101">
        <f t="shared" si="17"/>
        <v>348</v>
      </c>
      <c r="B360" s="102" t="s">
        <v>294</v>
      </c>
      <c r="C360" s="103" t="s">
        <v>16</v>
      </c>
      <c r="D360" s="103" t="s">
        <v>48</v>
      </c>
      <c r="E360" s="103" t="s">
        <v>567</v>
      </c>
      <c r="F360" s="103" t="s">
        <v>19</v>
      </c>
      <c r="G360" s="105">
        <v>4387456</v>
      </c>
      <c r="H360" s="116">
        <v>4387456</v>
      </c>
      <c r="I360" s="106">
        <f t="shared" si="15"/>
        <v>4387.456</v>
      </c>
      <c r="J360" s="116">
        <v>4387456</v>
      </c>
      <c r="K360" s="106">
        <f t="shared" si="16"/>
        <v>4387.456</v>
      </c>
      <c r="L360" s="116">
        <v>4387456</v>
      </c>
    </row>
    <row r="361" spans="1:12" ht="25.5">
      <c r="A361" s="101">
        <f t="shared" si="17"/>
        <v>349</v>
      </c>
      <c r="B361" s="102" t="s">
        <v>228</v>
      </c>
      <c r="C361" s="103" t="s">
        <v>16</v>
      </c>
      <c r="D361" s="103" t="s">
        <v>48</v>
      </c>
      <c r="E361" s="103" t="s">
        <v>567</v>
      </c>
      <c r="F361" s="103" t="s">
        <v>110</v>
      </c>
      <c r="G361" s="105">
        <v>2922095</v>
      </c>
      <c r="H361" s="116">
        <v>2922095</v>
      </c>
      <c r="I361" s="106">
        <f t="shared" si="15"/>
        <v>2922.095</v>
      </c>
      <c r="J361" s="116">
        <v>2922095</v>
      </c>
      <c r="K361" s="106">
        <f t="shared" si="16"/>
        <v>2922.095</v>
      </c>
      <c r="L361" s="116">
        <v>2922095</v>
      </c>
    </row>
    <row r="362" spans="1:12" ht="25.5">
      <c r="A362" s="101">
        <f t="shared" si="17"/>
        <v>350</v>
      </c>
      <c r="B362" s="102" t="s">
        <v>221</v>
      </c>
      <c r="C362" s="103" t="s">
        <v>16</v>
      </c>
      <c r="D362" s="103" t="s">
        <v>48</v>
      </c>
      <c r="E362" s="103" t="s">
        <v>567</v>
      </c>
      <c r="F362" s="103" t="s">
        <v>109</v>
      </c>
      <c r="G362" s="105">
        <v>1045361</v>
      </c>
      <c r="H362" s="116">
        <v>1045361</v>
      </c>
      <c r="I362" s="106">
        <f t="shared" si="15"/>
        <v>1045.361</v>
      </c>
      <c r="J362" s="116">
        <v>1045361</v>
      </c>
      <c r="K362" s="106">
        <f t="shared" si="16"/>
        <v>1045.361</v>
      </c>
      <c r="L362" s="116">
        <v>1045361</v>
      </c>
    </row>
    <row r="363" spans="1:12" ht="12.75">
      <c r="A363" s="101">
        <f t="shared" si="17"/>
        <v>351</v>
      </c>
      <c r="B363" s="102" t="s">
        <v>229</v>
      </c>
      <c r="C363" s="103" t="s">
        <v>16</v>
      </c>
      <c r="D363" s="103" t="s">
        <v>48</v>
      </c>
      <c r="E363" s="103" t="s">
        <v>567</v>
      </c>
      <c r="F363" s="103" t="s">
        <v>111</v>
      </c>
      <c r="G363" s="105">
        <v>420000</v>
      </c>
      <c r="H363" s="116">
        <v>420000</v>
      </c>
      <c r="I363" s="106">
        <f t="shared" si="15"/>
        <v>420</v>
      </c>
      <c r="J363" s="116">
        <v>420000</v>
      </c>
      <c r="K363" s="106">
        <f t="shared" si="16"/>
        <v>420</v>
      </c>
      <c r="L363" s="116">
        <v>420000</v>
      </c>
    </row>
    <row r="364" spans="1:12" ht="38.25">
      <c r="A364" s="101">
        <f t="shared" si="17"/>
        <v>352</v>
      </c>
      <c r="B364" s="102" t="s">
        <v>359</v>
      </c>
      <c r="C364" s="103" t="s">
        <v>16</v>
      </c>
      <c r="D364" s="103" t="s">
        <v>48</v>
      </c>
      <c r="E364" s="103" t="s">
        <v>568</v>
      </c>
      <c r="F364" s="103" t="s">
        <v>19</v>
      </c>
      <c r="G364" s="105">
        <v>1541937</v>
      </c>
      <c r="H364" s="116">
        <v>1541937</v>
      </c>
      <c r="I364" s="106">
        <f t="shared" si="15"/>
        <v>1541.937</v>
      </c>
      <c r="J364" s="116">
        <v>1541937</v>
      </c>
      <c r="K364" s="106">
        <f t="shared" si="16"/>
        <v>1541.937</v>
      </c>
      <c r="L364" s="116">
        <v>1541937</v>
      </c>
    </row>
    <row r="365" spans="1:12" ht="25.5">
      <c r="A365" s="101">
        <f t="shared" si="17"/>
        <v>353</v>
      </c>
      <c r="B365" s="102" t="s">
        <v>228</v>
      </c>
      <c r="C365" s="103" t="s">
        <v>16</v>
      </c>
      <c r="D365" s="103" t="s">
        <v>48</v>
      </c>
      <c r="E365" s="103" t="s">
        <v>568</v>
      </c>
      <c r="F365" s="103" t="s">
        <v>110</v>
      </c>
      <c r="G365" s="105">
        <v>1461047</v>
      </c>
      <c r="H365" s="116">
        <v>1461047</v>
      </c>
      <c r="I365" s="106">
        <f t="shared" si="15"/>
        <v>1461.047</v>
      </c>
      <c r="J365" s="116">
        <v>1461047</v>
      </c>
      <c r="K365" s="106">
        <f t="shared" si="16"/>
        <v>1461.047</v>
      </c>
      <c r="L365" s="116">
        <v>1461047</v>
      </c>
    </row>
    <row r="366" spans="1:12" ht="25.5">
      <c r="A366" s="101">
        <f t="shared" si="17"/>
        <v>354</v>
      </c>
      <c r="B366" s="102" t="s">
        <v>221</v>
      </c>
      <c r="C366" s="103" t="s">
        <v>16</v>
      </c>
      <c r="D366" s="103" t="s">
        <v>48</v>
      </c>
      <c r="E366" s="103" t="s">
        <v>568</v>
      </c>
      <c r="F366" s="103" t="s">
        <v>109</v>
      </c>
      <c r="G366" s="105">
        <v>80890</v>
      </c>
      <c r="H366" s="116">
        <v>80890</v>
      </c>
      <c r="I366" s="106">
        <f t="shared" si="15"/>
        <v>80.89</v>
      </c>
      <c r="J366" s="116">
        <v>80890</v>
      </c>
      <c r="K366" s="106">
        <f t="shared" si="16"/>
        <v>80.89</v>
      </c>
      <c r="L366" s="116">
        <v>80890</v>
      </c>
    </row>
    <row r="367" spans="1:12" ht="25.5">
      <c r="A367" s="101">
        <f t="shared" si="17"/>
        <v>355</v>
      </c>
      <c r="B367" s="102" t="s">
        <v>295</v>
      </c>
      <c r="C367" s="103" t="s">
        <v>16</v>
      </c>
      <c r="D367" s="103" t="s">
        <v>48</v>
      </c>
      <c r="E367" s="103" t="s">
        <v>569</v>
      </c>
      <c r="F367" s="103" t="s">
        <v>19</v>
      </c>
      <c r="G367" s="105">
        <v>827950</v>
      </c>
      <c r="H367" s="116">
        <v>305950</v>
      </c>
      <c r="I367" s="106">
        <f t="shared" si="15"/>
        <v>827.95</v>
      </c>
      <c r="J367" s="116">
        <v>827950</v>
      </c>
      <c r="K367" s="106">
        <f t="shared" si="16"/>
        <v>305.95</v>
      </c>
      <c r="L367" s="116">
        <v>305950</v>
      </c>
    </row>
    <row r="368" spans="1:12" ht="25.5">
      <c r="A368" s="101">
        <f t="shared" si="17"/>
        <v>356</v>
      </c>
      <c r="B368" s="102" t="s">
        <v>221</v>
      </c>
      <c r="C368" s="103" t="s">
        <v>16</v>
      </c>
      <c r="D368" s="103" t="s">
        <v>48</v>
      </c>
      <c r="E368" s="103" t="s">
        <v>569</v>
      </c>
      <c r="F368" s="103" t="s">
        <v>109</v>
      </c>
      <c r="G368" s="105">
        <v>827950</v>
      </c>
      <c r="H368" s="116">
        <v>305950</v>
      </c>
      <c r="I368" s="106">
        <f t="shared" si="15"/>
        <v>827.95</v>
      </c>
      <c r="J368" s="116">
        <v>827950</v>
      </c>
      <c r="K368" s="106">
        <f t="shared" si="16"/>
        <v>305.95</v>
      </c>
      <c r="L368" s="116">
        <v>305950</v>
      </c>
    </row>
    <row r="369" spans="1:12" ht="25.5">
      <c r="A369" s="101">
        <f t="shared" si="17"/>
        <v>357</v>
      </c>
      <c r="B369" s="102" t="s">
        <v>296</v>
      </c>
      <c r="C369" s="103" t="s">
        <v>16</v>
      </c>
      <c r="D369" s="103" t="s">
        <v>48</v>
      </c>
      <c r="E369" s="103" t="s">
        <v>570</v>
      </c>
      <c r="F369" s="103" t="s">
        <v>19</v>
      </c>
      <c r="G369" s="105">
        <v>30000</v>
      </c>
      <c r="H369" s="116">
        <v>30000</v>
      </c>
      <c r="I369" s="106">
        <f t="shared" si="15"/>
        <v>30</v>
      </c>
      <c r="J369" s="116">
        <v>30000</v>
      </c>
      <c r="K369" s="106">
        <f t="shared" si="16"/>
        <v>30</v>
      </c>
      <c r="L369" s="116">
        <v>30000</v>
      </c>
    </row>
    <row r="370" spans="1:12" ht="25.5">
      <c r="A370" s="101">
        <f t="shared" si="17"/>
        <v>358</v>
      </c>
      <c r="B370" s="102" t="s">
        <v>221</v>
      </c>
      <c r="C370" s="103" t="s">
        <v>16</v>
      </c>
      <c r="D370" s="103" t="s">
        <v>48</v>
      </c>
      <c r="E370" s="103" t="s">
        <v>570</v>
      </c>
      <c r="F370" s="103" t="s">
        <v>109</v>
      </c>
      <c r="G370" s="105">
        <v>30000</v>
      </c>
      <c r="H370" s="116">
        <v>30000</v>
      </c>
      <c r="I370" s="106">
        <f t="shared" si="15"/>
        <v>30</v>
      </c>
      <c r="J370" s="116">
        <v>30000</v>
      </c>
      <c r="K370" s="106">
        <f t="shared" si="16"/>
        <v>30</v>
      </c>
      <c r="L370" s="116">
        <v>30000</v>
      </c>
    </row>
    <row r="371" spans="1:12" ht="12.75">
      <c r="A371" s="101">
        <f t="shared" si="17"/>
        <v>359</v>
      </c>
      <c r="B371" s="102" t="s">
        <v>297</v>
      </c>
      <c r="C371" s="103" t="s">
        <v>16</v>
      </c>
      <c r="D371" s="103" t="s">
        <v>48</v>
      </c>
      <c r="E371" s="103" t="s">
        <v>571</v>
      </c>
      <c r="F371" s="103" t="s">
        <v>19</v>
      </c>
      <c r="G371" s="105">
        <v>280300</v>
      </c>
      <c r="H371" s="116">
        <v>280300</v>
      </c>
      <c r="I371" s="106">
        <f t="shared" si="15"/>
        <v>280.3</v>
      </c>
      <c r="J371" s="116">
        <v>280300</v>
      </c>
      <c r="K371" s="106">
        <f t="shared" si="16"/>
        <v>280.3</v>
      </c>
      <c r="L371" s="116">
        <v>280300</v>
      </c>
    </row>
    <row r="372" spans="1:12" ht="25.5">
      <c r="A372" s="101">
        <f t="shared" si="17"/>
        <v>360</v>
      </c>
      <c r="B372" s="102" t="s">
        <v>221</v>
      </c>
      <c r="C372" s="103" t="s">
        <v>16</v>
      </c>
      <c r="D372" s="103" t="s">
        <v>48</v>
      </c>
      <c r="E372" s="103" t="s">
        <v>571</v>
      </c>
      <c r="F372" s="103" t="s">
        <v>109</v>
      </c>
      <c r="G372" s="105">
        <v>280300</v>
      </c>
      <c r="H372" s="116">
        <v>280300</v>
      </c>
      <c r="I372" s="106">
        <f t="shared" si="15"/>
        <v>280.3</v>
      </c>
      <c r="J372" s="116">
        <v>280300</v>
      </c>
      <c r="K372" s="106">
        <f t="shared" si="16"/>
        <v>280.3</v>
      </c>
      <c r="L372" s="116">
        <v>280300</v>
      </c>
    </row>
    <row r="373" spans="1:12" ht="89.25">
      <c r="A373" s="101">
        <f t="shared" si="17"/>
        <v>361</v>
      </c>
      <c r="B373" s="102" t="s">
        <v>298</v>
      </c>
      <c r="C373" s="103" t="s">
        <v>16</v>
      </c>
      <c r="D373" s="103" t="s">
        <v>48</v>
      </c>
      <c r="E373" s="103" t="s">
        <v>572</v>
      </c>
      <c r="F373" s="103" t="s">
        <v>19</v>
      </c>
      <c r="G373" s="105">
        <v>50000</v>
      </c>
      <c r="H373" s="116">
        <v>50000</v>
      </c>
      <c r="I373" s="106">
        <f t="shared" si="15"/>
        <v>50</v>
      </c>
      <c r="J373" s="116">
        <v>50000</v>
      </c>
      <c r="K373" s="106">
        <f t="shared" si="16"/>
        <v>50</v>
      </c>
      <c r="L373" s="116">
        <v>50000</v>
      </c>
    </row>
    <row r="374" spans="1:12" ht="25.5">
      <c r="A374" s="101">
        <f t="shared" si="17"/>
        <v>362</v>
      </c>
      <c r="B374" s="102" t="s">
        <v>221</v>
      </c>
      <c r="C374" s="103" t="s">
        <v>16</v>
      </c>
      <c r="D374" s="103" t="s">
        <v>48</v>
      </c>
      <c r="E374" s="103" t="s">
        <v>572</v>
      </c>
      <c r="F374" s="103" t="s">
        <v>109</v>
      </c>
      <c r="G374" s="105">
        <v>50000</v>
      </c>
      <c r="H374" s="116">
        <v>50000</v>
      </c>
      <c r="I374" s="106">
        <f t="shared" si="15"/>
        <v>50</v>
      </c>
      <c r="J374" s="116">
        <v>50000</v>
      </c>
      <c r="K374" s="106">
        <f t="shared" si="16"/>
        <v>50</v>
      </c>
      <c r="L374" s="116">
        <v>50000</v>
      </c>
    </row>
    <row r="375" spans="1:12" ht="12.75">
      <c r="A375" s="101">
        <f t="shared" si="17"/>
        <v>363</v>
      </c>
      <c r="B375" s="102" t="s">
        <v>393</v>
      </c>
      <c r="C375" s="103" t="s">
        <v>16</v>
      </c>
      <c r="D375" s="103" t="s">
        <v>0</v>
      </c>
      <c r="E375" s="103" t="s">
        <v>415</v>
      </c>
      <c r="F375" s="103" t="s">
        <v>19</v>
      </c>
      <c r="G375" s="105">
        <v>2495657</v>
      </c>
      <c r="H375" s="116">
        <v>2495657</v>
      </c>
      <c r="I375" s="106">
        <f t="shared" si="15"/>
        <v>2495.657</v>
      </c>
      <c r="J375" s="116">
        <v>2495657</v>
      </c>
      <c r="K375" s="106">
        <f t="shared" si="16"/>
        <v>2495.657</v>
      </c>
      <c r="L375" s="116">
        <v>2495657</v>
      </c>
    </row>
    <row r="376" spans="1:12" ht="51">
      <c r="A376" s="101">
        <f t="shared" si="17"/>
        <v>364</v>
      </c>
      <c r="B376" s="102" t="s">
        <v>357</v>
      </c>
      <c r="C376" s="103" t="s">
        <v>16</v>
      </c>
      <c r="D376" s="103" t="s">
        <v>0</v>
      </c>
      <c r="E376" s="103" t="s">
        <v>1110</v>
      </c>
      <c r="F376" s="103" t="s">
        <v>19</v>
      </c>
      <c r="G376" s="105">
        <v>2495657</v>
      </c>
      <c r="H376" s="116">
        <v>2495657</v>
      </c>
      <c r="I376" s="106">
        <f t="shared" si="15"/>
        <v>2495.657</v>
      </c>
      <c r="J376" s="116">
        <v>2495657</v>
      </c>
      <c r="K376" s="106">
        <f t="shared" si="16"/>
        <v>2495.657</v>
      </c>
      <c r="L376" s="116">
        <v>2495657</v>
      </c>
    </row>
    <row r="377" spans="1:12" ht="12.75">
      <c r="A377" s="101">
        <f t="shared" si="17"/>
        <v>365</v>
      </c>
      <c r="B377" s="102" t="s">
        <v>1116</v>
      </c>
      <c r="C377" s="103" t="s">
        <v>16</v>
      </c>
      <c r="D377" s="103" t="s">
        <v>0</v>
      </c>
      <c r="E377" s="103" t="s">
        <v>573</v>
      </c>
      <c r="F377" s="103" t="s">
        <v>19</v>
      </c>
      <c r="G377" s="105">
        <v>2495657</v>
      </c>
      <c r="H377" s="116">
        <v>2495657</v>
      </c>
      <c r="I377" s="106">
        <f t="shared" si="15"/>
        <v>2495.657</v>
      </c>
      <c r="J377" s="116">
        <v>2495657</v>
      </c>
      <c r="K377" s="106">
        <f t="shared" si="16"/>
        <v>2495.657</v>
      </c>
      <c r="L377" s="116">
        <v>2495657</v>
      </c>
    </row>
    <row r="378" spans="1:12" ht="38.25">
      <c r="A378" s="101">
        <f t="shared" si="17"/>
        <v>366</v>
      </c>
      <c r="B378" s="102" t="s">
        <v>360</v>
      </c>
      <c r="C378" s="103" t="s">
        <v>16</v>
      </c>
      <c r="D378" s="103" t="s">
        <v>0</v>
      </c>
      <c r="E378" s="103" t="s">
        <v>574</v>
      </c>
      <c r="F378" s="103" t="s">
        <v>19</v>
      </c>
      <c r="G378" s="105">
        <v>2101082</v>
      </c>
      <c r="H378" s="116">
        <v>2101082</v>
      </c>
      <c r="I378" s="106">
        <f t="shared" si="15"/>
        <v>2101.082</v>
      </c>
      <c r="J378" s="116">
        <v>2101082</v>
      </c>
      <c r="K378" s="106">
        <f t="shared" si="16"/>
        <v>2101.082</v>
      </c>
      <c r="L378" s="116">
        <v>2101082</v>
      </c>
    </row>
    <row r="379" spans="1:12" ht="25.5">
      <c r="A379" s="101">
        <f t="shared" si="17"/>
        <v>367</v>
      </c>
      <c r="B379" s="102" t="s">
        <v>228</v>
      </c>
      <c r="C379" s="103" t="s">
        <v>16</v>
      </c>
      <c r="D379" s="103" t="s">
        <v>0</v>
      </c>
      <c r="E379" s="103" t="s">
        <v>574</v>
      </c>
      <c r="F379" s="103" t="s">
        <v>110</v>
      </c>
      <c r="G379" s="105">
        <v>1780117</v>
      </c>
      <c r="H379" s="116">
        <v>1780117</v>
      </c>
      <c r="I379" s="106">
        <f t="shared" si="15"/>
        <v>1780.117</v>
      </c>
      <c r="J379" s="116">
        <v>1780117</v>
      </c>
      <c r="K379" s="106">
        <f t="shared" si="16"/>
        <v>1780.117</v>
      </c>
      <c r="L379" s="116">
        <v>1780117</v>
      </c>
    </row>
    <row r="380" spans="1:12" ht="25.5">
      <c r="A380" s="101">
        <f t="shared" si="17"/>
        <v>368</v>
      </c>
      <c r="B380" s="102" t="s">
        <v>221</v>
      </c>
      <c r="C380" s="103" t="s">
        <v>16</v>
      </c>
      <c r="D380" s="103" t="s">
        <v>0</v>
      </c>
      <c r="E380" s="103" t="s">
        <v>574</v>
      </c>
      <c r="F380" s="103" t="s">
        <v>109</v>
      </c>
      <c r="G380" s="105">
        <v>320965</v>
      </c>
      <c r="H380" s="116">
        <v>320965</v>
      </c>
      <c r="I380" s="106">
        <f t="shared" si="15"/>
        <v>320.965</v>
      </c>
      <c r="J380" s="116">
        <v>320965</v>
      </c>
      <c r="K380" s="106">
        <f t="shared" si="16"/>
        <v>320.965</v>
      </c>
      <c r="L380" s="116">
        <v>320965</v>
      </c>
    </row>
    <row r="381" spans="1:12" ht="38.25">
      <c r="A381" s="101">
        <f t="shared" si="17"/>
        <v>369</v>
      </c>
      <c r="B381" s="102" t="s">
        <v>688</v>
      </c>
      <c r="C381" s="103" t="s">
        <v>16</v>
      </c>
      <c r="D381" s="103" t="s">
        <v>0</v>
      </c>
      <c r="E381" s="103" t="s">
        <v>655</v>
      </c>
      <c r="F381" s="103" t="s">
        <v>19</v>
      </c>
      <c r="G381" s="105">
        <v>394575</v>
      </c>
      <c r="H381" s="116">
        <v>394575</v>
      </c>
      <c r="I381" s="106">
        <f t="shared" si="15"/>
        <v>394.575</v>
      </c>
      <c r="J381" s="116">
        <v>394575</v>
      </c>
      <c r="K381" s="106">
        <f t="shared" si="16"/>
        <v>394.575</v>
      </c>
      <c r="L381" s="116">
        <v>394575</v>
      </c>
    </row>
    <row r="382" spans="1:12" ht="25.5">
      <c r="A382" s="101">
        <f t="shared" si="17"/>
        <v>370</v>
      </c>
      <c r="B382" s="102" t="s">
        <v>221</v>
      </c>
      <c r="C382" s="103" t="s">
        <v>16</v>
      </c>
      <c r="D382" s="103" t="s">
        <v>0</v>
      </c>
      <c r="E382" s="103" t="s">
        <v>655</v>
      </c>
      <c r="F382" s="103" t="s">
        <v>109</v>
      </c>
      <c r="G382" s="105">
        <v>394575</v>
      </c>
      <c r="H382" s="116">
        <v>394575</v>
      </c>
      <c r="I382" s="106">
        <f t="shared" si="15"/>
        <v>394.575</v>
      </c>
      <c r="J382" s="116">
        <v>394575</v>
      </c>
      <c r="K382" s="106">
        <f t="shared" si="16"/>
        <v>394.575</v>
      </c>
      <c r="L382" s="116">
        <v>394575</v>
      </c>
    </row>
    <row r="383" spans="1:12" ht="12.75">
      <c r="A383" s="101">
        <f t="shared" si="17"/>
        <v>371</v>
      </c>
      <c r="B383" s="102" t="s">
        <v>382</v>
      </c>
      <c r="C383" s="103" t="s">
        <v>16</v>
      </c>
      <c r="D383" s="103" t="s">
        <v>49</v>
      </c>
      <c r="E383" s="103" t="s">
        <v>415</v>
      </c>
      <c r="F383" s="103" t="s">
        <v>19</v>
      </c>
      <c r="G383" s="105">
        <v>1180000</v>
      </c>
      <c r="H383" s="116">
        <v>1180000</v>
      </c>
      <c r="I383" s="106">
        <f t="shared" si="15"/>
        <v>1180</v>
      </c>
      <c r="J383" s="116">
        <v>1180000</v>
      </c>
      <c r="K383" s="106">
        <f t="shared" si="16"/>
        <v>1180</v>
      </c>
      <c r="L383" s="116">
        <v>1180000</v>
      </c>
    </row>
    <row r="384" spans="1:12" ht="12.75">
      <c r="A384" s="101">
        <f t="shared" si="17"/>
        <v>372</v>
      </c>
      <c r="B384" s="102" t="s">
        <v>384</v>
      </c>
      <c r="C384" s="103" t="s">
        <v>16</v>
      </c>
      <c r="D384" s="103" t="s">
        <v>51</v>
      </c>
      <c r="E384" s="103" t="s">
        <v>415</v>
      </c>
      <c r="F384" s="103" t="s">
        <v>19</v>
      </c>
      <c r="G384" s="105">
        <v>1180000</v>
      </c>
      <c r="H384" s="116">
        <v>1180000</v>
      </c>
      <c r="I384" s="106">
        <f t="shared" si="15"/>
        <v>1180</v>
      </c>
      <c r="J384" s="116">
        <v>1180000</v>
      </c>
      <c r="K384" s="106">
        <f t="shared" si="16"/>
        <v>1180</v>
      </c>
      <c r="L384" s="116">
        <v>1180000</v>
      </c>
    </row>
    <row r="385" spans="1:12" ht="51">
      <c r="A385" s="101">
        <f t="shared" si="17"/>
        <v>373</v>
      </c>
      <c r="B385" s="102" t="s">
        <v>357</v>
      </c>
      <c r="C385" s="103" t="s">
        <v>16</v>
      </c>
      <c r="D385" s="103" t="s">
        <v>51</v>
      </c>
      <c r="E385" s="103" t="s">
        <v>1110</v>
      </c>
      <c r="F385" s="103" t="s">
        <v>19</v>
      </c>
      <c r="G385" s="105">
        <v>1180000</v>
      </c>
      <c r="H385" s="116">
        <v>1180000</v>
      </c>
      <c r="I385" s="106">
        <f t="shared" si="15"/>
        <v>1180</v>
      </c>
      <c r="J385" s="116">
        <v>1180000</v>
      </c>
      <c r="K385" s="106">
        <f t="shared" si="16"/>
        <v>1180</v>
      </c>
      <c r="L385" s="116">
        <v>1180000</v>
      </c>
    </row>
    <row r="386" spans="1:12" ht="25.5">
      <c r="A386" s="101">
        <f t="shared" si="17"/>
        <v>374</v>
      </c>
      <c r="B386" s="102" t="s">
        <v>1117</v>
      </c>
      <c r="C386" s="103" t="s">
        <v>16</v>
      </c>
      <c r="D386" s="103" t="s">
        <v>51</v>
      </c>
      <c r="E386" s="103" t="s">
        <v>575</v>
      </c>
      <c r="F386" s="103" t="s">
        <v>19</v>
      </c>
      <c r="G386" s="105">
        <v>1000000</v>
      </c>
      <c r="H386" s="116">
        <v>1000000</v>
      </c>
      <c r="I386" s="106">
        <f t="shared" si="15"/>
        <v>1000</v>
      </c>
      <c r="J386" s="116">
        <v>1000000</v>
      </c>
      <c r="K386" s="106">
        <f t="shared" si="16"/>
        <v>1000</v>
      </c>
      <c r="L386" s="116">
        <v>1000000</v>
      </c>
    </row>
    <row r="387" spans="1:12" ht="38.25">
      <c r="A387" s="101">
        <f t="shared" si="17"/>
        <v>375</v>
      </c>
      <c r="B387" s="102" t="s">
        <v>1118</v>
      </c>
      <c r="C387" s="103" t="s">
        <v>16</v>
      </c>
      <c r="D387" s="103" t="s">
        <v>51</v>
      </c>
      <c r="E387" s="103" t="s">
        <v>576</v>
      </c>
      <c r="F387" s="103" t="s">
        <v>19</v>
      </c>
      <c r="G387" s="105">
        <v>180000</v>
      </c>
      <c r="H387" s="116">
        <v>180000</v>
      </c>
      <c r="I387" s="106">
        <f t="shared" si="15"/>
        <v>180</v>
      </c>
      <c r="J387" s="116">
        <v>180000</v>
      </c>
      <c r="K387" s="106">
        <f t="shared" si="16"/>
        <v>180</v>
      </c>
      <c r="L387" s="116">
        <v>180000</v>
      </c>
    </row>
    <row r="388" spans="1:12" ht="25.5">
      <c r="A388" s="101">
        <f t="shared" si="17"/>
        <v>376</v>
      </c>
      <c r="B388" s="102" t="s">
        <v>577</v>
      </c>
      <c r="C388" s="103" t="s">
        <v>16</v>
      </c>
      <c r="D388" s="103" t="s">
        <v>51</v>
      </c>
      <c r="E388" s="103" t="s">
        <v>578</v>
      </c>
      <c r="F388" s="103" t="s">
        <v>19</v>
      </c>
      <c r="G388" s="105">
        <v>180000</v>
      </c>
      <c r="H388" s="116">
        <v>180000</v>
      </c>
      <c r="I388" s="106">
        <f t="shared" si="15"/>
        <v>180</v>
      </c>
      <c r="J388" s="116">
        <v>180000</v>
      </c>
      <c r="K388" s="106">
        <f t="shared" si="16"/>
        <v>180</v>
      </c>
      <c r="L388" s="116">
        <v>180000</v>
      </c>
    </row>
    <row r="389" spans="1:12" ht="25.5">
      <c r="A389" s="101">
        <f t="shared" si="17"/>
        <v>377</v>
      </c>
      <c r="B389" s="102" t="s">
        <v>261</v>
      </c>
      <c r="C389" s="103" t="s">
        <v>16</v>
      </c>
      <c r="D389" s="103" t="s">
        <v>51</v>
      </c>
      <c r="E389" s="103" t="s">
        <v>578</v>
      </c>
      <c r="F389" s="103" t="s">
        <v>114</v>
      </c>
      <c r="G389" s="105">
        <v>180000</v>
      </c>
      <c r="H389" s="116">
        <v>180000</v>
      </c>
      <c r="I389" s="106">
        <f t="shared" si="15"/>
        <v>180</v>
      </c>
      <c r="J389" s="116">
        <v>180000</v>
      </c>
      <c r="K389" s="106">
        <f t="shared" si="16"/>
        <v>180</v>
      </c>
      <c r="L389" s="116">
        <v>180000</v>
      </c>
    </row>
    <row r="390" spans="1:12" ht="12.75">
      <c r="A390" s="101">
        <f t="shared" si="17"/>
        <v>378</v>
      </c>
      <c r="B390" s="102" t="s">
        <v>394</v>
      </c>
      <c r="C390" s="103" t="s">
        <v>16</v>
      </c>
      <c r="D390" s="103" t="s">
        <v>52</v>
      </c>
      <c r="E390" s="103" t="s">
        <v>415</v>
      </c>
      <c r="F390" s="103" t="s">
        <v>19</v>
      </c>
      <c r="G390" s="105">
        <v>19258717.37</v>
      </c>
      <c r="H390" s="116">
        <v>19258469</v>
      </c>
      <c r="I390" s="106">
        <f t="shared" si="15"/>
        <v>19258.717370000002</v>
      </c>
      <c r="J390" s="116">
        <v>19258717.37</v>
      </c>
      <c r="K390" s="106">
        <f t="shared" si="16"/>
        <v>19258.469</v>
      </c>
      <c r="L390" s="116">
        <v>19258469</v>
      </c>
    </row>
    <row r="391" spans="1:12" ht="12.75">
      <c r="A391" s="101">
        <f t="shared" si="17"/>
        <v>379</v>
      </c>
      <c r="B391" s="102" t="s">
        <v>395</v>
      </c>
      <c r="C391" s="103" t="s">
        <v>16</v>
      </c>
      <c r="D391" s="103" t="s">
        <v>67</v>
      </c>
      <c r="E391" s="103" t="s">
        <v>415</v>
      </c>
      <c r="F391" s="103" t="s">
        <v>19</v>
      </c>
      <c r="G391" s="105">
        <v>12558695</v>
      </c>
      <c r="H391" s="116">
        <v>12558695</v>
      </c>
      <c r="I391" s="106">
        <f t="shared" si="15"/>
        <v>12558.695</v>
      </c>
      <c r="J391" s="116">
        <v>12558695</v>
      </c>
      <c r="K391" s="106">
        <f t="shared" si="16"/>
        <v>12558.695</v>
      </c>
      <c r="L391" s="116">
        <v>12558695</v>
      </c>
    </row>
    <row r="392" spans="1:12" ht="51">
      <c r="A392" s="101">
        <f t="shared" si="17"/>
        <v>380</v>
      </c>
      <c r="B392" s="102" t="s">
        <v>357</v>
      </c>
      <c r="C392" s="103" t="s">
        <v>16</v>
      </c>
      <c r="D392" s="103" t="s">
        <v>67</v>
      </c>
      <c r="E392" s="103" t="s">
        <v>1110</v>
      </c>
      <c r="F392" s="103" t="s">
        <v>19</v>
      </c>
      <c r="G392" s="105">
        <v>12558695</v>
      </c>
      <c r="H392" s="116">
        <v>12558695</v>
      </c>
      <c r="I392" s="106">
        <f t="shared" si="15"/>
        <v>12558.695</v>
      </c>
      <c r="J392" s="116">
        <v>12558695</v>
      </c>
      <c r="K392" s="106">
        <f t="shared" si="16"/>
        <v>12558.695</v>
      </c>
      <c r="L392" s="116">
        <v>12558695</v>
      </c>
    </row>
    <row r="393" spans="1:12" ht="25.5">
      <c r="A393" s="101">
        <f t="shared" si="17"/>
        <v>381</v>
      </c>
      <c r="B393" s="102" t="s">
        <v>1119</v>
      </c>
      <c r="C393" s="103" t="s">
        <v>16</v>
      </c>
      <c r="D393" s="103" t="s">
        <v>67</v>
      </c>
      <c r="E393" s="103" t="s">
        <v>579</v>
      </c>
      <c r="F393" s="103" t="s">
        <v>19</v>
      </c>
      <c r="G393" s="105">
        <v>12558695</v>
      </c>
      <c r="H393" s="116">
        <v>12558695</v>
      </c>
      <c r="I393" s="106">
        <f t="shared" si="15"/>
        <v>12558.695</v>
      </c>
      <c r="J393" s="116">
        <v>12558695</v>
      </c>
      <c r="K393" s="106">
        <f t="shared" si="16"/>
        <v>12558.695</v>
      </c>
      <c r="L393" s="116">
        <v>12558695</v>
      </c>
    </row>
    <row r="394" spans="1:12" ht="25.5">
      <c r="A394" s="101">
        <f t="shared" si="17"/>
        <v>382</v>
      </c>
      <c r="B394" s="102" t="s">
        <v>300</v>
      </c>
      <c r="C394" s="103" t="s">
        <v>16</v>
      </c>
      <c r="D394" s="103" t="s">
        <v>67</v>
      </c>
      <c r="E394" s="103" t="s">
        <v>580</v>
      </c>
      <c r="F394" s="103" t="s">
        <v>19</v>
      </c>
      <c r="G394" s="105">
        <v>12205606</v>
      </c>
      <c r="H394" s="116">
        <v>12205606</v>
      </c>
      <c r="I394" s="106">
        <f t="shared" si="15"/>
        <v>12205.606</v>
      </c>
      <c r="J394" s="116">
        <v>12205606</v>
      </c>
      <c r="K394" s="106">
        <f t="shared" si="16"/>
        <v>12205.606</v>
      </c>
      <c r="L394" s="116">
        <v>12205606</v>
      </c>
    </row>
    <row r="395" spans="1:12" ht="25.5">
      <c r="A395" s="101">
        <f t="shared" si="17"/>
        <v>383</v>
      </c>
      <c r="B395" s="102" t="s">
        <v>228</v>
      </c>
      <c r="C395" s="103" t="s">
        <v>16</v>
      </c>
      <c r="D395" s="103" t="s">
        <v>67</v>
      </c>
      <c r="E395" s="103" t="s">
        <v>580</v>
      </c>
      <c r="F395" s="103" t="s">
        <v>110</v>
      </c>
      <c r="G395" s="105">
        <v>9995031</v>
      </c>
      <c r="H395" s="116">
        <v>9995031</v>
      </c>
      <c r="I395" s="106">
        <f t="shared" si="15"/>
        <v>9995.031</v>
      </c>
      <c r="J395" s="116">
        <v>9995031</v>
      </c>
      <c r="K395" s="106">
        <f t="shared" si="16"/>
        <v>9995.031</v>
      </c>
      <c r="L395" s="116">
        <v>9995031</v>
      </c>
    </row>
    <row r="396" spans="1:12" ht="25.5">
      <c r="A396" s="101">
        <f t="shared" si="17"/>
        <v>384</v>
      </c>
      <c r="B396" s="102" t="s">
        <v>221</v>
      </c>
      <c r="C396" s="103" t="s">
        <v>16</v>
      </c>
      <c r="D396" s="103" t="s">
        <v>67</v>
      </c>
      <c r="E396" s="103" t="s">
        <v>580</v>
      </c>
      <c r="F396" s="103" t="s">
        <v>109</v>
      </c>
      <c r="G396" s="105">
        <v>1822037</v>
      </c>
      <c r="H396" s="116">
        <v>1822037</v>
      </c>
      <c r="I396" s="106">
        <f t="shared" si="15"/>
        <v>1822.037</v>
      </c>
      <c r="J396" s="116">
        <v>1822037</v>
      </c>
      <c r="K396" s="106">
        <f t="shared" si="16"/>
        <v>1822.037</v>
      </c>
      <c r="L396" s="116">
        <v>1822037</v>
      </c>
    </row>
    <row r="397" spans="1:12" ht="12.75">
      <c r="A397" s="101">
        <f t="shared" si="17"/>
        <v>385</v>
      </c>
      <c r="B397" s="102" t="s">
        <v>229</v>
      </c>
      <c r="C397" s="103" t="s">
        <v>16</v>
      </c>
      <c r="D397" s="103" t="s">
        <v>67</v>
      </c>
      <c r="E397" s="103" t="s">
        <v>580</v>
      </c>
      <c r="F397" s="103" t="s">
        <v>111</v>
      </c>
      <c r="G397" s="105">
        <v>388538</v>
      </c>
      <c r="H397" s="116">
        <v>388538</v>
      </c>
      <c r="I397" s="106">
        <f aca="true" t="shared" si="18" ref="I397:I430">J397/1000</f>
        <v>388.538</v>
      </c>
      <c r="J397" s="116">
        <v>388538</v>
      </c>
      <c r="K397" s="106">
        <f aca="true" t="shared" si="19" ref="K397:K430">L397/1000</f>
        <v>388.538</v>
      </c>
      <c r="L397" s="116">
        <v>388538</v>
      </c>
    </row>
    <row r="398" spans="1:12" ht="38.25">
      <c r="A398" s="101">
        <f aca="true" t="shared" si="20" ref="A398:A430">1+A397</f>
        <v>386</v>
      </c>
      <c r="B398" s="102" t="s">
        <v>301</v>
      </c>
      <c r="C398" s="103" t="s">
        <v>16</v>
      </c>
      <c r="D398" s="103" t="s">
        <v>67</v>
      </c>
      <c r="E398" s="103" t="s">
        <v>581</v>
      </c>
      <c r="F398" s="103" t="s">
        <v>19</v>
      </c>
      <c r="G398" s="105">
        <v>353089</v>
      </c>
      <c r="H398" s="116">
        <v>353089</v>
      </c>
      <c r="I398" s="106">
        <f t="shared" si="18"/>
        <v>353.089</v>
      </c>
      <c r="J398" s="116">
        <v>353089</v>
      </c>
      <c r="K398" s="106">
        <f t="shared" si="19"/>
        <v>353.089</v>
      </c>
      <c r="L398" s="116">
        <v>353089</v>
      </c>
    </row>
    <row r="399" spans="1:12" ht="25.5">
      <c r="A399" s="101">
        <f t="shared" si="20"/>
        <v>387</v>
      </c>
      <c r="B399" s="102" t="s">
        <v>221</v>
      </c>
      <c r="C399" s="103" t="s">
        <v>16</v>
      </c>
      <c r="D399" s="103" t="s">
        <v>67</v>
      </c>
      <c r="E399" s="103" t="s">
        <v>581</v>
      </c>
      <c r="F399" s="103" t="s">
        <v>109</v>
      </c>
      <c r="G399" s="105">
        <v>353089</v>
      </c>
      <c r="H399" s="116">
        <v>353089</v>
      </c>
      <c r="I399" s="106">
        <f t="shared" si="18"/>
        <v>353.089</v>
      </c>
      <c r="J399" s="116">
        <v>353089</v>
      </c>
      <c r="K399" s="106">
        <f t="shared" si="19"/>
        <v>353.089</v>
      </c>
      <c r="L399" s="116">
        <v>353089</v>
      </c>
    </row>
    <row r="400" spans="1:12" ht="12.75">
      <c r="A400" s="101">
        <f t="shared" si="20"/>
        <v>388</v>
      </c>
      <c r="B400" s="102" t="s">
        <v>396</v>
      </c>
      <c r="C400" s="103" t="s">
        <v>16</v>
      </c>
      <c r="D400" s="103" t="s">
        <v>1</v>
      </c>
      <c r="E400" s="103" t="s">
        <v>415</v>
      </c>
      <c r="F400" s="103" t="s">
        <v>19</v>
      </c>
      <c r="G400" s="105">
        <v>6700022.37</v>
      </c>
      <c r="H400" s="116">
        <v>6699774</v>
      </c>
      <c r="I400" s="106">
        <f t="shared" si="18"/>
        <v>6700.02237</v>
      </c>
      <c r="J400" s="116">
        <v>6700022.37</v>
      </c>
      <c r="K400" s="106">
        <f t="shared" si="19"/>
        <v>6699.774</v>
      </c>
      <c r="L400" s="116">
        <v>6699774</v>
      </c>
    </row>
    <row r="401" spans="1:12" ht="51">
      <c r="A401" s="101">
        <f t="shared" si="20"/>
        <v>389</v>
      </c>
      <c r="B401" s="102" t="s">
        <v>357</v>
      </c>
      <c r="C401" s="103" t="s">
        <v>16</v>
      </c>
      <c r="D401" s="103" t="s">
        <v>1</v>
      </c>
      <c r="E401" s="103" t="s">
        <v>1110</v>
      </c>
      <c r="F401" s="103" t="s">
        <v>19</v>
      </c>
      <c r="G401" s="105">
        <v>6700022.37</v>
      </c>
      <c r="H401" s="116">
        <v>6699774</v>
      </c>
      <c r="I401" s="106">
        <f t="shared" si="18"/>
        <v>6700.02237</v>
      </c>
      <c r="J401" s="116">
        <v>6700022.37</v>
      </c>
      <c r="K401" s="106">
        <f t="shared" si="19"/>
        <v>6699.774</v>
      </c>
      <c r="L401" s="116">
        <v>6699774</v>
      </c>
    </row>
    <row r="402" spans="1:12" ht="25.5">
      <c r="A402" s="101">
        <f t="shared" si="20"/>
        <v>390</v>
      </c>
      <c r="B402" s="102" t="s">
        <v>1119</v>
      </c>
      <c r="C402" s="103" t="s">
        <v>16</v>
      </c>
      <c r="D402" s="103" t="s">
        <v>1</v>
      </c>
      <c r="E402" s="103" t="s">
        <v>579</v>
      </c>
      <c r="F402" s="103" t="s">
        <v>19</v>
      </c>
      <c r="G402" s="105">
        <v>6700022.37</v>
      </c>
      <c r="H402" s="116">
        <v>6699774</v>
      </c>
      <c r="I402" s="106">
        <f t="shared" si="18"/>
        <v>6700.02237</v>
      </c>
      <c r="J402" s="116">
        <v>6700022.37</v>
      </c>
      <c r="K402" s="106">
        <f t="shared" si="19"/>
        <v>6699.774</v>
      </c>
      <c r="L402" s="116">
        <v>6699774</v>
      </c>
    </row>
    <row r="403" spans="1:12" ht="12.75">
      <c r="A403" s="101">
        <f t="shared" si="20"/>
        <v>391</v>
      </c>
      <c r="B403" s="102" t="s">
        <v>302</v>
      </c>
      <c r="C403" s="103" t="s">
        <v>16</v>
      </c>
      <c r="D403" s="103" t="s">
        <v>1</v>
      </c>
      <c r="E403" s="103" t="s">
        <v>582</v>
      </c>
      <c r="F403" s="103" t="s">
        <v>19</v>
      </c>
      <c r="G403" s="105">
        <v>5146322.37</v>
      </c>
      <c r="H403" s="116">
        <v>5146074</v>
      </c>
      <c r="I403" s="106">
        <f t="shared" si="18"/>
        <v>5146.32237</v>
      </c>
      <c r="J403" s="116">
        <v>5146322.37</v>
      </c>
      <c r="K403" s="106">
        <f t="shared" si="19"/>
        <v>5146.074</v>
      </c>
      <c r="L403" s="116">
        <v>5146074</v>
      </c>
    </row>
    <row r="404" spans="1:12" ht="25.5">
      <c r="A404" s="101">
        <f t="shared" si="20"/>
        <v>392</v>
      </c>
      <c r="B404" s="102" t="s">
        <v>228</v>
      </c>
      <c r="C404" s="103" t="s">
        <v>16</v>
      </c>
      <c r="D404" s="103" t="s">
        <v>1</v>
      </c>
      <c r="E404" s="103" t="s">
        <v>582</v>
      </c>
      <c r="F404" s="103" t="s">
        <v>110</v>
      </c>
      <c r="G404" s="105">
        <v>3185598.37</v>
      </c>
      <c r="H404" s="116">
        <v>3185350</v>
      </c>
      <c r="I404" s="106">
        <f t="shared" si="18"/>
        <v>3185.59837</v>
      </c>
      <c r="J404" s="116">
        <v>3185598.37</v>
      </c>
      <c r="K404" s="106">
        <f t="shared" si="19"/>
        <v>3185.35</v>
      </c>
      <c r="L404" s="116">
        <v>3185350</v>
      </c>
    </row>
    <row r="405" spans="1:12" ht="25.5">
      <c r="A405" s="101">
        <f t="shared" si="20"/>
        <v>393</v>
      </c>
      <c r="B405" s="102" t="s">
        <v>221</v>
      </c>
      <c r="C405" s="103" t="s">
        <v>16</v>
      </c>
      <c r="D405" s="103" t="s">
        <v>1</v>
      </c>
      <c r="E405" s="103" t="s">
        <v>582</v>
      </c>
      <c r="F405" s="103" t="s">
        <v>109</v>
      </c>
      <c r="G405" s="105">
        <v>1960724</v>
      </c>
      <c r="H405" s="116">
        <v>1960724</v>
      </c>
      <c r="I405" s="106">
        <f t="shared" si="18"/>
        <v>1960.724</v>
      </c>
      <c r="J405" s="116">
        <v>1960724</v>
      </c>
      <c r="K405" s="106">
        <f t="shared" si="19"/>
        <v>1960.724</v>
      </c>
      <c r="L405" s="116">
        <v>1960724</v>
      </c>
    </row>
    <row r="406" spans="1:12" ht="25.5">
      <c r="A406" s="101">
        <f t="shared" si="20"/>
        <v>394</v>
      </c>
      <c r="B406" s="102" t="s">
        <v>689</v>
      </c>
      <c r="C406" s="103" t="s">
        <v>16</v>
      </c>
      <c r="D406" s="103" t="s">
        <v>1</v>
      </c>
      <c r="E406" s="103" t="s">
        <v>657</v>
      </c>
      <c r="F406" s="103" t="s">
        <v>19</v>
      </c>
      <c r="G406" s="105">
        <v>993700</v>
      </c>
      <c r="H406" s="116">
        <v>993700</v>
      </c>
      <c r="I406" s="106">
        <f t="shared" si="18"/>
        <v>993.7</v>
      </c>
      <c r="J406" s="116">
        <v>993700</v>
      </c>
      <c r="K406" s="106">
        <f t="shared" si="19"/>
        <v>993.7</v>
      </c>
      <c r="L406" s="116">
        <v>993700</v>
      </c>
    </row>
    <row r="407" spans="1:12" ht="25.5">
      <c r="A407" s="101">
        <f t="shared" si="20"/>
        <v>395</v>
      </c>
      <c r="B407" s="102" t="s">
        <v>221</v>
      </c>
      <c r="C407" s="103" t="s">
        <v>16</v>
      </c>
      <c r="D407" s="103" t="s">
        <v>1</v>
      </c>
      <c r="E407" s="103" t="s">
        <v>657</v>
      </c>
      <c r="F407" s="103" t="s">
        <v>109</v>
      </c>
      <c r="G407" s="105">
        <v>993700</v>
      </c>
      <c r="H407" s="116">
        <v>993700</v>
      </c>
      <c r="I407" s="106">
        <f t="shared" si="18"/>
        <v>993.7</v>
      </c>
      <c r="J407" s="116">
        <v>993700</v>
      </c>
      <c r="K407" s="106">
        <f t="shared" si="19"/>
        <v>993.7</v>
      </c>
      <c r="L407" s="116">
        <v>993700</v>
      </c>
    </row>
    <row r="408" spans="1:12" ht="38.25">
      <c r="A408" s="101">
        <f t="shared" si="20"/>
        <v>396</v>
      </c>
      <c r="B408" s="102" t="s">
        <v>299</v>
      </c>
      <c r="C408" s="103" t="s">
        <v>16</v>
      </c>
      <c r="D408" s="103" t="s">
        <v>1</v>
      </c>
      <c r="E408" s="103" t="s">
        <v>583</v>
      </c>
      <c r="F408" s="103" t="s">
        <v>19</v>
      </c>
      <c r="G408" s="105">
        <v>560000</v>
      </c>
      <c r="H408" s="116">
        <v>560000</v>
      </c>
      <c r="I408" s="106">
        <f t="shared" si="18"/>
        <v>560</v>
      </c>
      <c r="J408" s="116">
        <v>560000</v>
      </c>
      <c r="K408" s="106">
        <f t="shared" si="19"/>
        <v>560</v>
      </c>
      <c r="L408" s="116">
        <v>560000</v>
      </c>
    </row>
    <row r="409" spans="1:12" ht="25.5">
      <c r="A409" s="101">
        <f t="shared" si="20"/>
        <v>397</v>
      </c>
      <c r="B409" s="102" t="s">
        <v>221</v>
      </c>
      <c r="C409" s="103" t="s">
        <v>16</v>
      </c>
      <c r="D409" s="103" t="s">
        <v>1</v>
      </c>
      <c r="E409" s="103" t="s">
        <v>583</v>
      </c>
      <c r="F409" s="103" t="s">
        <v>109</v>
      </c>
      <c r="G409" s="105">
        <v>560000</v>
      </c>
      <c r="H409" s="116">
        <v>560000</v>
      </c>
      <c r="I409" s="106">
        <f t="shared" si="18"/>
        <v>560</v>
      </c>
      <c r="J409" s="116">
        <v>560000</v>
      </c>
      <c r="K409" s="106">
        <f t="shared" si="19"/>
        <v>560</v>
      </c>
      <c r="L409" s="116">
        <v>560000</v>
      </c>
    </row>
    <row r="410" spans="1:12" ht="12.75">
      <c r="A410" s="101">
        <f t="shared" si="20"/>
        <v>398</v>
      </c>
      <c r="B410" s="102" t="s">
        <v>2</v>
      </c>
      <c r="C410" s="103" t="s">
        <v>21</v>
      </c>
      <c r="D410" s="103" t="s">
        <v>20</v>
      </c>
      <c r="E410" s="103" t="s">
        <v>415</v>
      </c>
      <c r="F410" s="103" t="s">
        <v>19</v>
      </c>
      <c r="G410" s="105">
        <v>3066880</v>
      </c>
      <c r="H410" s="116">
        <v>3066880</v>
      </c>
      <c r="I410" s="106">
        <f t="shared" si="18"/>
        <v>3066.88</v>
      </c>
      <c r="J410" s="116">
        <v>3066880</v>
      </c>
      <c r="K410" s="106">
        <f t="shared" si="19"/>
        <v>3066.88</v>
      </c>
      <c r="L410" s="116">
        <v>3066880</v>
      </c>
    </row>
    <row r="411" spans="1:12" ht="12.75">
      <c r="A411" s="101">
        <f t="shared" si="20"/>
        <v>399</v>
      </c>
      <c r="B411" s="102" t="s">
        <v>362</v>
      </c>
      <c r="C411" s="103" t="s">
        <v>21</v>
      </c>
      <c r="D411" s="103" t="s">
        <v>32</v>
      </c>
      <c r="E411" s="103" t="s">
        <v>415</v>
      </c>
      <c r="F411" s="103" t="s">
        <v>19</v>
      </c>
      <c r="G411" s="105">
        <v>3066880</v>
      </c>
      <c r="H411" s="116">
        <v>3066880</v>
      </c>
      <c r="I411" s="106">
        <f t="shared" si="18"/>
        <v>3066.88</v>
      </c>
      <c r="J411" s="116">
        <v>3066880</v>
      </c>
      <c r="K411" s="106">
        <f t="shared" si="19"/>
        <v>3066.88</v>
      </c>
      <c r="L411" s="116">
        <v>3066880</v>
      </c>
    </row>
    <row r="412" spans="1:12" ht="38.25">
      <c r="A412" s="101">
        <f t="shared" si="20"/>
        <v>400</v>
      </c>
      <c r="B412" s="102" t="s">
        <v>397</v>
      </c>
      <c r="C412" s="103" t="s">
        <v>21</v>
      </c>
      <c r="D412" s="103" t="s">
        <v>34</v>
      </c>
      <c r="E412" s="103" t="s">
        <v>415</v>
      </c>
      <c r="F412" s="103" t="s">
        <v>19</v>
      </c>
      <c r="G412" s="105">
        <v>3066880</v>
      </c>
      <c r="H412" s="116">
        <v>3066880</v>
      </c>
      <c r="I412" s="106">
        <f t="shared" si="18"/>
        <v>3066.88</v>
      </c>
      <c r="J412" s="116">
        <v>3066880</v>
      </c>
      <c r="K412" s="106">
        <f t="shared" si="19"/>
        <v>3066.88</v>
      </c>
      <c r="L412" s="116">
        <v>3066880</v>
      </c>
    </row>
    <row r="413" spans="1:12" ht="12.75">
      <c r="A413" s="101">
        <f t="shared" si="20"/>
        <v>401</v>
      </c>
      <c r="B413" s="102" t="s">
        <v>117</v>
      </c>
      <c r="C413" s="103" t="s">
        <v>21</v>
      </c>
      <c r="D413" s="103" t="s">
        <v>34</v>
      </c>
      <c r="E413" s="103" t="s">
        <v>416</v>
      </c>
      <c r="F413" s="103" t="s">
        <v>19</v>
      </c>
      <c r="G413" s="105">
        <v>3066880</v>
      </c>
      <c r="H413" s="116">
        <v>3066880</v>
      </c>
      <c r="I413" s="106">
        <f t="shared" si="18"/>
        <v>3066.88</v>
      </c>
      <c r="J413" s="116">
        <v>3066880</v>
      </c>
      <c r="K413" s="106">
        <f t="shared" si="19"/>
        <v>3066.88</v>
      </c>
      <c r="L413" s="116">
        <v>3066880</v>
      </c>
    </row>
    <row r="414" spans="1:12" ht="25.5">
      <c r="A414" s="101">
        <f t="shared" si="20"/>
        <v>402</v>
      </c>
      <c r="B414" s="102" t="s">
        <v>220</v>
      </c>
      <c r="C414" s="103" t="s">
        <v>21</v>
      </c>
      <c r="D414" s="103" t="s">
        <v>34</v>
      </c>
      <c r="E414" s="103" t="s">
        <v>418</v>
      </c>
      <c r="F414" s="103" t="s">
        <v>19</v>
      </c>
      <c r="G414" s="105">
        <v>1476132</v>
      </c>
      <c r="H414" s="116">
        <v>1476132</v>
      </c>
      <c r="I414" s="106">
        <f t="shared" si="18"/>
        <v>1476.132</v>
      </c>
      <c r="J414" s="116">
        <v>1476132</v>
      </c>
      <c r="K414" s="106">
        <f t="shared" si="19"/>
        <v>1476.132</v>
      </c>
      <c r="L414" s="116">
        <v>1476132</v>
      </c>
    </row>
    <row r="415" spans="1:12" ht="25.5">
      <c r="A415" s="101">
        <f t="shared" si="20"/>
        <v>403</v>
      </c>
      <c r="B415" s="102" t="s">
        <v>219</v>
      </c>
      <c r="C415" s="103" t="s">
        <v>21</v>
      </c>
      <c r="D415" s="103" t="s">
        <v>34</v>
      </c>
      <c r="E415" s="103" t="s">
        <v>418</v>
      </c>
      <c r="F415" s="103" t="s">
        <v>108</v>
      </c>
      <c r="G415" s="105">
        <v>1472532</v>
      </c>
      <c r="H415" s="116">
        <v>1472532</v>
      </c>
      <c r="I415" s="106">
        <f t="shared" si="18"/>
        <v>1472.532</v>
      </c>
      <c r="J415" s="116">
        <v>1472532</v>
      </c>
      <c r="K415" s="106">
        <f t="shared" si="19"/>
        <v>1472.532</v>
      </c>
      <c r="L415" s="116">
        <v>1472532</v>
      </c>
    </row>
    <row r="416" spans="1:12" ht="25.5">
      <c r="A416" s="101">
        <f t="shared" si="20"/>
        <v>404</v>
      </c>
      <c r="B416" s="102" t="s">
        <v>221</v>
      </c>
      <c r="C416" s="103" t="s">
        <v>21</v>
      </c>
      <c r="D416" s="103" t="s">
        <v>34</v>
      </c>
      <c r="E416" s="103" t="s">
        <v>418</v>
      </c>
      <c r="F416" s="103" t="s">
        <v>109</v>
      </c>
      <c r="G416" s="105">
        <v>3600</v>
      </c>
      <c r="H416" s="116">
        <v>3600</v>
      </c>
      <c r="I416" s="106">
        <f t="shared" si="18"/>
        <v>3.6</v>
      </c>
      <c r="J416" s="116">
        <v>3600</v>
      </c>
      <c r="K416" s="106">
        <f t="shared" si="19"/>
        <v>3.6</v>
      </c>
      <c r="L416" s="116">
        <v>3600</v>
      </c>
    </row>
    <row r="417" spans="1:12" ht="25.5">
      <c r="A417" s="101">
        <f t="shared" si="20"/>
        <v>405</v>
      </c>
      <c r="B417" s="102" t="s">
        <v>303</v>
      </c>
      <c r="C417" s="103" t="s">
        <v>21</v>
      </c>
      <c r="D417" s="103" t="s">
        <v>34</v>
      </c>
      <c r="E417" s="103" t="s">
        <v>584</v>
      </c>
      <c r="F417" s="103" t="s">
        <v>19</v>
      </c>
      <c r="G417" s="105">
        <v>1410748</v>
      </c>
      <c r="H417" s="116">
        <v>1410748</v>
      </c>
      <c r="I417" s="106">
        <f t="shared" si="18"/>
        <v>1410.748</v>
      </c>
      <c r="J417" s="116">
        <v>1410748</v>
      </c>
      <c r="K417" s="106">
        <f t="shared" si="19"/>
        <v>1410.748</v>
      </c>
      <c r="L417" s="116">
        <v>1410748</v>
      </c>
    </row>
    <row r="418" spans="1:12" ht="25.5">
      <c r="A418" s="101">
        <f t="shared" si="20"/>
        <v>406</v>
      </c>
      <c r="B418" s="102" t="s">
        <v>219</v>
      </c>
      <c r="C418" s="103" t="s">
        <v>21</v>
      </c>
      <c r="D418" s="103" t="s">
        <v>34</v>
      </c>
      <c r="E418" s="103" t="s">
        <v>584</v>
      </c>
      <c r="F418" s="103" t="s">
        <v>108</v>
      </c>
      <c r="G418" s="105">
        <v>1410748</v>
      </c>
      <c r="H418" s="116">
        <v>1410748</v>
      </c>
      <c r="I418" s="106">
        <f t="shared" si="18"/>
        <v>1410.748</v>
      </c>
      <c r="J418" s="116">
        <v>1410748</v>
      </c>
      <c r="K418" s="106">
        <f t="shared" si="19"/>
        <v>1410.748</v>
      </c>
      <c r="L418" s="116">
        <v>1410748</v>
      </c>
    </row>
    <row r="419" spans="1:12" ht="25.5">
      <c r="A419" s="101">
        <f t="shared" si="20"/>
        <v>407</v>
      </c>
      <c r="B419" s="102" t="s">
        <v>361</v>
      </c>
      <c r="C419" s="103" t="s">
        <v>21</v>
      </c>
      <c r="D419" s="103" t="s">
        <v>34</v>
      </c>
      <c r="E419" s="103" t="s">
        <v>585</v>
      </c>
      <c r="F419" s="103" t="s">
        <v>19</v>
      </c>
      <c r="G419" s="105">
        <v>180000</v>
      </c>
      <c r="H419" s="116">
        <v>180000</v>
      </c>
      <c r="I419" s="106">
        <f t="shared" si="18"/>
        <v>180</v>
      </c>
      <c r="J419" s="116">
        <v>180000</v>
      </c>
      <c r="K419" s="106">
        <f t="shared" si="19"/>
        <v>180</v>
      </c>
      <c r="L419" s="116">
        <v>180000</v>
      </c>
    </row>
    <row r="420" spans="1:12" ht="25.5">
      <c r="A420" s="101">
        <f>1+A419</f>
        <v>408</v>
      </c>
      <c r="B420" s="102" t="s">
        <v>219</v>
      </c>
      <c r="C420" s="103" t="s">
        <v>21</v>
      </c>
      <c r="D420" s="103" t="s">
        <v>34</v>
      </c>
      <c r="E420" s="103" t="s">
        <v>585</v>
      </c>
      <c r="F420" s="103" t="s">
        <v>108</v>
      </c>
      <c r="G420" s="105">
        <v>180000</v>
      </c>
      <c r="H420" s="116">
        <v>180000</v>
      </c>
      <c r="I420" s="106">
        <f t="shared" si="18"/>
        <v>180</v>
      </c>
      <c r="J420" s="116">
        <v>180000</v>
      </c>
      <c r="K420" s="106">
        <f t="shared" si="19"/>
        <v>180</v>
      </c>
      <c r="L420" s="116">
        <v>180000</v>
      </c>
    </row>
    <row r="421" spans="1:12" ht="25.5">
      <c r="A421" s="101">
        <f t="shared" si="20"/>
        <v>409</v>
      </c>
      <c r="B421" s="102" t="s">
        <v>3</v>
      </c>
      <c r="C421" s="103" t="s">
        <v>4</v>
      </c>
      <c r="D421" s="103" t="s">
        <v>20</v>
      </c>
      <c r="E421" s="103" t="s">
        <v>415</v>
      </c>
      <c r="F421" s="103" t="s">
        <v>19</v>
      </c>
      <c r="G421" s="105">
        <v>3305600</v>
      </c>
      <c r="H421" s="116">
        <v>3305600</v>
      </c>
      <c r="I421" s="106">
        <f t="shared" si="18"/>
        <v>3305.6</v>
      </c>
      <c r="J421" s="116">
        <v>3305600</v>
      </c>
      <c r="K421" s="106">
        <f t="shared" si="19"/>
        <v>3305.6</v>
      </c>
      <c r="L421" s="116">
        <v>3305600</v>
      </c>
    </row>
    <row r="422" spans="1:12" ht="12.75">
      <c r="A422" s="101">
        <f t="shared" si="20"/>
        <v>410</v>
      </c>
      <c r="B422" s="102" t="s">
        <v>362</v>
      </c>
      <c r="C422" s="103" t="s">
        <v>4</v>
      </c>
      <c r="D422" s="103" t="s">
        <v>32</v>
      </c>
      <c r="E422" s="103" t="s">
        <v>415</v>
      </c>
      <c r="F422" s="103" t="s">
        <v>19</v>
      </c>
      <c r="G422" s="105">
        <v>3305600</v>
      </c>
      <c r="H422" s="116">
        <v>3305600</v>
      </c>
      <c r="I422" s="106">
        <f t="shared" si="18"/>
        <v>3305.6</v>
      </c>
      <c r="J422" s="116">
        <v>3305600</v>
      </c>
      <c r="K422" s="106">
        <f t="shared" si="19"/>
        <v>3305.6</v>
      </c>
      <c r="L422" s="116">
        <v>3305600</v>
      </c>
    </row>
    <row r="423" spans="1:12" ht="38.25">
      <c r="A423" s="101">
        <f t="shared" si="20"/>
        <v>411</v>
      </c>
      <c r="B423" s="102" t="s">
        <v>365</v>
      </c>
      <c r="C423" s="103" t="s">
        <v>4</v>
      </c>
      <c r="D423" s="103" t="s">
        <v>64</v>
      </c>
      <c r="E423" s="103" t="s">
        <v>415</v>
      </c>
      <c r="F423" s="103" t="s">
        <v>19</v>
      </c>
      <c r="G423" s="105">
        <v>3305600</v>
      </c>
      <c r="H423" s="116">
        <v>3305600</v>
      </c>
      <c r="I423" s="106">
        <f t="shared" si="18"/>
        <v>3305.6</v>
      </c>
      <c r="J423" s="116">
        <v>3305600</v>
      </c>
      <c r="K423" s="106">
        <f t="shared" si="19"/>
        <v>3305.6</v>
      </c>
      <c r="L423" s="116">
        <v>3305600</v>
      </c>
    </row>
    <row r="424" spans="1:12" ht="12.75">
      <c r="A424" s="101">
        <f t="shared" si="20"/>
        <v>412</v>
      </c>
      <c r="B424" s="102" t="s">
        <v>117</v>
      </c>
      <c r="C424" s="103" t="s">
        <v>4</v>
      </c>
      <c r="D424" s="103" t="s">
        <v>64</v>
      </c>
      <c r="E424" s="103" t="s">
        <v>416</v>
      </c>
      <c r="F424" s="103" t="s">
        <v>19</v>
      </c>
      <c r="G424" s="105">
        <v>3305600</v>
      </c>
      <c r="H424" s="116">
        <v>3305600</v>
      </c>
      <c r="I424" s="106">
        <f t="shared" si="18"/>
        <v>3305.6</v>
      </c>
      <c r="J424" s="116">
        <v>3305600</v>
      </c>
      <c r="K424" s="106">
        <f t="shared" si="19"/>
        <v>3305.6</v>
      </c>
      <c r="L424" s="116">
        <v>3305600</v>
      </c>
    </row>
    <row r="425" spans="1:12" ht="25.5">
      <c r="A425" s="101">
        <f t="shared" si="20"/>
        <v>413</v>
      </c>
      <c r="B425" s="102" t="s">
        <v>220</v>
      </c>
      <c r="C425" s="103" t="s">
        <v>4</v>
      </c>
      <c r="D425" s="103" t="s">
        <v>64</v>
      </c>
      <c r="E425" s="103" t="s">
        <v>418</v>
      </c>
      <c r="F425" s="103" t="s">
        <v>19</v>
      </c>
      <c r="G425" s="105">
        <v>2313981</v>
      </c>
      <c r="H425" s="116">
        <v>2313981</v>
      </c>
      <c r="I425" s="106">
        <f t="shared" si="18"/>
        <v>2313.981</v>
      </c>
      <c r="J425" s="116">
        <v>2313981</v>
      </c>
      <c r="K425" s="106">
        <f t="shared" si="19"/>
        <v>2313.981</v>
      </c>
      <c r="L425" s="116">
        <v>2313981</v>
      </c>
    </row>
    <row r="426" spans="1:12" ht="25.5">
      <c r="A426" s="101">
        <f t="shared" si="20"/>
        <v>414</v>
      </c>
      <c r="B426" s="102" t="s">
        <v>219</v>
      </c>
      <c r="C426" s="103" t="s">
        <v>4</v>
      </c>
      <c r="D426" s="103" t="s">
        <v>64</v>
      </c>
      <c r="E426" s="103" t="s">
        <v>418</v>
      </c>
      <c r="F426" s="103" t="s">
        <v>108</v>
      </c>
      <c r="G426" s="105">
        <v>2197388</v>
      </c>
      <c r="H426" s="116">
        <v>2197388</v>
      </c>
      <c r="I426" s="106">
        <f t="shared" si="18"/>
        <v>2197.388</v>
      </c>
      <c r="J426" s="116">
        <v>2197388</v>
      </c>
      <c r="K426" s="106">
        <f t="shared" si="19"/>
        <v>2197.388</v>
      </c>
      <c r="L426" s="116">
        <v>2197388</v>
      </c>
    </row>
    <row r="427" spans="1:12" ht="25.5">
      <c r="A427" s="101">
        <f t="shared" si="20"/>
        <v>415</v>
      </c>
      <c r="B427" s="102" t="s">
        <v>221</v>
      </c>
      <c r="C427" s="103" t="s">
        <v>4</v>
      </c>
      <c r="D427" s="103" t="s">
        <v>64</v>
      </c>
      <c r="E427" s="103" t="s">
        <v>418</v>
      </c>
      <c r="F427" s="103" t="s">
        <v>109</v>
      </c>
      <c r="G427" s="105">
        <v>116593</v>
      </c>
      <c r="H427" s="116">
        <v>116593</v>
      </c>
      <c r="I427" s="106">
        <f t="shared" si="18"/>
        <v>116.593</v>
      </c>
      <c r="J427" s="116">
        <v>116593</v>
      </c>
      <c r="K427" s="106">
        <f t="shared" si="19"/>
        <v>116.593</v>
      </c>
      <c r="L427" s="116">
        <v>116593</v>
      </c>
    </row>
    <row r="428" spans="1:12" ht="25.5">
      <c r="A428" s="101">
        <f t="shared" si="20"/>
        <v>416</v>
      </c>
      <c r="B428" s="102" t="s">
        <v>304</v>
      </c>
      <c r="C428" s="103" t="s">
        <v>4</v>
      </c>
      <c r="D428" s="103" t="s">
        <v>64</v>
      </c>
      <c r="E428" s="103" t="s">
        <v>586</v>
      </c>
      <c r="F428" s="103" t="s">
        <v>19</v>
      </c>
      <c r="G428" s="105">
        <v>991619</v>
      </c>
      <c r="H428" s="116">
        <v>991619</v>
      </c>
      <c r="I428" s="106">
        <f t="shared" si="18"/>
        <v>991.619</v>
      </c>
      <c r="J428" s="116">
        <v>991619</v>
      </c>
      <c r="K428" s="106">
        <f t="shared" si="19"/>
        <v>991.619</v>
      </c>
      <c r="L428" s="116">
        <v>991619</v>
      </c>
    </row>
    <row r="429" spans="1:12" ht="25.5">
      <c r="A429" s="101">
        <f t="shared" si="20"/>
        <v>417</v>
      </c>
      <c r="B429" s="102" t="s">
        <v>219</v>
      </c>
      <c r="C429" s="103" t="s">
        <v>4</v>
      </c>
      <c r="D429" s="103" t="s">
        <v>64</v>
      </c>
      <c r="E429" s="103" t="s">
        <v>586</v>
      </c>
      <c r="F429" s="103" t="s">
        <v>108</v>
      </c>
      <c r="G429" s="105">
        <v>991619</v>
      </c>
      <c r="H429" s="116">
        <v>991619</v>
      </c>
      <c r="I429" s="106">
        <f t="shared" si="18"/>
        <v>991.619</v>
      </c>
      <c r="J429" s="116">
        <v>991619</v>
      </c>
      <c r="K429" s="106">
        <f t="shared" si="19"/>
        <v>991.619</v>
      </c>
      <c r="L429" s="116">
        <v>991619</v>
      </c>
    </row>
    <row r="430" spans="1:12" ht="12.75">
      <c r="A430" s="108">
        <f t="shared" si="20"/>
        <v>418</v>
      </c>
      <c r="B430" s="189" t="s">
        <v>726</v>
      </c>
      <c r="C430" s="190"/>
      <c r="D430" s="190"/>
      <c r="E430" s="190"/>
      <c r="F430" s="190"/>
      <c r="G430" s="110">
        <v>1053096830</v>
      </c>
      <c r="H430" s="110">
        <v>1047609700</v>
      </c>
      <c r="I430" s="111">
        <f t="shared" si="18"/>
        <v>1053096.83</v>
      </c>
      <c r="J430" s="110">
        <v>1053096830</v>
      </c>
      <c r="K430" s="111">
        <f t="shared" si="19"/>
        <v>1047609.7</v>
      </c>
      <c r="L430" s="107">
        <v>1047609700</v>
      </c>
    </row>
  </sheetData>
  <sheetProtection/>
  <mergeCells count="8">
    <mergeCell ref="B430:F430"/>
    <mergeCell ref="A8:K8"/>
    <mergeCell ref="A10:A11"/>
    <mergeCell ref="B10:B11"/>
    <mergeCell ref="C10:C11"/>
    <mergeCell ref="D10:D11"/>
    <mergeCell ref="E10:E11"/>
    <mergeCell ref="F10:F11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H54"/>
  <sheetViews>
    <sheetView zoomScalePageLayoutView="0" workbookViewId="0" topLeftCell="A19">
      <selection activeCell="D27" sqref="D27"/>
    </sheetView>
  </sheetViews>
  <sheetFormatPr defaultColWidth="9.00390625" defaultRowHeight="12.75"/>
  <cols>
    <col min="1" max="1" width="6.25390625" style="7" customWidth="1"/>
    <col min="2" max="2" width="43.75390625" style="1" customWidth="1"/>
    <col min="3" max="3" width="13.625" style="7" customWidth="1"/>
    <col min="4" max="4" width="14.625" style="7" customWidth="1"/>
    <col min="5" max="5" width="13.25390625" style="7" customWidth="1"/>
    <col min="6" max="6" width="12.875" style="7" customWidth="1"/>
    <col min="7" max="7" width="13.25390625" style="7" customWidth="1"/>
    <col min="8" max="8" width="10.75390625" style="7" customWidth="1"/>
    <col min="9" max="16384" width="9.125" style="7" customWidth="1"/>
  </cols>
  <sheetData>
    <row r="1" spans="5:8" ht="11.25">
      <c r="E1" s="11"/>
      <c r="F1" s="11"/>
      <c r="H1" s="3" t="s">
        <v>1157</v>
      </c>
    </row>
    <row r="2" spans="5:8" ht="11.25">
      <c r="E2" s="11"/>
      <c r="F2" s="11"/>
      <c r="H2" s="3" t="s">
        <v>60</v>
      </c>
    </row>
    <row r="3" spans="5:8" ht="11.25">
      <c r="E3" s="11"/>
      <c r="F3" s="11"/>
      <c r="H3" s="3" t="s">
        <v>17</v>
      </c>
    </row>
    <row r="4" spans="5:8" ht="11.25">
      <c r="E4" s="11"/>
      <c r="F4" s="11"/>
      <c r="H4" s="3" t="s">
        <v>18</v>
      </c>
    </row>
    <row r="5" spans="5:8" ht="11.25">
      <c r="E5" s="11"/>
      <c r="F5" s="11"/>
      <c r="H5" s="3" t="s">
        <v>17</v>
      </c>
    </row>
    <row r="6" spans="5:8" ht="11.25">
      <c r="E6" s="12"/>
      <c r="F6" s="12"/>
      <c r="H6" s="3" t="s">
        <v>691</v>
      </c>
    </row>
    <row r="8" spans="2:8" ht="11.25">
      <c r="B8" s="201" t="s">
        <v>1158</v>
      </c>
      <c r="C8" s="202"/>
      <c r="D8" s="202"/>
      <c r="E8" s="202"/>
      <c r="F8" s="202"/>
      <c r="G8" s="202"/>
      <c r="H8" s="202"/>
    </row>
    <row r="11" spans="1:8" ht="56.25">
      <c r="A11" s="5" t="s">
        <v>91</v>
      </c>
      <c r="B11" s="19" t="s">
        <v>92</v>
      </c>
      <c r="C11" s="17" t="s">
        <v>27</v>
      </c>
      <c r="D11" s="17" t="s">
        <v>28</v>
      </c>
      <c r="E11" s="17" t="s">
        <v>29</v>
      </c>
      <c r="F11" s="17" t="s">
        <v>30</v>
      </c>
      <c r="G11" s="17" t="s">
        <v>31</v>
      </c>
      <c r="H11" s="18" t="s">
        <v>53</v>
      </c>
    </row>
    <row r="12" spans="1:8" ht="42.75">
      <c r="A12" s="121" t="s">
        <v>1159</v>
      </c>
      <c r="B12" s="122" t="s">
        <v>1160</v>
      </c>
      <c r="C12" s="123">
        <f aca="true" t="shared" si="0" ref="C12:H13">SUM(C13)</f>
        <v>19270.7</v>
      </c>
      <c r="D12" s="123">
        <f t="shared" si="0"/>
        <v>24051.1</v>
      </c>
      <c r="E12" s="123">
        <f t="shared" si="0"/>
        <v>29275</v>
      </c>
      <c r="F12" s="123">
        <f t="shared" si="0"/>
        <v>23163.1</v>
      </c>
      <c r="G12" s="123">
        <f t="shared" si="0"/>
        <v>41177.6</v>
      </c>
      <c r="H12" s="123">
        <f t="shared" si="0"/>
        <v>136937.5</v>
      </c>
    </row>
    <row r="13" spans="1:8" ht="22.5">
      <c r="A13" s="124" t="s">
        <v>1161</v>
      </c>
      <c r="B13" s="125" t="s">
        <v>1162</v>
      </c>
      <c r="C13" s="126">
        <f>SUM(C14)</f>
        <v>19270.7</v>
      </c>
      <c r="D13" s="126">
        <f t="shared" si="0"/>
        <v>24051.1</v>
      </c>
      <c r="E13" s="126">
        <f t="shared" si="0"/>
        <v>29275</v>
      </c>
      <c r="F13" s="126">
        <f t="shared" si="0"/>
        <v>23163.1</v>
      </c>
      <c r="G13" s="126">
        <f t="shared" si="0"/>
        <v>41177.6</v>
      </c>
      <c r="H13" s="127">
        <f aca="true" t="shared" si="1" ref="H13:H23">C13+D13+E13+F13+G13</f>
        <v>136937.5</v>
      </c>
    </row>
    <row r="14" spans="1:8" ht="22.5">
      <c r="A14" s="65" t="s">
        <v>1163</v>
      </c>
      <c r="B14" s="128" t="s">
        <v>1164</v>
      </c>
      <c r="C14" s="13">
        <v>19270.7</v>
      </c>
      <c r="D14" s="13">
        <v>24051.1</v>
      </c>
      <c r="E14" s="13">
        <v>29275</v>
      </c>
      <c r="F14" s="13">
        <v>23163.1</v>
      </c>
      <c r="G14" s="13">
        <v>41177.6</v>
      </c>
      <c r="H14" s="14">
        <f t="shared" si="1"/>
        <v>136937.5</v>
      </c>
    </row>
    <row r="15" spans="1:8" ht="42">
      <c r="A15" s="129" t="s">
        <v>1165</v>
      </c>
      <c r="B15" s="130" t="s">
        <v>1166</v>
      </c>
      <c r="C15" s="131">
        <f aca="true" t="shared" si="2" ref="C15:H15">C20+C16</f>
        <v>3720.7799999999997</v>
      </c>
      <c r="D15" s="131">
        <f t="shared" si="2"/>
        <v>26964.48</v>
      </c>
      <c r="E15" s="131">
        <f t="shared" si="2"/>
        <v>14991.61</v>
      </c>
      <c r="F15" s="131">
        <f t="shared" si="2"/>
        <v>10566.43</v>
      </c>
      <c r="G15" s="131">
        <f t="shared" si="2"/>
        <v>18171.05</v>
      </c>
      <c r="H15" s="131">
        <f t="shared" si="2"/>
        <v>74414.35</v>
      </c>
    </row>
    <row r="16" spans="1:8" ht="45">
      <c r="A16" s="124" t="s">
        <v>1167</v>
      </c>
      <c r="B16" s="132" t="s">
        <v>1168</v>
      </c>
      <c r="C16" s="133">
        <f>SUM(C17:C19)</f>
        <v>0</v>
      </c>
      <c r="D16" s="133">
        <f>SUM(D17:D19)</f>
        <v>2476.48</v>
      </c>
      <c r="E16" s="133">
        <f>SUM(E17:E19)</f>
        <v>9359.11</v>
      </c>
      <c r="F16" s="133">
        <f>SUM(F17:F19)</f>
        <v>688.8</v>
      </c>
      <c r="G16" s="133">
        <f>SUM(G17:G19)</f>
        <v>3024.0499999999997</v>
      </c>
      <c r="H16" s="134">
        <f t="shared" si="1"/>
        <v>15548.439999999999</v>
      </c>
    </row>
    <row r="17" spans="1:8" ht="33.75">
      <c r="A17" s="135" t="s">
        <v>1169</v>
      </c>
      <c r="B17" s="136" t="s">
        <v>637</v>
      </c>
      <c r="C17" s="137">
        <v>0</v>
      </c>
      <c r="D17" s="137">
        <f>1235+1241.48</f>
        <v>2476.48</v>
      </c>
      <c r="E17" s="137">
        <f>1580.1+1045</f>
        <v>2625.1</v>
      </c>
      <c r="F17" s="137">
        <v>688.8</v>
      </c>
      <c r="G17" s="137">
        <f>710.6+745.75+1132.76+434.94</f>
        <v>3024.0499999999997</v>
      </c>
      <c r="H17" s="138">
        <f t="shared" si="1"/>
        <v>8814.43</v>
      </c>
    </row>
    <row r="18" spans="1:8" ht="33.75">
      <c r="A18" s="135" t="s">
        <v>1170</v>
      </c>
      <c r="B18" s="139" t="s">
        <v>1171</v>
      </c>
      <c r="C18" s="137">
        <v>0</v>
      </c>
      <c r="D18" s="137">
        <v>0</v>
      </c>
      <c r="E18" s="137">
        <f>1551.3+3909.71</f>
        <v>5461.01</v>
      </c>
      <c r="F18" s="137">
        <v>0</v>
      </c>
      <c r="G18" s="137">
        <v>0</v>
      </c>
      <c r="H18" s="138">
        <f>C18+D18+E18+F18+G18</f>
        <v>5461.01</v>
      </c>
    </row>
    <row r="19" spans="1:8" ht="22.5">
      <c r="A19" s="135" t="s">
        <v>1172</v>
      </c>
      <c r="B19" s="136" t="s">
        <v>641</v>
      </c>
      <c r="C19" s="137">
        <v>0</v>
      </c>
      <c r="D19" s="137">
        <v>0</v>
      </c>
      <c r="E19" s="137">
        <v>1273</v>
      </c>
      <c r="F19" s="137">
        <v>0</v>
      </c>
      <c r="G19" s="137">
        <v>0</v>
      </c>
      <c r="H19" s="138">
        <f t="shared" si="1"/>
        <v>1273</v>
      </c>
    </row>
    <row r="20" spans="1:8" ht="34.5" customHeight="1">
      <c r="A20" s="124" t="s">
        <v>1173</v>
      </c>
      <c r="B20" s="132" t="s">
        <v>1174</v>
      </c>
      <c r="C20" s="140">
        <f>SUM(C21:C23)</f>
        <v>3720.7799999999997</v>
      </c>
      <c r="D20" s="140">
        <f>SUM(D21:D23)</f>
        <v>24488</v>
      </c>
      <c r="E20" s="140">
        <f>SUM(E21:E23)</f>
        <v>5632.5</v>
      </c>
      <c r="F20" s="140">
        <f>SUM(F21:F23)</f>
        <v>9877.630000000001</v>
      </c>
      <c r="G20" s="140">
        <f>SUM(G21:G23)</f>
        <v>15147</v>
      </c>
      <c r="H20" s="127">
        <f t="shared" si="1"/>
        <v>58865.91</v>
      </c>
    </row>
    <row r="21" spans="1:8" s="143" customFormat="1" ht="22.5">
      <c r="A21" s="135" t="s">
        <v>1175</v>
      </c>
      <c r="B21" s="139" t="s">
        <v>1176</v>
      </c>
      <c r="C21" s="141">
        <v>782</v>
      </c>
      <c r="D21" s="142">
        <v>2686</v>
      </c>
      <c r="E21" s="142">
        <v>1243</v>
      </c>
      <c r="F21" s="142">
        <v>0</v>
      </c>
      <c r="G21" s="142">
        <v>763</v>
      </c>
      <c r="H21" s="138">
        <f t="shared" si="1"/>
        <v>5474</v>
      </c>
    </row>
    <row r="22" spans="1:8" s="143" customFormat="1" ht="22.5">
      <c r="A22" s="135" t="s">
        <v>1177</v>
      </c>
      <c r="B22" s="139" t="s">
        <v>1178</v>
      </c>
      <c r="C22" s="141">
        <f>2679+259.78</f>
        <v>2938.7799999999997</v>
      </c>
      <c r="D22" s="141">
        <f>23578-1776</f>
        <v>21802</v>
      </c>
      <c r="E22" s="141">
        <v>4389.5</v>
      </c>
      <c r="F22" s="141">
        <f>9813-1782+70.63+1776</f>
        <v>9877.630000000001</v>
      </c>
      <c r="G22" s="141">
        <v>0</v>
      </c>
      <c r="H22" s="138">
        <f>C22+D22+E22+F22+G22</f>
        <v>39007.91</v>
      </c>
    </row>
    <row r="23" spans="1:8" s="143" customFormat="1" ht="45">
      <c r="A23" s="135" t="s">
        <v>1179</v>
      </c>
      <c r="B23" s="139" t="s">
        <v>1180</v>
      </c>
      <c r="C23" s="141">
        <v>0</v>
      </c>
      <c r="D23" s="141">
        <v>0</v>
      </c>
      <c r="E23" s="141">
        <v>0</v>
      </c>
      <c r="F23" s="141">
        <v>0</v>
      </c>
      <c r="G23" s="141">
        <v>14384</v>
      </c>
      <c r="H23" s="138">
        <f t="shared" si="1"/>
        <v>14384</v>
      </c>
    </row>
    <row r="24" spans="1:8" s="143" customFormat="1" ht="53.25">
      <c r="A24" s="144">
        <v>3</v>
      </c>
      <c r="B24" s="145" t="s">
        <v>1181</v>
      </c>
      <c r="C24" s="146">
        <f aca="true" t="shared" si="3" ref="C24:H24">SUM(C25:C31)</f>
        <v>766.1</v>
      </c>
      <c r="D24" s="146">
        <f t="shared" si="3"/>
        <v>868.253</v>
      </c>
      <c r="E24" s="146">
        <f t="shared" si="3"/>
        <v>383.35</v>
      </c>
      <c r="F24" s="146">
        <f t="shared" si="3"/>
        <v>543.2</v>
      </c>
      <c r="G24" s="146">
        <f t="shared" si="3"/>
        <v>2019.2400000000002</v>
      </c>
      <c r="H24" s="146">
        <f t="shared" si="3"/>
        <v>4580.143</v>
      </c>
    </row>
    <row r="25" spans="1:8" s="143" customFormat="1" ht="45.75" customHeight="1">
      <c r="A25" s="135" t="s">
        <v>1182</v>
      </c>
      <c r="B25" s="147" t="s">
        <v>1183</v>
      </c>
      <c r="C25" s="141">
        <f>400+133</f>
        <v>533</v>
      </c>
      <c r="D25" s="141">
        <v>0</v>
      </c>
      <c r="E25" s="141">
        <v>0</v>
      </c>
      <c r="F25" s="141">
        <v>0</v>
      </c>
      <c r="G25" s="141">
        <v>0</v>
      </c>
      <c r="H25" s="138">
        <f aca="true" t="shared" si="4" ref="H25:H31">C25+D25+E25+F25+G25</f>
        <v>533</v>
      </c>
    </row>
    <row r="26" spans="1:8" s="143" customFormat="1" ht="45.75" customHeight="1">
      <c r="A26" s="135" t="s">
        <v>1184</v>
      </c>
      <c r="B26" s="147" t="s">
        <v>1185</v>
      </c>
      <c r="C26" s="141">
        <v>0</v>
      </c>
      <c r="D26" s="141">
        <v>0</v>
      </c>
      <c r="E26" s="141">
        <f>0+383.35</f>
        <v>383.35</v>
      </c>
      <c r="F26" s="141">
        <v>0</v>
      </c>
      <c r="G26" s="141">
        <v>0</v>
      </c>
      <c r="H26" s="138">
        <f t="shared" si="4"/>
        <v>383.35</v>
      </c>
    </row>
    <row r="27" spans="1:8" s="143" customFormat="1" ht="45.75" customHeight="1">
      <c r="A27" s="135" t="s">
        <v>1186</v>
      </c>
      <c r="B27" s="147" t="s">
        <v>1187</v>
      </c>
      <c r="C27" s="141">
        <v>0</v>
      </c>
      <c r="D27" s="141">
        <v>868.253</v>
      </c>
      <c r="E27" s="141">
        <v>0</v>
      </c>
      <c r="F27" s="141">
        <v>0</v>
      </c>
      <c r="G27" s="141">
        <v>0</v>
      </c>
      <c r="H27" s="138">
        <f>C27+D27+E27+F27+G27</f>
        <v>868.253</v>
      </c>
    </row>
    <row r="28" spans="1:8" s="143" customFormat="1" ht="45">
      <c r="A28" s="135" t="s">
        <v>1188</v>
      </c>
      <c r="B28" s="147" t="s">
        <v>635</v>
      </c>
      <c r="C28" s="141">
        <v>0</v>
      </c>
      <c r="D28" s="141">
        <v>0</v>
      </c>
      <c r="E28" s="141">
        <v>0</v>
      </c>
      <c r="F28" s="141">
        <v>543.2</v>
      </c>
      <c r="G28" s="141">
        <v>0</v>
      </c>
      <c r="H28" s="138">
        <f t="shared" si="4"/>
        <v>543.2</v>
      </c>
    </row>
    <row r="29" spans="1:8" s="143" customFormat="1" ht="45">
      <c r="A29" s="135" t="s">
        <v>1189</v>
      </c>
      <c r="B29" s="147" t="s">
        <v>1190</v>
      </c>
      <c r="C29" s="141">
        <v>0</v>
      </c>
      <c r="D29" s="141">
        <v>0</v>
      </c>
      <c r="E29" s="141">
        <v>0</v>
      </c>
      <c r="F29" s="141">
        <v>0</v>
      </c>
      <c r="G29" s="141">
        <f>150+880.34</f>
        <v>1030.3400000000001</v>
      </c>
      <c r="H29" s="138">
        <f t="shared" si="4"/>
        <v>1030.3400000000001</v>
      </c>
    </row>
    <row r="30" spans="1:8" s="143" customFormat="1" ht="33.75">
      <c r="A30" s="135" t="s">
        <v>1191</v>
      </c>
      <c r="B30" s="147" t="s">
        <v>1192</v>
      </c>
      <c r="C30" s="141">
        <v>0</v>
      </c>
      <c r="D30" s="141">
        <v>0</v>
      </c>
      <c r="E30" s="141">
        <v>0</v>
      </c>
      <c r="F30" s="141">
        <v>0</v>
      </c>
      <c r="G30" s="141">
        <f>1098.79-109.89</f>
        <v>988.9</v>
      </c>
      <c r="H30" s="138">
        <f t="shared" si="4"/>
        <v>988.9</v>
      </c>
    </row>
    <row r="31" spans="1:8" s="143" customFormat="1" ht="45">
      <c r="A31" s="135" t="s">
        <v>1193</v>
      </c>
      <c r="B31" s="148" t="s">
        <v>1194</v>
      </c>
      <c r="C31" s="141">
        <v>233.1</v>
      </c>
      <c r="D31" s="141">
        <v>0</v>
      </c>
      <c r="E31" s="141">
        <v>0</v>
      </c>
      <c r="F31" s="141">
        <v>0</v>
      </c>
      <c r="G31" s="141">
        <v>0</v>
      </c>
      <c r="H31" s="138">
        <f t="shared" si="4"/>
        <v>233.1</v>
      </c>
    </row>
    <row r="32" spans="1:8" s="151" customFormat="1" ht="42">
      <c r="A32" s="149">
        <v>4</v>
      </c>
      <c r="B32" s="145" t="s">
        <v>1195</v>
      </c>
      <c r="C32" s="150">
        <f aca="true" t="shared" si="5" ref="C32:H32">SUM(C33)</f>
        <v>0</v>
      </c>
      <c r="D32" s="150">
        <f t="shared" si="5"/>
        <v>775.88</v>
      </c>
      <c r="E32" s="150">
        <f t="shared" si="5"/>
        <v>350</v>
      </c>
      <c r="F32" s="150">
        <f t="shared" si="5"/>
        <v>43.31</v>
      </c>
      <c r="G32" s="150">
        <f t="shared" si="5"/>
        <v>365.84</v>
      </c>
      <c r="H32" s="150">
        <f t="shared" si="5"/>
        <v>1535.03</v>
      </c>
    </row>
    <row r="33" spans="1:8" s="143" customFormat="1" ht="35.25" customHeight="1">
      <c r="A33" s="152" t="s">
        <v>1196</v>
      </c>
      <c r="B33" s="153" t="s">
        <v>1197</v>
      </c>
      <c r="C33" s="154">
        <f>SUM(C34+C35)</f>
        <v>0</v>
      </c>
      <c r="D33" s="154">
        <f>SUM(D34+D35)</f>
        <v>775.88</v>
      </c>
      <c r="E33" s="154">
        <f>SUM(E34+E35)</f>
        <v>350</v>
      </c>
      <c r="F33" s="154">
        <f>SUM(F34+F35)</f>
        <v>43.31</v>
      </c>
      <c r="G33" s="154">
        <f>SUM(G34+G35)</f>
        <v>365.84</v>
      </c>
      <c r="H33" s="134">
        <f aca="true" t="shared" si="6" ref="H33:H41">C33+D33+E33+F33+G33</f>
        <v>1535.03</v>
      </c>
    </row>
    <row r="34" spans="1:8" s="143" customFormat="1" ht="33.75">
      <c r="A34" s="135" t="s">
        <v>1198</v>
      </c>
      <c r="B34" s="148" t="s">
        <v>1199</v>
      </c>
      <c r="C34" s="141">
        <v>0</v>
      </c>
      <c r="D34" s="141">
        <v>160</v>
      </c>
      <c r="E34" s="141">
        <f>350</f>
        <v>350</v>
      </c>
      <c r="F34" s="141">
        <v>0</v>
      </c>
      <c r="G34" s="141">
        <f>90</f>
        <v>90</v>
      </c>
      <c r="H34" s="138">
        <f t="shared" si="6"/>
        <v>600</v>
      </c>
    </row>
    <row r="35" spans="1:8" s="143" customFormat="1" ht="22.5">
      <c r="A35" s="135" t="s">
        <v>1200</v>
      </c>
      <c r="B35" s="148" t="s">
        <v>1201</v>
      </c>
      <c r="C35" s="141">
        <v>0</v>
      </c>
      <c r="D35" s="141">
        <f>383.75+232.13</f>
        <v>615.88</v>
      </c>
      <c r="E35" s="141">
        <v>0</v>
      </c>
      <c r="F35" s="141">
        <v>43.31</v>
      </c>
      <c r="G35" s="141">
        <f>275.84</f>
        <v>275.84</v>
      </c>
      <c r="H35" s="155">
        <f t="shared" si="6"/>
        <v>935.03</v>
      </c>
    </row>
    <row r="36" spans="1:8" s="143" customFormat="1" ht="42.75">
      <c r="A36" s="156">
        <v>5</v>
      </c>
      <c r="B36" s="157" t="s">
        <v>357</v>
      </c>
      <c r="C36" s="158">
        <f>C37+C40</f>
        <v>1682.9619999999998</v>
      </c>
      <c r="D36" s="158">
        <f>SUM(D37)</f>
        <v>2897.83</v>
      </c>
      <c r="E36" s="158">
        <f>E38+E40</f>
        <v>2680.14</v>
      </c>
      <c r="F36" s="158">
        <f>SUM(F37)</f>
        <v>3114.84</v>
      </c>
      <c r="G36" s="158">
        <f>SUM(G37)</f>
        <v>4044.399</v>
      </c>
      <c r="H36" s="158">
        <f t="shared" si="6"/>
        <v>14420.170999999998</v>
      </c>
    </row>
    <row r="37" spans="1:8" s="143" customFormat="1" ht="11.25">
      <c r="A37" s="152" t="s">
        <v>1202</v>
      </c>
      <c r="B37" s="159" t="s">
        <v>1115</v>
      </c>
      <c r="C37" s="154">
        <f>SUM(C38:C39)</f>
        <v>1632.9619999999998</v>
      </c>
      <c r="D37" s="154">
        <f>SUM(D38:D39)</f>
        <v>2897.83</v>
      </c>
      <c r="E37" s="154">
        <f>SUM(E38:E39)</f>
        <v>2619.14</v>
      </c>
      <c r="F37" s="154">
        <f>SUM(F38:F39)</f>
        <v>3114.84</v>
      </c>
      <c r="G37" s="154">
        <f>SUM(G38:G39)</f>
        <v>4044.399</v>
      </c>
      <c r="H37" s="134">
        <f t="shared" si="6"/>
        <v>14309.170999999998</v>
      </c>
    </row>
    <row r="38" spans="1:8" s="143" customFormat="1" ht="60.75" customHeight="1">
      <c r="A38" s="160" t="s">
        <v>1203</v>
      </c>
      <c r="B38" s="161" t="s">
        <v>687</v>
      </c>
      <c r="C38" s="162">
        <f>281.4+40+60+1222.84+28.722</f>
        <v>1632.9619999999998</v>
      </c>
      <c r="D38" s="162">
        <f>1138.1+60+30+410.22+20+1222.84+398.26+30-411.59</f>
        <v>2897.83</v>
      </c>
      <c r="E38" s="162">
        <f>1306.3+30+20+40+1222.84</f>
        <v>2619.14</v>
      </c>
      <c r="F38" s="162">
        <f>30+50+30+1222.84</f>
        <v>1332.84</v>
      </c>
      <c r="G38" s="162">
        <f>207.6+30+25+1222.84+1611.919+1041.81-88.66-6.11</f>
        <v>4044.399</v>
      </c>
      <c r="H38" s="138">
        <f t="shared" si="6"/>
        <v>12527.170999999998</v>
      </c>
    </row>
    <row r="39" spans="1:8" s="143" customFormat="1" ht="22.5">
      <c r="A39" s="135" t="s">
        <v>1204</v>
      </c>
      <c r="B39" s="163" t="s">
        <v>1205</v>
      </c>
      <c r="C39" s="141">
        <v>0</v>
      </c>
      <c r="D39" s="141">
        <v>0</v>
      </c>
      <c r="E39" s="141">
        <v>0</v>
      </c>
      <c r="F39" s="141">
        <v>1782</v>
      </c>
      <c r="G39" s="141">
        <v>0</v>
      </c>
      <c r="H39" s="138">
        <f t="shared" si="6"/>
        <v>1782</v>
      </c>
    </row>
    <row r="40" spans="1:8" s="143" customFormat="1" ht="22.5">
      <c r="A40" s="164" t="s">
        <v>1206</v>
      </c>
      <c r="B40" s="165" t="s">
        <v>1111</v>
      </c>
      <c r="C40" s="166">
        <f>C41</f>
        <v>50</v>
      </c>
      <c r="D40" s="166">
        <f>D41</f>
        <v>0</v>
      </c>
      <c r="E40" s="166">
        <f>E41</f>
        <v>61</v>
      </c>
      <c r="F40" s="166">
        <f>F41</f>
        <v>0</v>
      </c>
      <c r="G40" s="166">
        <f>G41</f>
        <v>0</v>
      </c>
      <c r="H40" s="167">
        <f t="shared" si="6"/>
        <v>111</v>
      </c>
    </row>
    <row r="41" spans="1:8" s="143" customFormat="1" ht="22.5">
      <c r="A41" s="135" t="s">
        <v>1207</v>
      </c>
      <c r="B41" s="168" t="s">
        <v>686</v>
      </c>
      <c r="C41" s="169">
        <v>50</v>
      </c>
      <c r="D41" s="169">
        <v>0</v>
      </c>
      <c r="E41" s="169">
        <v>61</v>
      </c>
      <c r="F41" s="169">
        <v>0</v>
      </c>
      <c r="G41" s="169">
        <v>0</v>
      </c>
      <c r="H41" s="170">
        <f t="shared" si="6"/>
        <v>111</v>
      </c>
    </row>
    <row r="42" spans="1:8" s="143" customFormat="1" ht="42">
      <c r="A42" s="156">
        <v>6</v>
      </c>
      <c r="B42" s="171" t="s">
        <v>342</v>
      </c>
      <c r="C42" s="172">
        <f>C43</f>
        <v>365.1</v>
      </c>
      <c r="D42" s="172">
        <f aca="true" t="shared" si="7" ref="D42:G43">D43</f>
        <v>687.13</v>
      </c>
      <c r="E42" s="172">
        <f t="shared" si="7"/>
        <v>850.59</v>
      </c>
      <c r="F42" s="172">
        <f t="shared" si="7"/>
        <v>93.4</v>
      </c>
      <c r="G42" s="172">
        <f t="shared" si="7"/>
        <v>885.37</v>
      </c>
      <c r="H42" s="158">
        <f>SUM(H43)</f>
        <v>2881.59</v>
      </c>
    </row>
    <row r="43" spans="1:8" s="143" customFormat="1" ht="33.75">
      <c r="A43" s="152" t="s">
        <v>1208</v>
      </c>
      <c r="B43" s="173" t="s">
        <v>1209</v>
      </c>
      <c r="C43" s="174">
        <f>C44</f>
        <v>365.1</v>
      </c>
      <c r="D43" s="174">
        <f t="shared" si="7"/>
        <v>687.13</v>
      </c>
      <c r="E43" s="174">
        <f t="shared" si="7"/>
        <v>850.59</v>
      </c>
      <c r="F43" s="174">
        <f t="shared" si="7"/>
        <v>93.4</v>
      </c>
      <c r="G43" s="174">
        <f t="shared" si="7"/>
        <v>885.37</v>
      </c>
      <c r="H43" s="134">
        <f>C43+D43+E43+F43+G43</f>
        <v>2881.59</v>
      </c>
    </row>
    <row r="44" spans="1:8" s="143" customFormat="1" ht="21.75" customHeight="1">
      <c r="A44" s="135" t="s">
        <v>1210</v>
      </c>
      <c r="B44" s="168" t="s">
        <v>1211</v>
      </c>
      <c r="C44" s="175">
        <v>365.1</v>
      </c>
      <c r="D44" s="175">
        <v>687.13</v>
      </c>
      <c r="E44" s="175">
        <v>850.59</v>
      </c>
      <c r="F44" s="175">
        <v>93.4</v>
      </c>
      <c r="G44" s="175">
        <v>885.37</v>
      </c>
      <c r="H44" s="138">
        <f>C44+D44+E44+F44+G44</f>
        <v>2881.59</v>
      </c>
    </row>
    <row r="45" spans="1:8" ht="11.25">
      <c r="A45" s="66"/>
      <c r="B45" s="20" t="s">
        <v>93</v>
      </c>
      <c r="C45" s="21">
        <f aca="true" t="shared" si="8" ref="C45:H45">C15+C12+C32+C36+C24+C42</f>
        <v>25805.641999999996</v>
      </c>
      <c r="D45" s="21">
        <f t="shared" si="8"/>
        <v>56244.672999999995</v>
      </c>
      <c r="E45" s="21">
        <f t="shared" si="8"/>
        <v>48530.689999999995</v>
      </c>
      <c r="F45" s="21">
        <f t="shared" si="8"/>
        <v>37524.27999999999</v>
      </c>
      <c r="G45" s="21">
        <f t="shared" si="8"/>
        <v>66663.49899999998</v>
      </c>
      <c r="H45" s="21">
        <f t="shared" si="8"/>
        <v>234768.784</v>
      </c>
    </row>
    <row r="48" ht="11.25">
      <c r="B48" s="7"/>
    </row>
    <row r="49" ht="11.25">
      <c r="B49" s="7"/>
    </row>
    <row r="50" ht="11.25">
      <c r="E50" s="36"/>
    </row>
    <row r="51" ht="11.25">
      <c r="H51" s="36"/>
    </row>
    <row r="52" ht="11.25">
      <c r="H52" s="36"/>
    </row>
    <row r="53" ht="11.25">
      <c r="E53" s="36"/>
    </row>
    <row r="54" ht="11.25">
      <c r="E54" s="36"/>
    </row>
  </sheetData>
  <sheetProtection/>
  <mergeCells count="1">
    <mergeCell ref="B8:H8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26"/>
  <sheetViews>
    <sheetView zoomScalePageLayoutView="0" workbookViewId="0" topLeftCell="A1">
      <selection activeCell="G26" sqref="G26"/>
    </sheetView>
  </sheetViews>
  <sheetFormatPr defaultColWidth="9.00390625" defaultRowHeight="12.75"/>
  <cols>
    <col min="1" max="1" width="6.25390625" style="7" customWidth="1"/>
    <col min="2" max="2" width="35.125" style="1" customWidth="1"/>
    <col min="3" max="3" width="13.625" style="7" customWidth="1"/>
    <col min="4" max="4" width="14.625" style="7" customWidth="1"/>
    <col min="5" max="5" width="13.25390625" style="7" customWidth="1"/>
    <col min="6" max="6" width="12.875" style="7" customWidth="1"/>
    <col min="7" max="7" width="13.25390625" style="7" customWidth="1"/>
    <col min="8" max="8" width="10.75390625" style="7" customWidth="1"/>
    <col min="9" max="16384" width="9.125" style="7" customWidth="1"/>
  </cols>
  <sheetData>
    <row r="1" spans="5:10" ht="14.25" customHeight="1">
      <c r="E1" s="11"/>
      <c r="F1" s="11"/>
      <c r="H1" s="3" t="s">
        <v>1042</v>
      </c>
      <c r="J1" s="3"/>
    </row>
    <row r="2" spans="5:10" ht="14.25" customHeight="1">
      <c r="E2" s="11"/>
      <c r="F2" s="11"/>
      <c r="H2" s="3" t="s">
        <v>60</v>
      </c>
      <c r="J2" s="3"/>
    </row>
    <row r="3" spans="5:10" ht="14.25" customHeight="1">
      <c r="E3" s="11"/>
      <c r="F3" s="11"/>
      <c r="H3" s="3" t="s">
        <v>17</v>
      </c>
      <c r="J3" s="3"/>
    </row>
    <row r="4" spans="5:10" ht="14.25" customHeight="1">
      <c r="E4" s="11"/>
      <c r="F4" s="11"/>
      <c r="H4" s="3" t="s">
        <v>18</v>
      </c>
      <c r="J4" s="3"/>
    </row>
    <row r="5" spans="5:10" ht="14.25" customHeight="1">
      <c r="E5" s="11"/>
      <c r="F5" s="11"/>
      <c r="H5" s="3" t="s">
        <v>17</v>
      </c>
      <c r="J5" s="3"/>
    </row>
    <row r="6" spans="5:10" ht="11.25">
      <c r="E6" s="12"/>
      <c r="F6" s="12"/>
      <c r="H6" s="3" t="s">
        <v>691</v>
      </c>
      <c r="J6" s="3"/>
    </row>
    <row r="8" spans="2:8" ht="11.25">
      <c r="B8" s="201" t="s">
        <v>1043</v>
      </c>
      <c r="C8" s="202"/>
      <c r="D8" s="202"/>
      <c r="E8" s="202"/>
      <c r="F8" s="202"/>
      <c r="G8" s="202"/>
      <c r="H8" s="202"/>
    </row>
    <row r="11" spans="1:8" ht="58.5" customHeight="1">
      <c r="A11" s="5" t="s">
        <v>91</v>
      </c>
      <c r="B11" s="19" t="s">
        <v>92</v>
      </c>
      <c r="C11" s="17" t="s">
        <v>27</v>
      </c>
      <c r="D11" s="17" t="s">
        <v>28</v>
      </c>
      <c r="E11" s="17" t="s">
        <v>29</v>
      </c>
      <c r="F11" s="17" t="s">
        <v>30</v>
      </c>
      <c r="G11" s="17" t="s">
        <v>31</v>
      </c>
      <c r="H11" s="18" t="s">
        <v>53</v>
      </c>
    </row>
    <row r="12" spans="1:8" ht="78.75">
      <c r="A12" s="65">
        <v>1</v>
      </c>
      <c r="B12" s="82" t="s">
        <v>1044</v>
      </c>
      <c r="C12" s="13">
        <v>0.1</v>
      </c>
      <c r="D12" s="13">
        <v>0.1</v>
      </c>
      <c r="E12" s="13">
        <v>0.1</v>
      </c>
      <c r="F12" s="13">
        <v>0.1</v>
      </c>
      <c r="G12" s="13">
        <v>0.1</v>
      </c>
      <c r="H12" s="14">
        <f aca="true" t="shared" si="0" ref="H12:H25">C12+D12+E12+F12+G12</f>
        <v>0.5</v>
      </c>
    </row>
    <row r="13" spans="1:8" ht="112.5">
      <c r="A13" s="65">
        <v>2</v>
      </c>
      <c r="B13" s="82" t="s">
        <v>1045</v>
      </c>
      <c r="C13" s="13">
        <v>5.1</v>
      </c>
      <c r="D13" s="13">
        <v>6.4</v>
      </c>
      <c r="E13" s="13">
        <v>6.4</v>
      </c>
      <c r="F13" s="13">
        <v>5.1</v>
      </c>
      <c r="G13" s="13">
        <v>3.8</v>
      </c>
      <c r="H13" s="14">
        <f t="shared" si="0"/>
        <v>26.8</v>
      </c>
    </row>
    <row r="14" spans="1:8" ht="49.5" customHeight="1">
      <c r="A14" s="65">
        <v>3</v>
      </c>
      <c r="B14" s="83" t="s">
        <v>1046</v>
      </c>
      <c r="C14" s="13">
        <f>112.2+1</f>
        <v>113.2</v>
      </c>
      <c r="D14" s="13">
        <f>224.4+2</f>
        <v>226.4</v>
      </c>
      <c r="E14" s="13">
        <f>224.4+2</f>
        <v>226.4</v>
      </c>
      <c r="F14" s="13">
        <f>224.3+2</f>
        <v>226.3</v>
      </c>
      <c r="G14" s="13">
        <f>224.3+2</f>
        <v>226.3</v>
      </c>
      <c r="H14" s="14">
        <f t="shared" si="0"/>
        <v>1018.5999999999999</v>
      </c>
    </row>
    <row r="15" spans="1:8" ht="113.25" customHeight="1">
      <c r="A15" s="65">
        <v>4</v>
      </c>
      <c r="B15" s="84" t="s">
        <v>1047</v>
      </c>
      <c r="C15" s="85">
        <v>0</v>
      </c>
      <c r="D15" s="85">
        <v>0</v>
      </c>
      <c r="E15" s="85">
        <v>894.48</v>
      </c>
      <c r="F15" s="85">
        <v>0</v>
      </c>
      <c r="G15" s="85">
        <v>0</v>
      </c>
      <c r="H15" s="14">
        <f t="shared" si="0"/>
        <v>894.48</v>
      </c>
    </row>
    <row r="16" spans="1:8" ht="123" customHeight="1">
      <c r="A16" s="65">
        <v>5</v>
      </c>
      <c r="B16" s="84" t="s">
        <v>1048</v>
      </c>
      <c r="C16" s="85">
        <v>0</v>
      </c>
      <c r="D16" s="85">
        <v>0</v>
      </c>
      <c r="E16" s="85">
        <v>0</v>
      </c>
      <c r="F16" s="85">
        <v>0</v>
      </c>
      <c r="G16" s="85">
        <f>762.85-230.63</f>
        <v>532.22</v>
      </c>
      <c r="H16" s="14">
        <f t="shared" si="0"/>
        <v>532.22</v>
      </c>
    </row>
    <row r="17" spans="1:8" ht="76.5" customHeight="1">
      <c r="A17" s="65">
        <v>6</v>
      </c>
      <c r="B17" s="84" t="s">
        <v>1049</v>
      </c>
      <c r="C17" s="85">
        <v>528.3</v>
      </c>
      <c r="D17" s="85">
        <v>0</v>
      </c>
      <c r="E17" s="85">
        <v>0</v>
      </c>
      <c r="F17" s="85">
        <v>0</v>
      </c>
      <c r="G17" s="85">
        <v>0</v>
      </c>
      <c r="H17" s="14">
        <f>C17</f>
        <v>528.3</v>
      </c>
    </row>
    <row r="18" spans="1:8" ht="74.25" customHeight="1">
      <c r="A18" s="65">
        <v>7</v>
      </c>
      <c r="B18" s="84" t="s">
        <v>1050</v>
      </c>
      <c r="C18" s="85">
        <v>0</v>
      </c>
      <c r="D18" s="85">
        <f>2025.921-1675.921</f>
        <v>350</v>
      </c>
      <c r="E18" s="85">
        <v>0</v>
      </c>
      <c r="F18" s="85">
        <v>0</v>
      </c>
      <c r="G18" s="85">
        <v>0</v>
      </c>
      <c r="H18" s="14">
        <f>D18</f>
        <v>350</v>
      </c>
    </row>
    <row r="19" spans="1:8" ht="72.75" customHeight="1">
      <c r="A19" s="65">
        <v>8</v>
      </c>
      <c r="B19" s="84" t="s">
        <v>1051</v>
      </c>
      <c r="C19" s="85"/>
      <c r="D19" s="85"/>
      <c r="E19" s="85"/>
      <c r="F19" s="85">
        <f>874.767-874.767</f>
        <v>0</v>
      </c>
      <c r="G19" s="85"/>
      <c r="H19" s="14">
        <f>F19</f>
        <v>0</v>
      </c>
    </row>
    <row r="20" spans="1:8" ht="35.25" customHeight="1">
      <c r="A20" s="65">
        <v>9</v>
      </c>
      <c r="B20" s="86" t="s">
        <v>1052</v>
      </c>
      <c r="C20" s="85">
        <v>185.6</v>
      </c>
      <c r="D20" s="85">
        <v>245.9</v>
      </c>
      <c r="E20" s="85">
        <v>59.5</v>
      </c>
      <c r="F20" s="85">
        <v>0</v>
      </c>
      <c r="G20" s="85">
        <v>32.8</v>
      </c>
      <c r="H20" s="14">
        <f t="shared" si="0"/>
        <v>523.8</v>
      </c>
    </row>
    <row r="21" spans="1:8" ht="35.25" customHeight="1">
      <c r="A21" s="65">
        <v>10</v>
      </c>
      <c r="B21" s="86" t="s">
        <v>1053</v>
      </c>
      <c r="C21" s="85">
        <v>400.2</v>
      </c>
      <c r="D21" s="85"/>
      <c r="E21" s="85"/>
      <c r="F21" s="85"/>
      <c r="G21" s="85"/>
      <c r="H21" s="14">
        <f t="shared" si="0"/>
        <v>400.2</v>
      </c>
    </row>
    <row r="22" spans="1:8" ht="35.25" customHeight="1">
      <c r="A22" s="65">
        <v>11</v>
      </c>
      <c r="B22" s="86" t="s">
        <v>1055</v>
      </c>
      <c r="C22" s="85">
        <v>26</v>
      </c>
      <c r="D22" s="85"/>
      <c r="E22" s="85"/>
      <c r="F22" s="85"/>
      <c r="G22" s="85"/>
      <c r="H22" s="14">
        <f t="shared" si="0"/>
        <v>26</v>
      </c>
    </row>
    <row r="23" spans="1:8" ht="65.25" customHeight="1">
      <c r="A23" s="65">
        <v>12</v>
      </c>
      <c r="B23" s="86" t="s">
        <v>1054</v>
      </c>
      <c r="C23" s="85">
        <f>253+266+156.7</f>
        <v>675.7</v>
      </c>
      <c r="D23" s="85">
        <f>426.9+448.8+264.5</f>
        <v>1140.2</v>
      </c>
      <c r="E23" s="85">
        <f>632.5+177.9+391.8</f>
        <v>1202.2</v>
      </c>
      <c r="F23" s="85">
        <f>160.6+94.6</f>
        <v>255.2</v>
      </c>
      <c r="G23" s="85">
        <f>404.8+425.6+250.8</f>
        <v>1081.2</v>
      </c>
      <c r="H23" s="14">
        <f t="shared" si="0"/>
        <v>4354.5</v>
      </c>
    </row>
    <row r="24" spans="1:8" ht="68.25" customHeight="1">
      <c r="A24" s="65">
        <v>13</v>
      </c>
      <c r="B24" s="86" t="s">
        <v>1080</v>
      </c>
      <c r="C24" s="85"/>
      <c r="D24" s="85">
        <v>76.18</v>
      </c>
      <c r="E24" s="85"/>
      <c r="F24" s="85"/>
      <c r="G24" s="85"/>
      <c r="H24" s="14">
        <f t="shared" si="0"/>
        <v>76.18</v>
      </c>
    </row>
    <row r="25" spans="1:8" ht="103.5" customHeight="1">
      <c r="A25" s="65">
        <v>14</v>
      </c>
      <c r="B25" s="86" t="s">
        <v>1082</v>
      </c>
      <c r="C25" s="85"/>
      <c r="D25" s="85"/>
      <c r="E25" s="85"/>
      <c r="F25" s="85"/>
      <c r="G25" s="85">
        <f>2289.6+2871</f>
        <v>5160.6</v>
      </c>
      <c r="H25" s="14">
        <f t="shared" si="0"/>
        <v>5160.6</v>
      </c>
    </row>
    <row r="26" spans="1:10" ht="27.75" customHeight="1">
      <c r="A26" s="66">
        <v>14</v>
      </c>
      <c r="B26" s="20" t="s">
        <v>93</v>
      </c>
      <c r="C26" s="21">
        <f aca="true" t="shared" si="1" ref="C26:H26">SUM(C12:C25)</f>
        <v>1934.2</v>
      </c>
      <c r="D26" s="21">
        <f t="shared" si="1"/>
        <v>2045.18</v>
      </c>
      <c r="E26" s="21">
        <f t="shared" si="1"/>
        <v>2389.08</v>
      </c>
      <c r="F26" s="21">
        <f t="shared" si="1"/>
        <v>486.7</v>
      </c>
      <c r="G26" s="21">
        <f t="shared" si="1"/>
        <v>7037.02</v>
      </c>
      <c r="H26" s="21">
        <f t="shared" si="1"/>
        <v>13892.18</v>
      </c>
      <c r="J26" s="36"/>
    </row>
  </sheetData>
  <sheetProtection/>
  <mergeCells count="1">
    <mergeCell ref="B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5.75390625" style="1" customWidth="1"/>
    <col min="2" max="2" width="49.75390625" style="7" customWidth="1"/>
    <col min="3" max="3" width="23.75390625" style="1" customWidth="1"/>
    <col min="4" max="4" width="13.75390625" style="36" customWidth="1"/>
    <col min="5" max="16384" width="9.125" style="26" customWidth="1"/>
  </cols>
  <sheetData>
    <row r="1" ht="11.25">
      <c r="D1" s="31" t="s">
        <v>215</v>
      </c>
    </row>
    <row r="2" ht="11.25">
      <c r="D2" s="31" t="s">
        <v>78</v>
      </c>
    </row>
    <row r="3" ht="11.25">
      <c r="D3" s="31" t="s">
        <v>17</v>
      </c>
    </row>
    <row r="4" ht="11.25">
      <c r="D4" s="31" t="s">
        <v>18</v>
      </c>
    </row>
    <row r="5" ht="11.25">
      <c r="D5" s="31" t="s">
        <v>17</v>
      </c>
    </row>
    <row r="6" ht="11.25">
      <c r="D6" s="31" t="s">
        <v>691</v>
      </c>
    </row>
    <row r="7" ht="11.25">
      <c r="D7" s="32"/>
    </row>
    <row r="8" spans="1:4" ht="11.25">
      <c r="A8" s="201" t="s">
        <v>690</v>
      </c>
      <c r="B8" s="203"/>
      <c r="C8" s="203"/>
      <c r="D8" s="203"/>
    </row>
    <row r="10" spans="1:4" ht="12.75" customHeight="1">
      <c r="A10" s="204" t="s">
        <v>58</v>
      </c>
      <c r="B10" s="204" t="s">
        <v>408</v>
      </c>
      <c r="C10" s="204" t="s">
        <v>26</v>
      </c>
      <c r="D10" s="205" t="s">
        <v>53</v>
      </c>
    </row>
    <row r="11" spans="1:4" ht="24" customHeight="1">
      <c r="A11" s="204"/>
      <c r="B11" s="204"/>
      <c r="C11" s="204"/>
      <c r="D11" s="205"/>
    </row>
    <row r="12" spans="1:4" s="27" customFormat="1" ht="11.25">
      <c r="A12" s="15">
        <v>1</v>
      </c>
      <c r="B12" s="15">
        <v>2</v>
      </c>
      <c r="C12" s="15">
        <v>3</v>
      </c>
      <c r="D12" s="15">
        <v>4</v>
      </c>
    </row>
    <row r="13" spans="1:4" s="27" customFormat="1" ht="22.5">
      <c r="A13" s="9">
        <v>1</v>
      </c>
      <c r="B13" s="16" t="s">
        <v>409</v>
      </c>
      <c r="C13" s="2" t="s">
        <v>407</v>
      </c>
      <c r="D13" s="33">
        <v>0</v>
      </c>
    </row>
    <row r="14" spans="1:4" ht="33.75">
      <c r="A14" s="9">
        <f>SUM(A13+1)</f>
        <v>2</v>
      </c>
      <c r="B14" s="16" t="s">
        <v>410</v>
      </c>
      <c r="C14" s="2" t="s">
        <v>406</v>
      </c>
      <c r="D14" s="33">
        <v>0</v>
      </c>
    </row>
    <row r="15" spans="1:4" ht="11.25">
      <c r="A15" s="9">
        <f aca="true" t="shared" si="0" ref="A15:A22">SUM(A14+1)</f>
        <v>3</v>
      </c>
      <c r="B15" s="16" t="s">
        <v>398</v>
      </c>
      <c r="C15" s="2" t="s">
        <v>54</v>
      </c>
      <c r="D15" s="33">
        <v>135766.74</v>
      </c>
    </row>
    <row r="16" spans="1:4" ht="11.25">
      <c r="A16" s="9">
        <f t="shared" si="0"/>
        <v>4</v>
      </c>
      <c r="B16" s="16" t="s">
        <v>23</v>
      </c>
      <c r="C16" s="2" t="s">
        <v>24</v>
      </c>
      <c r="D16" s="33">
        <f>D17+D18+D19+D20</f>
        <v>0</v>
      </c>
    </row>
    <row r="17" spans="1:4" ht="22.5">
      <c r="A17" s="9">
        <f t="shared" si="0"/>
        <v>5</v>
      </c>
      <c r="B17" s="16" t="s">
        <v>411</v>
      </c>
      <c r="C17" s="2" t="s">
        <v>405</v>
      </c>
      <c r="D17" s="33">
        <v>0</v>
      </c>
    </row>
    <row r="18" spans="1:4" s="27" customFormat="1" ht="67.5">
      <c r="A18" s="9">
        <f t="shared" si="0"/>
        <v>6</v>
      </c>
      <c r="B18" s="16" t="s">
        <v>412</v>
      </c>
      <c r="C18" s="2" t="s">
        <v>404</v>
      </c>
      <c r="D18" s="33">
        <v>0</v>
      </c>
    </row>
    <row r="19" spans="1:4" ht="33.75">
      <c r="A19" s="9">
        <f t="shared" si="0"/>
        <v>7</v>
      </c>
      <c r="B19" s="16" t="s">
        <v>413</v>
      </c>
      <c r="C19" s="2" t="s">
        <v>403</v>
      </c>
      <c r="D19" s="33">
        <v>0</v>
      </c>
    </row>
    <row r="20" spans="1:4" s="27" customFormat="1" ht="22.5">
      <c r="A20" s="9">
        <f t="shared" si="0"/>
        <v>8</v>
      </c>
      <c r="B20" s="16" t="s">
        <v>399</v>
      </c>
      <c r="C20" s="2" t="s">
        <v>400</v>
      </c>
      <c r="D20" s="33"/>
    </row>
    <row r="21" spans="1:4" s="27" customFormat="1" ht="67.5">
      <c r="A21" s="9">
        <f t="shared" si="0"/>
        <v>9</v>
      </c>
      <c r="B21" s="16" t="s">
        <v>414</v>
      </c>
      <c r="C21" s="2" t="s">
        <v>402</v>
      </c>
      <c r="D21" s="33"/>
    </row>
    <row r="22" spans="1:4" ht="21">
      <c r="A22" s="28">
        <f t="shared" si="0"/>
        <v>10</v>
      </c>
      <c r="B22" s="29" t="s">
        <v>401</v>
      </c>
      <c r="C22" s="30"/>
      <c r="D22" s="34">
        <f>D13+D14+D15+D16</f>
        <v>135766.74</v>
      </c>
    </row>
    <row r="23" spans="1:4" ht="11.25">
      <c r="A23" s="26"/>
      <c r="B23" s="26"/>
      <c r="C23" s="26"/>
      <c r="D23" s="35"/>
    </row>
    <row r="24" spans="1:4" ht="11.25">
      <c r="A24" s="26"/>
      <c r="B24" s="26"/>
      <c r="C24" s="26"/>
      <c r="D24" s="35"/>
    </row>
    <row r="25" spans="1:4" ht="11.25">
      <c r="A25" s="26"/>
      <c r="B25" s="26"/>
      <c r="C25" s="26"/>
      <c r="D25" s="35"/>
    </row>
    <row r="26" spans="1:4" ht="11.25">
      <c r="A26" s="26"/>
      <c r="B26" s="26"/>
      <c r="C26" s="26"/>
      <c r="D26" s="35"/>
    </row>
    <row r="27" spans="1:4" ht="11.25">
      <c r="A27" s="26"/>
      <c r="B27" s="26"/>
      <c r="C27" s="26"/>
      <c r="D27" s="35"/>
    </row>
    <row r="28" spans="1:4" ht="11.25">
      <c r="A28" s="26"/>
      <c r="B28" s="26"/>
      <c r="C28" s="26"/>
      <c r="D28" s="35"/>
    </row>
    <row r="29" spans="1:4" ht="11.25">
      <c r="A29" s="26"/>
      <c r="B29" s="26"/>
      <c r="C29" s="26"/>
      <c r="D29" s="35"/>
    </row>
    <row r="30" spans="1:4" ht="11.25">
      <c r="A30" s="26"/>
      <c r="B30" s="26"/>
      <c r="C30" s="26"/>
      <c r="D30" s="35"/>
    </row>
    <row r="31" spans="1:4" ht="11.25">
      <c r="A31" s="26"/>
      <c r="B31" s="26"/>
      <c r="C31" s="26"/>
      <c r="D31" s="35"/>
    </row>
  </sheetData>
  <sheetProtection/>
  <mergeCells count="5">
    <mergeCell ref="A8:D8"/>
    <mergeCell ref="A10:A11"/>
    <mergeCell ref="B10:B11"/>
    <mergeCell ref="C10:C11"/>
    <mergeCell ref="D10:D11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Людмила Кушникова</cp:lastModifiedBy>
  <cp:lastPrinted>2018-12-21T10:20:18Z</cp:lastPrinted>
  <dcterms:created xsi:type="dcterms:W3CDTF">2009-04-03T07:50:46Z</dcterms:created>
  <dcterms:modified xsi:type="dcterms:W3CDTF">2018-12-21T10:58:39Z</dcterms:modified>
  <cp:category/>
  <cp:version/>
  <cp:contentType/>
  <cp:contentStatus/>
</cp:coreProperties>
</file>