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40" windowWidth="9720" windowHeight="9075" activeTab="7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</sheets>
  <definedNames>
    <definedName name="_xlnm._FilterDatabase" localSheetId="0" hidden="1">'прил 1'!$A$14:$G$126</definedName>
    <definedName name="_xlnm._FilterDatabase" localSheetId="1" hidden="1">'прил 2'!$A$12:$K$54</definedName>
    <definedName name="_xlnm._FilterDatabase" localSheetId="2" hidden="1">'прил 3'!$A$12:$L$609</definedName>
    <definedName name="_xlnm._FilterDatabase" localSheetId="5" hidden="1">'прил 6'!$A$14:$W$57</definedName>
    <definedName name="_xlnm._FilterDatabase" localSheetId="7" hidden="1">'прил 8'!$C$1:$R$25</definedName>
  </definedNames>
  <calcPr fullCalcOnLoad="1"/>
</workbook>
</file>

<file path=xl/sharedStrings.xml><?xml version="1.0" encoding="utf-8"?>
<sst xmlns="http://schemas.openxmlformats.org/spreadsheetml/2006/main" count="3721" uniqueCount="1025">
  <si>
    <t>план</t>
  </si>
  <si>
    <t>исполнение</t>
  </si>
  <si>
    <t>в процентах</t>
  </si>
  <si>
    <t>ИТОГО</t>
  </si>
  <si>
    <t xml:space="preserve">в процентах </t>
  </si>
  <si>
    <t>90111107015050000120</t>
  </si>
  <si>
    <t>04511690050050000140</t>
  </si>
  <si>
    <t>90111690050050000140</t>
  </si>
  <si>
    <t xml:space="preserve">   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</si>
  <si>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Приложение № 2</t>
  </si>
  <si>
    <t>Код классификации доходов бюджета</t>
  </si>
  <si>
    <t>18210102010011000110</t>
  </si>
  <si>
    <t>18210102010013000110</t>
  </si>
  <si>
    <t>18210102020011000110</t>
  </si>
  <si>
    <t>18210102020013000110</t>
  </si>
  <si>
    <t>18210102030011000110</t>
  </si>
  <si>
    <t>18210102030013000110</t>
  </si>
  <si>
    <t>18210102040011000110</t>
  </si>
  <si>
    <t>18210502010021000110</t>
  </si>
  <si>
    <t>18210502010023000110</t>
  </si>
  <si>
    <t>18210503010011000110</t>
  </si>
  <si>
    <t>18210503010013000110</t>
  </si>
  <si>
    <t>912</t>
  </si>
  <si>
    <t>913</t>
  </si>
  <si>
    <t>Приложение №1</t>
  </si>
  <si>
    <t>к Решению думы</t>
  </si>
  <si>
    <t>муниципального образования</t>
  </si>
  <si>
    <t>Единица измерения:  руб.</t>
  </si>
  <si>
    <t xml:space="preserve">№ </t>
  </si>
  <si>
    <t>Исполнено в  рублях</t>
  </si>
  <si>
    <t>Исполнено в процентах</t>
  </si>
  <si>
    <t>Департамент по охране, контролю и регулированию использования животного мира Свердловской области</t>
  </si>
  <si>
    <t xml:space="preserve">  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</si>
  <si>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     Плата за негативное воздействие на окружающую среду</t>
  </si>
  <si>
    <t>Управление Федеральной налоговой службы по Свердловской области</t>
  </si>
  <si>
    <t>0102</t>
  </si>
  <si>
    <t>0103</t>
  </si>
  <si>
    <t>0104</t>
  </si>
  <si>
    <t>0300</t>
  </si>
  <si>
    <t>0309</t>
  </si>
  <si>
    <t>0400</t>
  </si>
  <si>
    <t>0405</t>
  </si>
  <si>
    <t>0412</t>
  </si>
  <si>
    <t>0500</t>
  </si>
  <si>
    <t>0502</t>
  </si>
  <si>
    <t>0700</t>
  </si>
  <si>
    <t>0707</t>
  </si>
  <si>
    <t>0800</t>
  </si>
  <si>
    <t>0801</t>
  </si>
  <si>
    <t>1100</t>
  </si>
  <si>
    <t>Код раздела, подраз-дела</t>
  </si>
  <si>
    <t>Код вида расхо-дов</t>
  </si>
  <si>
    <t>Исполненено</t>
  </si>
  <si>
    <t>3</t>
  </si>
  <si>
    <t>0100</t>
  </si>
  <si>
    <t>Код классификации источников финансирования дефицита бюджета</t>
  </si>
  <si>
    <t>Наименование главного администратора источников финансирования дефицита местного бюджета или кода классификации источников финансирования дефицитов бюджетов</t>
  </si>
  <si>
    <t>Администрация муниципального образования</t>
  </si>
  <si>
    <t>к Решению Думы</t>
  </si>
  <si>
    <t>в рублях</t>
  </si>
  <si>
    <t>Приложение № 3</t>
  </si>
  <si>
    <t>Наименование ведомства, раздела, подраздела, целевой статьи и вида расходов</t>
  </si>
  <si>
    <t>Наименование раздела, подраздела, целевой статьи и вида расходов</t>
  </si>
  <si>
    <t>0113</t>
  </si>
  <si>
    <t>0000</t>
  </si>
  <si>
    <t>000</t>
  </si>
  <si>
    <t>0409</t>
  </si>
  <si>
    <t>1102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</si>
  <si>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</si>
  <si>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</si>
  <si>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</si>
  <si>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</si>
  <si>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 xml:space="preserve">     Возрат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</si>
  <si>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Управление образования администрации муниципального образования Камышловский муниципальный район</t>
  </si>
  <si>
    <t xml:space="preserve">      Прочие доходы от оказания платных услуг (работ) получателями средств бюджетов муниципальных районов  </t>
  </si>
  <si>
    <t xml:space="preserve">      Прочие доходы от компенсации затрат бюджетов МР (в части возврата дебиторской задолженности прошлых лет)</t>
  </si>
  <si>
    <t xml:space="preserve">      Субсидии на осуществление мероприятий по организации питания в муниципальных общеобразовательных учреждениях</t>
  </si>
  <si>
    <t xml:space="preserve">    Субсидии на организацию отдыха детей в каникулярное время </t>
  </si>
  <si>
    <t xml:space="preserve">    Возрат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</si>
  <si>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Отдел культуры, молодежной политики и спорта Администрации муниципального образования Камышловский муниципальный район</t>
  </si>
  <si>
    <t>ИТОГО ДОХОДОВ</t>
  </si>
  <si>
    <t>1400</t>
  </si>
  <si>
    <t>1401</t>
  </si>
  <si>
    <t>1403</t>
  </si>
  <si>
    <t>901</t>
  </si>
  <si>
    <t>Номер сторо-ки</t>
  </si>
  <si>
    <t>Наименование показателя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</si>
  <si>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</si>
  <si>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</si>
  <si>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</si>
  <si>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</si>
  <si>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</si>
  <si>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901 00 00 00 00 00 0000 000</t>
  </si>
  <si>
    <t>901 01 05 02 01 05 0000 510</t>
  </si>
  <si>
    <t>901 01 05 02 01 05 0000 610</t>
  </si>
  <si>
    <t>901 01 06 05 01 05 0000 640</t>
  </si>
  <si>
    <t>Приложение № 4</t>
  </si>
  <si>
    <t>Код главного распорядителя</t>
  </si>
  <si>
    <t>Код целевой статьи</t>
  </si>
  <si>
    <t xml:space="preserve">муниципального образования </t>
  </si>
  <si>
    <t>Номер строки</t>
  </si>
  <si>
    <t>Наименование главного администратора доходов местного бюджета, наименование кода классификации доходов бюджета</t>
  </si>
  <si>
    <t>04811201000010000120</t>
  </si>
  <si>
    <t>90611301995050000130</t>
  </si>
  <si>
    <t>90611302995050000130</t>
  </si>
  <si>
    <t>906</t>
  </si>
  <si>
    <t>908</t>
  </si>
  <si>
    <t>Камышловский муниципальный район</t>
  </si>
  <si>
    <t>0106</t>
  </si>
  <si>
    <t>0314</t>
  </si>
  <si>
    <t>0406</t>
  </si>
  <si>
    <t>0701</t>
  </si>
  <si>
    <t>0702</t>
  </si>
  <si>
    <t>0709</t>
  </si>
  <si>
    <t>0804</t>
  </si>
  <si>
    <t>1000</t>
  </si>
  <si>
    <t>1001</t>
  </si>
  <si>
    <t>1003</t>
  </si>
  <si>
    <t>1006</t>
  </si>
  <si>
    <t>1101</t>
  </si>
  <si>
    <t>Администрация муниципального образования Камышловский муниципальный район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</si>
  <si>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</si>
  <si>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     Дотация бюджетам муниципальных районов на выравнивание бюджетной обеспеченности</t>
  </si>
  <si>
    <t xml:space="preserve">      Субсидии на выравнивание бюджетной обеспеченности муниципальных районов по реализации ими отдельных расходных обязательств по вопросам местного значения </t>
  </si>
  <si>
    <t xml:space="preserve">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</si>
  <si>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</si>
  <si>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18210504020021000110</t>
  </si>
  <si>
    <t>Наименование категории работников</t>
  </si>
  <si>
    <t>Муниципальные служащие органов местного   
самоуправления муниципального образования 
Камышловский муниципальный район</t>
  </si>
  <si>
    <t>901 01 06 04 01 05 0000 810</t>
  </si>
  <si>
    <t>Работники казенных (бюджетных, автономных) учреждений муниципального образования Камышловский муниципальный район, подведомственных органу местного самоуправления</t>
  </si>
  <si>
    <t>120</t>
  </si>
  <si>
    <t>240</t>
  </si>
  <si>
    <t>350</t>
  </si>
  <si>
    <t>850</t>
  </si>
  <si>
    <t>810</t>
  </si>
  <si>
    <t>110</t>
  </si>
  <si>
    <t>410</t>
  </si>
  <si>
    <t>830</t>
  </si>
  <si>
    <t>360</t>
  </si>
  <si>
    <t>540</t>
  </si>
  <si>
    <t>310</t>
  </si>
  <si>
    <t>320</t>
  </si>
  <si>
    <t>630</t>
  </si>
  <si>
    <t>330</t>
  </si>
  <si>
    <t>510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</si>
  <si>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</si>
  <si>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</si>
  <si>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</si>
  <si>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</si>
  <si>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</si>
  <si>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</si>
  <si>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</si>
  <si>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</si>
  <si>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</si>
  <si>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</si>
  <si>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Сельское хозяйство и рыболовство</t>
  </si>
  <si>
    <t xml:space="preserve">      Водные ресурсы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</si>
  <si>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</si>
  <si>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</si>
  <si>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</si>
  <si>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</si>
  <si>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</si>
  <si>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</si>
  <si>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</si>
  <si>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</si>
  <si>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</si>
  <si>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</si>
  <si>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</si>
  <si>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</si>
  <si>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</si>
  <si>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</si>
  <si>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</si>
  <si>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</si>
  <si>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Физическая культура</t>
  </si>
  <si>
    <t xml:space="preserve">      Массовый спорт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</si>
  <si>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</si>
  <si>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</si>
  <si>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</si>
  <si>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>2.</t>
  </si>
  <si>
    <t>1.</t>
  </si>
  <si>
    <t xml:space="preserve"> Управление Федерального казначейства по Свердловской области (УФК по Свердловской области)</t>
  </si>
  <si>
    <t xml:space="preserve">     Доходы от уплаты акцизов на дизельное топливо,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</si>
  <si>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</si>
  <si>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    Доходы от уплаты акцизов на автомобильный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</si>
  <si>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    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</si>
  <si>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90111105075050000120</t>
  </si>
  <si>
    <t xml:space="preserve">      Доходы от сдачи в аренду имущества, составляющего казну муниципальных районов (за исключением земельных участков) 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</si>
  <si>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</si>
  <si>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     Резервные фонды</t>
  </si>
  <si>
    <t>0111</t>
  </si>
  <si>
    <t>870</t>
  </si>
  <si>
    <t xml:space="preserve">      Благоустройство</t>
  </si>
  <si>
    <t>0503</t>
  </si>
  <si>
    <t>Приложение №6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</si>
  <si>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Федерации(сумма платежа (перерасчеты, недоимка и задолженность по соответствующему платежу, в том числе по отмененому)</t>
  </si>
  <si>
    <t>18210102010012100110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</si>
  <si>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Федерации(пени по соответствующему платежу)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</si>
  <si>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</si>
  <si>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Федерации(сумма платежа (перерасчеты, недоимка и задолженность по соответствующему платежу, в том числе по отмененому)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</si>
  <si>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</si>
  <si>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</si>
  <si>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18210102030012100110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</si>
  <si>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</si>
  <si>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</si>
  <si>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Федерации(сумма платежа (перерасчеты, недоимка и задолженность по соответствующему платежу, в том числе по отмененому)</t>
  </si>
  <si>
    <t xml:space="preserve">      Единый налог на вмененный доход для отдельных видов деятельности(сумма платежа (перерасчеты, недоимка и задолженность по соответствующему платежу, в том числе по отмененому)</t>
  </si>
  <si>
    <t>18210502010022100110</t>
  </si>
  <si>
    <t xml:space="preserve">      Единый налог на вмененный доход для отдельных видов деятельности (пени по соответствующему платежу)</t>
  </si>
  <si>
    <t xml:space="preserve">    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</si>
  <si>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 xml:space="preserve">      Единый сельскохозяйственный налог (сумма платежа (перерасчеты, недоимка и задолженность по соответствующему платежу, в том числе по отмененому)</t>
  </si>
  <si>
    <t>18210503010012100110</t>
  </si>
  <si>
    <t xml:space="preserve">      Единый сельскохозяйственный налог (пени по соответствующему платежу)</t>
  </si>
  <si>
    <t xml:space="preserve">    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</si>
  <si>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 xml:space="preserve">      Налог, взимаемый в связи с применением патентной системы налогообложения (сумма платежа (перерасчеты, недоимка и задолженность по соответствующему платежу, в том числе по отмененому) </t>
  </si>
  <si>
    <t>90111651030020000140</t>
  </si>
  <si>
    <t xml:space="preserve">  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</si>
  <si>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 xml:space="preserve">      Субвенции 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</si>
  <si>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  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</si>
  <si>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Приложение №5</t>
  </si>
  <si>
    <t>Приложение № 7</t>
  </si>
  <si>
    <t>Приложение №8</t>
  </si>
  <si>
    <t>ВСЕГО РАСХОДОВ:</t>
  </si>
  <si>
    <t xml:space="preserve">    Администрация муниципального района</t>
  </si>
  <si>
    <t>0000000000</t>
  </si>
  <si>
    <t xml:space="preserve">      ОБЩЕГОСУДАРСТВЕННЫЕ ВОПРОСЫ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</si>
  <si>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</si>
  <si>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  Непрограммные направления деятельности</t>
  </si>
  <si>
    <t>7000000000</t>
  </si>
  <si>
    <t xml:space="preserve">              Глава муниципального образования</t>
  </si>
  <si>
    <t>7000111000</t>
  </si>
  <si>
    <t xml:space="preserve">                Расходы на выплаты персоналу государственных (муниципальных) органов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</si>
  <si>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</si>
  <si>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  Обеспечение деятельности муниципальных органов (центральный аппарат)</t>
  </si>
  <si>
    <t>7000211000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</si>
  <si>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</si>
  <si>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Уплата налогов, сборов и иных платежей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</si>
  <si>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</si>
  <si>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Резервные фонды</t>
  </si>
  <si>
    <t xml:space="preserve">              Резервные фонды местных администраций</t>
  </si>
  <si>
    <t>7000610000</t>
  </si>
  <si>
    <t xml:space="preserve">                Резервные средства</t>
  </si>
  <si>
    <t xml:space="preserve">        Другие общегосударственные вопросы</t>
  </si>
  <si>
    <t>0500000000</t>
  </si>
  <si>
    <t xml:space="preserve">              Содержание муниципального казенного учреждения Камышловского муниципального района "Эксплуатационно-хозяйственная организация"</t>
  </si>
  <si>
    <t>0500110000</t>
  </si>
  <si>
    <t>0500311000</t>
  </si>
  <si>
    <t>0500510000</t>
  </si>
  <si>
    <t xml:space="preserve">                Премии и гранты</t>
  </si>
  <si>
    <t>0500710000</t>
  </si>
  <si>
    <t xml:space="preserve">              Проведение представительских мероприятий, и  "Дней министерств Свердловской области"</t>
  </si>
  <si>
    <t xml:space="preserve">              Участие в работе Ассоциации "Совет муниципальных образований Свердловской области"</t>
  </si>
  <si>
    <t>0500910000</t>
  </si>
  <si>
    <t>0501010000</t>
  </si>
  <si>
    <t xml:space="preserve">              Издание книги, посвященной истории Камышловского района</t>
  </si>
  <si>
    <t>0501210000</t>
  </si>
  <si>
    <t>0501310000</t>
  </si>
  <si>
    <t xml:space="preserve">                Расходы на выплаты персоналу казенных учреждений</t>
  </si>
  <si>
    <t xml:space="preserve">              Содержание муниципального казенного учреждения Камышловского муниципального района "Центр предоставления государственных и муниципальных услуг"</t>
  </si>
  <si>
    <t>0600000000</t>
  </si>
  <si>
    <t xml:space="preserve">                Бюджетные инвестиции</t>
  </si>
  <si>
    <t xml:space="preserve">              Проведение технической инвентаризации муниципального недвижимого имущества, подготовка технической документации</t>
  </si>
  <si>
    <t>0600210000</t>
  </si>
  <si>
    <t xml:space="preserve">              Организация проведение работ по межеванию земельных участков</t>
  </si>
  <si>
    <t>0600310000</t>
  </si>
  <si>
    <t>0600410000</t>
  </si>
  <si>
    <t xml:space="preserve">              Оценка рыночной стоимости муниципального имущества для передачи в аренду</t>
  </si>
  <si>
    <t>0600510000</t>
  </si>
  <si>
    <t xml:space="preserve">                Иные межбюджетные трансферты</t>
  </si>
  <si>
    <t>0601210000</t>
  </si>
  <si>
    <t>0700000000</t>
  </si>
  <si>
    <t>0730000000</t>
  </si>
  <si>
    <t>0730641100</t>
  </si>
  <si>
    <t xml:space="preserve">              Осуществление государственного полномочия Свердловской области по созданию административных комиссий  за счет областного бюджета</t>
  </si>
  <si>
    <t>0730741200</t>
  </si>
  <si>
    <t xml:space="preserve">      НАЦИОНАЛЬНАЯ БЕЗОПАСНОСТЬ И ПРАВООХРАНИТЕЛЬНАЯ ДЕЯТЕЛЬНОСТЬ</t>
  </si>
  <si>
    <t xml:space="preserve">        Защита населения и территории от последствий чрезвычайных ситуаций природного и техногенного характера, гражданская оборона</t>
  </si>
  <si>
    <t>0710000000</t>
  </si>
  <si>
    <t xml:space="preserve">    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</t>
  </si>
  <si>
    <t>0710110000</t>
  </si>
  <si>
    <t xml:space="preserve">              Развитие пунктов временного размещения и приемных пунктов, подготовка загородной зоны для работы в особый период</t>
  </si>
  <si>
    <t>0710310000</t>
  </si>
  <si>
    <t xml:space="preserve">    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</si>
  <si>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>0710510000</t>
  </si>
  <si>
    <t xml:space="preserve">    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</si>
  <si>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>0710610000</t>
  </si>
  <si>
    <t xml:space="preserve">              Проведение работ по предупреждению и ликвидации чрезвычайных ситуаций природного и техногенного характера</t>
  </si>
  <si>
    <t>0711110000</t>
  </si>
  <si>
    <t xml:space="preserve">              Обеспечение деятельности ЕДДС</t>
  </si>
  <si>
    <t>0711210000</t>
  </si>
  <si>
    <t xml:space="preserve">        Другие вопросы в области национальной безопасности и правоохранительной деятельности</t>
  </si>
  <si>
    <t>0720000000</t>
  </si>
  <si>
    <t>0720210000</t>
  </si>
  <si>
    <t>0730110000</t>
  </si>
  <si>
    <t>0730210000</t>
  </si>
  <si>
    <t>0730310000</t>
  </si>
  <si>
    <t xml:space="preserve">      НАЦИОНАЛЬНАЯ ЭКОНОМИКА</t>
  </si>
  <si>
    <t xml:space="preserve">        Сельское хозяйство и рыболовство</t>
  </si>
  <si>
    <t>0200000000</t>
  </si>
  <si>
    <t xml:space="preserve">            Подпрограмма 1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</si>
  <si>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>0210000000</t>
  </si>
  <si>
    <t xml:space="preserve">    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</si>
  <si>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>0210210000</t>
  </si>
  <si>
    <t xml:space="preserve">              Субсидирование затрат по  закупу сельскохозяйственной продукции у населения Камышловского района</t>
  </si>
  <si>
    <t>0210310000</t>
  </si>
  <si>
    <t xml:space="preserve">              Субсидирование  части затрат по приобретению комбикорма на содержание коров в  личных подсобных хозяйствах</t>
  </si>
  <si>
    <t>0210410000</t>
  </si>
  <si>
    <t xml:space="preserve">              Организация и проведение районных конкурсов профессионального мастерства среди работников сельского хозяйства</t>
  </si>
  <si>
    <t>0210510000</t>
  </si>
  <si>
    <t xml:space="preserve">              Организация и проведение Дня работников сельского хозяйства и перерабатывающей промышленности</t>
  </si>
  <si>
    <t>0210610000</t>
  </si>
  <si>
    <t xml:space="preserve">              Субсидирование малых форм хозяйствования на селе с целью расширения производства сельскохозяйственной продукции</t>
  </si>
  <si>
    <t>0210710000</t>
  </si>
  <si>
    <t xml:space="preserve">              Субвенции на осуществление государственного полномочия Свердловской области   по организации проведения мероприятий по отлову и содержанию безнадзорных собак</t>
  </si>
  <si>
    <t>7001142П00</t>
  </si>
  <si>
    <t xml:space="preserve">        Водные ресурсы</t>
  </si>
  <si>
    <t xml:space="preserve">              Обеспечение безопасности людей на водных объектах, предотвращение несчастных случаев на водоемах (в том числе: патрулирование,  изготовление планшетов, аншлагов, запрещающих знаков в необорудованных местах для купания и выхода на лед)</t>
  </si>
  <si>
    <t>0710710000</t>
  </si>
  <si>
    <t xml:space="preserve">              Резервный фонд Правительства Свердловской области</t>
  </si>
  <si>
    <t xml:space="preserve">            Подпрограмма 4 "Развитие транспортного комплекса в муниципальном образовании Камышловский муниципальный район"</t>
  </si>
  <si>
    <t>0240000000</t>
  </si>
  <si>
    <t xml:space="preserve">        Дорожное хозяйство, дорожные фонды</t>
  </si>
  <si>
    <t xml:space="preserve">              Выполнение работ по содержанию автомобильных дорог общего пользования местного значения</t>
  </si>
  <si>
    <t>0240110000</t>
  </si>
  <si>
    <t>0240312403</t>
  </si>
  <si>
    <t xml:space="preserve">        Другие вопросы в области национальной экономики</t>
  </si>
  <si>
    <t>0100000000</t>
  </si>
  <si>
    <t>0110000000</t>
  </si>
  <si>
    <t xml:space="preserve">              Наружная реклама и реклама в средствах массовой информации инвестиционно привлекательного потенциала МО Камышловский муниципальный район</t>
  </si>
  <si>
    <t>0110310000</t>
  </si>
  <si>
    <t xml:space="preserve">            Подпрограмма 2 "Развитие субъектов малого и среднего предпринимательства"</t>
  </si>
  <si>
    <t>0120000000</t>
  </si>
  <si>
    <t xml:space="preserve">              Субсидирование части затрат  начинающих субъектов  малого и среднего предпринимательства на создание и развитие  бизнеса в  приоритетных для МО видах деятельности</t>
  </si>
  <si>
    <t>0120210000</t>
  </si>
  <si>
    <t xml:space="preserve">              Организация и проведение Дня российского предпринимательства</t>
  </si>
  <si>
    <t>0120510000</t>
  </si>
  <si>
    <t xml:space="preserve">              Проведение  конкурса на звание "Лучший  предприниматель года", конкурса "Лучшее предприятие  торговли и  общественного питания" Проведение муниципального этапа конкурса "Молодой предприниматель"
</t>
  </si>
  <si>
    <t>0120610000</t>
  </si>
  <si>
    <t xml:space="preserve">              Субсидирование субъектов малого  и среднего предпринимательства на компенсацию затрат, связанное  с приобретением оборудования в целях  создания и (или) развития и (или) модернизации производства товаров (работ, услуг)</t>
  </si>
  <si>
    <t>0120710000</t>
  </si>
  <si>
    <t>0220000000</t>
  </si>
  <si>
    <t xml:space="preserve">              Организация и проведение профессиональных праздников</t>
  </si>
  <si>
    <t>0220210000</t>
  </si>
  <si>
    <t>0600716007</t>
  </si>
  <si>
    <t xml:space="preserve">      ЖИЛИЩНО-КОММУНАЛЬНОЕ ХОЗЯЙСТВО</t>
  </si>
  <si>
    <t xml:space="preserve">        Коммунальное хозяйство</t>
  </si>
  <si>
    <t xml:space="preserve">            Подпрограмма 3 "Развитие жилищно-коммунального хозяйства и повышение энергетической эффективности"</t>
  </si>
  <si>
    <t>0230000000</t>
  </si>
  <si>
    <t xml:space="preserve">              Межбюджетные трансферты бюджетам сельских поселений на разработку и реализацию инвестиционных проектов</t>
  </si>
  <si>
    <t>0230112301</t>
  </si>
  <si>
    <t>0230212302</t>
  </si>
  <si>
    <t xml:space="preserve">              Бюджетные инвестиции в объекты капитального строительства</t>
  </si>
  <si>
    <t>0230410000</t>
  </si>
  <si>
    <t>0230542800</t>
  </si>
  <si>
    <t xml:space="preserve">        Благоустройство</t>
  </si>
  <si>
    <t xml:space="preserve">            Подпрограмма 6 "Восстановление и развитие объектов внешнего благоустройства"</t>
  </si>
  <si>
    <t>0260000000</t>
  </si>
  <si>
    <t xml:space="preserve">      СОЦИАЛЬНАЯ ПОЛИТИКА</t>
  </si>
  <si>
    <t xml:space="preserve">        Пенсионное обеспечение</t>
  </si>
  <si>
    <t xml:space="preserve">              Доплаты к пенсиям муниципальных служащих</t>
  </si>
  <si>
    <t>7000810000</t>
  </si>
  <si>
    <t xml:space="preserve">                Публичные нормативные социальные выплаты гражданам</t>
  </si>
  <si>
    <t xml:space="preserve">        Социальное обеспечение населения</t>
  </si>
  <si>
    <t xml:space="preserve">            Подпрограмма 5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МО Камышловский муниципальный район"</t>
  </si>
  <si>
    <t>0250000000</t>
  </si>
  <si>
    <t xml:space="preserve">                Социальные выплаты гражданам, кроме публичных нормативных социальных выплат</t>
  </si>
  <si>
    <t>0800000000</t>
  </si>
  <si>
    <t xml:space="preserve">              Оказание материальной помощи различным категориям граждан и социальная поддержка граждан пожилого возраста</t>
  </si>
  <si>
    <t>0800110000</t>
  </si>
  <si>
    <t xml:space="preserve">                Иные выплаты населению</t>
  </si>
  <si>
    <t xml:space="preserve">              Организация и проведение церемонии награждения лучших благотворителей года</t>
  </si>
  <si>
    <t>0800210000</t>
  </si>
  <si>
    <t xml:space="preserve">              Содействие общественным организациям в проведении социально-значимых мероприятий</t>
  </si>
  <si>
    <t>0800310000</t>
  </si>
  <si>
    <t xml:space="preserve">                Субсидии некоммерческим организациям (за исключением государственных (муниципальных) учреждений)</t>
  </si>
  <si>
    <t xml:space="preserve">              Поздравление граждан  и семей (в том числе многодетных и замещающих семей) в Днем Победы в Великой Отечественной войне 1941-1945 г.г.,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</si>
  <si>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>0800410000</t>
  </si>
  <si>
    <t xml:space="preserve">              Информирование населения о реализуемых в рамках муниципальной программы мероприятиях</t>
  </si>
  <si>
    <t>0800510000</t>
  </si>
  <si>
    <t>0800649100</t>
  </si>
  <si>
    <t>0800649200</t>
  </si>
  <si>
    <t>0800652500</t>
  </si>
  <si>
    <t xml:space="preserve">              Выплаты почетным гражданам Камышловского муниципального района</t>
  </si>
  <si>
    <t>7000910000</t>
  </si>
  <si>
    <t xml:space="preserve">                Публичные нормативные выплаты гражданам несоциального характера</t>
  </si>
  <si>
    <t xml:space="preserve">        Другие вопросы в области социальной политики</t>
  </si>
  <si>
    <t xml:space="preserve">      МЕЖБЮДЖЕТНЫЕ ТРАНСФЕРТЫ ОБЩЕГО ХАРАКТЕРА БЮДЖЕТАМ СУБЪЕКТОВ РОССИЙСКОЙ ФЕДЕРАЦИИ И МУНИЦИПАЛЬНЫХ ОБРАЗОВАНИЙ</t>
  </si>
  <si>
    <t xml:space="preserve">        Дотации на выравнивание бюджетной обеспеченности субъектов Российской Федерации и муниципальных образований</t>
  </si>
  <si>
    <t>0900000000</t>
  </si>
  <si>
    <t xml:space="preserve">            Подпрограмма 1 "Повышение финансовой самостоятельности местных бюджетов"</t>
  </si>
  <si>
    <t>0910000000</t>
  </si>
  <si>
    <t xml:space="preserve">              Предоставление дотаций на выравнивание бюджетной обеспеченности поселений</t>
  </si>
  <si>
    <t>0910110000</t>
  </si>
  <si>
    <t xml:space="preserve">                Дотации</t>
  </si>
  <si>
    <t xml:space="preserve">              Предоставление дотаций бюджетам поселений на выравнивание бюджетной обеспеченности  за счет областного бюджета</t>
  </si>
  <si>
    <t>0910340300</t>
  </si>
  <si>
    <t xml:space="preserve">        Прочие межбюджетные трансферты общего характера</t>
  </si>
  <si>
    <t>0730851180</t>
  </si>
  <si>
    <t xml:space="preserve">              Предоставление прочих межбюджетных трансфертов на выравнивание бюджетной обеспеченности поселений</t>
  </si>
  <si>
    <t>0910210000</t>
  </si>
  <si>
    <t xml:space="preserve">    Управление образования администрации  муниципального образования Камышловский муниципальный район</t>
  </si>
  <si>
    <t xml:space="preserve">      ОБРАЗОВАНИЕ</t>
  </si>
  <si>
    <t xml:space="preserve">        Дошкольное образование</t>
  </si>
  <si>
    <t>0300000000</t>
  </si>
  <si>
    <t xml:space="preserve">            Подпрограмма 1 "Развитие системы дошкольного образования в муниципальном образовании Камышловский муниципальный район"</t>
  </si>
  <si>
    <t>0310000000</t>
  </si>
  <si>
    <t xml:space="preserve">  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оплату труда работников  дошкольных образовательных организаций</t>
  </si>
  <si>
    <t>0310110000</t>
  </si>
  <si>
    <t xml:space="preserve">  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</si>
  <si>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>0310210000</t>
  </si>
  <si>
    <t xml:space="preserve">    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</si>
  <si>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>0310310000</t>
  </si>
  <si>
    <t xml:space="preserve">    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</si>
  <si>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>0310410000</t>
  </si>
  <si>
    <t xml:space="preserve">    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капитального, текущего ремонта зданий, сооружений, помещений)</t>
  </si>
  <si>
    <t>0310510000</t>
  </si>
  <si>
    <t xml:space="preserve">              Повышение квалификации  педагогических и управленческих кадров для реализации федеральных  государственных  образовательных стандартов дошкольного образования  (внедрение модели организации и  финансирования повышения  квалификации работников  образования, обеспечивающей
непрерывность и адресный подход к повышению квалификации)</t>
  </si>
  <si>
    <t>0310710000</t>
  </si>
  <si>
    <t xml:space="preserve">  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в части финансирования расходов на оплату труда работников общеобразовательных организаций  за счет областного бюджета.</t>
  </si>
  <si>
    <t>0310845110</t>
  </si>
  <si>
    <t xml:space="preserve">  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</si>
  <si>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>0310945120</t>
  </si>
  <si>
    <t xml:space="preserve">        Общее образование</t>
  </si>
  <si>
    <t xml:space="preserve">            Подпрограмма 2 "Развитие системы общего образования в муниципальном образовании Камышловский муниципальный район"</t>
  </si>
  <si>
    <t>0320000000</t>
  </si>
  <si>
    <t xml:space="preserve">  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</si>
  <si>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>0320110000</t>
  </si>
  <si>
    <t xml:space="preserve">  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</si>
  <si>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>0320210000</t>
  </si>
  <si>
    <t xml:space="preserve">              Создание условий для содержания детей в муниципальных общеобразовательных организациях и обеспечения образовательного процесса</t>
  </si>
  <si>
    <t>0320310000</t>
  </si>
  <si>
    <t xml:space="preserve">                Исполнение судебных актов</t>
  </si>
  <si>
    <t xml:space="preserve">              Обеспечение организации питания обучающихся в муниципальных общеобразовательных организациях</t>
  </si>
  <si>
    <t>0320410000</t>
  </si>
  <si>
    <t xml:space="preserve">    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</t>
  </si>
  <si>
    <t>0320510000</t>
  </si>
  <si>
    <t xml:space="preserve">              Приведение зданий и территорий общеобразовательных организаций в соответствии с современными требованиями и нормами (проведение капитального,  текущего ремонта зданий, сооружений, помещений)</t>
  </si>
  <si>
    <t>0320610000</t>
  </si>
  <si>
    <t xml:space="preserve">              Повышение квалификации  педагогических и  управленческих кадров для реализации федеральных   государственных  образовательных стандартов 
общего образования  (внедрение модели организации и  финансирования повышения   квалификации работников  образования, обеспечивающей
непрерывность и адресный подход к повышению         
квалификации)</t>
  </si>
  <si>
    <t>0320810000</t>
  </si>
  <si>
    <t xml:space="preserve">  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</si>
  <si>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>0321145310</t>
  </si>
  <si>
    <t xml:space="preserve">  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</si>
  <si>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>0321245320</t>
  </si>
  <si>
    <t>0321345400</t>
  </si>
  <si>
    <t xml:space="preserve">  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</si>
  <si>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     Подпрограмма 3 "Развитие системы отдыха и оздоровление детей в муниципальном образовании Камышловский муниципальный район"</t>
  </si>
  <si>
    <t>0330000000</t>
  </si>
  <si>
    <t xml:space="preserve">              Организация отдыха и оздоровления детей и подростков в Камышловском муниципальном районе</t>
  </si>
  <si>
    <t>0330110000</t>
  </si>
  <si>
    <t xml:space="preserve">              Организация  трудоустройства несовершеннолетних в летний период в Камышловском муниципальном районе</t>
  </si>
  <si>
    <t>0330210000</t>
  </si>
  <si>
    <t xml:space="preserve">    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</si>
  <si>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>0330310000</t>
  </si>
  <si>
    <t xml:space="preserve">              Организация отдыха детей в каникулярное время за счет областного бюджета</t>
  </si>
  <si>
    <t>0330445600</t>
  </si>
  <si>
    <t xml:space="preserve">            Подпрограмма 4 "Патриотическое воспитание граждан в муниципальном образовании Камышловский муниципальный район"</t>
  </si>
  <si>
    <t>0340000000</t>
  </si>
  <si>
    <t xml:space="preserve">              Организация мероприятий по капитальному ремонту и реконструкции военно-спортивных полос и стрелковых тиров в общеобразовательных организациях</t>
  </si>
  <si>
    <t>0340110000</t>
  </si>
  <si>
    <t xml:space="preserve">              Оснащение оборудованием и инвентнарем  муниципальных учреждений, занимающихся патриотическим воспитанием граждан</t>
  </si>
  <si>
    <t>0340210000</t>
  </si>
  <si>
    <t xml:space="preserve">              Организация участия и проведение районных, областных, общероссийских, мероприятий патриотической направленности</t>
  </si>
  <si>
    <t>0340310000</t>
  </si>
  <si>
    <t>0400000000</t>
  </si>
  <si>
    <t xml:space="preserve">            Подпрограмма 3 "Развитие потенциала молодежи Камышловского района"</t>
  </si>
  <si>
    <t>0430000000</t>
  </si>
  <si>
    <t xml:space="preserve">              Осуществление мероприятий по приоритетным направлениям работы с молодежью</t>
  </si>
  <si>
    <t>0430110000</t>
  </si>
  <si>
    <t xml:space="preserve">        Другие вопросы в области образования</t>
  </si>
  <si>
    <t xml:space="preserve">             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</t>
  </si>
  <si>
    <t>0350000000</t>
  </si>
  <si>
    <t xml:space="preserve">    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</si>
  <si>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>0350110000</t>
  </si>
  <si>
    <t xml:space="preserve">    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 районных мероприятий в сфере образования</t>
  </si>
  <si>
    <t>0350210000</t>
  </si>
  <si>
    <t xml:space="preserve">    Отдел культуры, молодежной политики и спорта администрации муниципального образования Камышловский муниципальный район</t>
  </si>
  <si>
    <t xml:space="preserve">            Подпрограмма 2 "Развитие дополнительного образования"</t>
  </si>
  <si>
    <t>0420000000</t>
  </si>
  <si>
    <t xml:space="preserve">              Организация деятельности учреждений дополнительного образования</t>
  </si>
  <si>
    <t>0420110000</t>
  </si>
  <si>
    <t xml:space="preserve">              Мероприятия по укреплению материально-технической базы муниципальных учреждений дополнительного образования</t>
  </si>
  <si>
    <t>0420210000</t>
  </si>
  <si>
    <t xml:space="preserve">              Приобретение оборудования и иных материальных ценностей, необходимых для деятельности дополнительного образования</t>
  </si>
  <si>
    <t>0420310000</t>
  </si>
  <si>
    <t xml:space="preserve">            Подпрограмма 4 "Развитие физической культуры, спорта и туризма "</t>
  </si>
  <si>
    <t>0440000000</t>
  </si>
  <si>
    <t xml:space="preserve">            Подпрограмма 5 "Патриотическое воспитание граждан"</t>
  </si>
  <si>
    <t>0450000000</t>
  </si>
  <si>
    <t xml:space="preserve">             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</t>
  </si>
  <si>
    <t xml:space="preserve">              Оснащение муниципальных библиотек книгами, учебными фильмами, плакатами, патриотической направленности</t>
  </si>
  <si>
    <t>0450310000</t>
  </si>
  <si>
    <t xml:space="preserve">              Мероприятия, направленные на патриотическое воспитание граждан (конкурсы, фестивали, акции, соревнования памяти, автопробеги и т.д.)</t>
  </si>
  <si>
    <t>0450410000</t>
  </si>
  <si>
    <t xml:space="preserve">              Организация и проведение 5-дневных учебных сборов по начальной военной подготовке для допризывной молодежи</t>
  </si>
  <si>
    <t>0450510000</t>
  </si>
  <si>
    <t xml:space="preserve">              Организация и проведение военно-спортивных игр, предусмотренных Спартакиадой допризывников ОУ Камышловского района, участие в оборонно-спортивных оздоровительных лагерях на территории Свердловской области</t>
  </si>
  <si>
    <t xml:space="preserve">      КУЛЬТУРА, КИНЕМАТОГРАФИЯ</t>
  </si>
  <si>
    <t xml:space="preserve">        Культура</t>
  </si>
  <si>
    <t xml:space="preserve">            Подпрограмма 1 "Развитие культуры и искусства"</t>
  </si>
  <si>
    <t>0410000000</t>
  </si>
  <si>
    <t xml:space="preserve">    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</si>
  <si>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0410114102</t>
  </si>
  <si>
    <t xml:space="preserve">              Организация деятельности МКИЦ</t>
  </si>
  <si>
    <t>0410210000</t>
  </si>
  <si>
    <t xml:space="preserve">    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</si>
  <si>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>0410310000</t>
  </si>
  <si>
    <t xml:space="preserve">              Укрепление и развитие материально - технической базы "МКИЦ"</t>
  </si>
  <si>
    <t>0410410000</t>
  </si>
  <si>
    <t xml:space="preserve">              Мероприятия по информированию населения, издательской деятельности</t>
  </si>
  <si>
    <t>0410510000</t>
  </si>
  <si>
    <t xml:space="preserve">              Мероприятия в сфере культуры и искусства</t>
  </si>
  <si>
    <t>0410610000</t>
  </si>
  <si>
    <t xml:space="preserve">    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</si>
  <si>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>0410710000</t>
  </si>
  <si>
    <t xml:space="preserve">              Приобретение оборудования и иных материальных ценностей, необходимых для деятельности ММКУК КМР МКИЦ</t>
  </si>
  <si>
    <t>0411010000</t>
  </si>
  <si>
    <t xml:space="preserve">        Другие вопросы в области культуры, кинематографии</t>
  </si>
  <si>
    <t xml:space="preserve">            Подпрограмма 7 "Обеспечивающая подпрограмма"</t>
  </si>
  <si>
    <t>0470000000</t>
  </si>
  <si>
    <t xml:space="preserve">    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</si>
  <si>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>0470110000</t>
  </si>
  <si>
    <t xml:space="preserve">              Создание материально - технических условий для обеспечения деятельности  органа муниципальной власти в сфере культуры, молодежной политики и спорта</t>
  </si>
  <si>
    <t>0470210000</t>
  </si>
  <si>
    <t xml:space="preserve">            Подпрограмма 6 "Обеспечение жильем молодых семей МО Камышловский муниципальный район"</t>
  </si>
  <si>
    <t>0460000000</t>
  </si>
  <si>
    <t xml:space="preserve">            Подпрограмма 8 "Предоставление  региональной поддержки  молодым семьям Камышловского муниципального района  на улучшение жилищных условий"</t>
  </si>
  <si>
    <t>0480000000</t>
  </si>
  <si>
    <t xml:space="preserve">              Предоставление региональных социальных выплат молодым семьям на улучшение жилищных условий за счет областного бюджета</t>
  </si>
  <si>
    <t>0480149500</t>
  </si>
  <si>
    <t xml:space="preserve">      ФИЗИЧЕСКАЯ КУЛЬТУРА И СПОРТ</t>
  </si>
  <si>
    <t xml:space="preserve">        Физическая культура</t>
  </si>
  <si>
    <t xml:space="preserve">              Организация деятельности учреждений физической культуры и их филиалов спортивной  направленности (ФОК)</t>
  </si>
  <si>
    <t>0440210000</t>
  </si>
  <si>
    <t xml:space="preserve">    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</si>
  <si>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>0440510000</t>
  </si>
  <si>
    <t xml:space="preserve">              Ремонт зданий и помещений, в которых размещаются  муниципальные учреждения физической культуры, спорта и их филиалы (ФОК)</t>
  </si>
  <si>
    <t>0440610000</t>
  </si>
  <si>
    <t xml:space="preserve">        Массовый спорт</t>
  </si>
  <si>
    <t xml:space="preserve">              Мероприятия в сфере физической культуры и спорта</t>
  </si>
  <si>
    <t>0440110000</t>
  </si>
  <si>
    <t xml:space="preserve">              Строительство (размещение) типовых спортивных сооружений (площадок)</t>
  </si>
  <si>
    <t>0440310000</t>
  </si>
  <si>
    <t xml:space="preserve">    Дума муниципального образования "Камышловский район"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</si>
  <si>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</si>
  <si>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Председатель представительного органа муниципального образования и его заместители</t>
  </si>
  <si>
    <t>7000311000</t>
  </si>
  <si>
    <t xml:space="preserve">              Депутаты представительного органа муниципального образования</t>
  </si>
  <si>
    <t>7000411000</t>
  </si>
  <si>
    <t xml:space="preserve">    Счетная палата муниципального образования "Камышловский район"</t>
  </si>
  <si>
    <t xml:space="preserve">              Руководитель контрольно-счетной палаты муниципального образования и его заместители</t>
  </si>
  <si>
    <t>7000511000</t>
  </si>
  <si>
    <t>18210501011011000110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</si>
  <si>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</si>
  <si>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18210501011012100110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</si>
  <si>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</si>
  <si>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18210501011013000110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</si>
  <si>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</si>
  <si>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18210501021011000110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</si>
  <si>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</si>
  <si>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18210501021012100110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</si>
  <si>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</si>
  <si>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18210501021013000110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</si>
  <si>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</si>
  <si>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18210501050012100110</t>
  </si>
  <si>
    <t xml:space="preserve">  Минимальный налог, зачисляемый в бюджеты субъектов Российской Федерации (пени по соответствующему платежу)</t>
  </si>
  <si>
    <t>18211603010016000140</t>
  </si>
  <si>
    <t>90111302995050000130</t>
  </si>
  <si>
    <t>Источники финансирования дефицита местного бюджета (-) профицит (+) дефицит</t>
  </si>
  <si>
    <t xml:space="preserve">  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области,  за счет областного  бюджета</t>
  </si>
  <si>
    <t xml:space="preserve">              Приобретение основных средств 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</si>
  <si>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    Оценка рыночной стоимости земельных участков для заключения договоров аренды</t>
  </si>
  <si>
    <t>0601410000</t>
  </si>
  <si>
    <t>7009040700</t>
  </si>
  <si>
    <t xml:space="preserve">              Межбюджетные трансферты муниципальным образованиям сельских поселений на ремонт автомобильных дорог местного значения, в том числе искусственных сооружений, расположенных на них</t>
  </si>
  <si>
    <t xml:space="preserve">            Подпрограмма 1 Повышение инвестиционной привлекательности МО Камышловский муниципальный район</t>
  </si>
  <si>
    <t xml:space="preserve">              Организация и проведение  конкурсов профессионального мастерства среди продавцов, поваров, водителей и др. профессий</t>
  </si>
  <si>
    <t>0121210000</t>
  </si>
  <si>
    <t>0601616016</t>
  </si>
  <si>
    <t>0601643800</t>
  </si>
  <si>
    <t>0601716017</t>
  </si>
  <si>
    <t>0601816018</t>
  </si>
  <si>
    <t>0601843800</t>
  </si>
  <si>
    <t>0601943800</t>
  </si>
  <si>
    <t xml:space="preserve">              Межбюджетные трансферты на содействие в организации электро-, тепло-, газо- и водоснабжения, водоотведения, снабжения населения топливом, в том числе путем предоставления межбюджетных трансфертов на осуществление своевременных расчетов за топливно-энергетические ресурсы по обязательствам органов местного самоуправления за счет областного бюджета</t>
  </si>
  <si>
    <t xml:space="preserve">              Предоставление межбюджетных трансфертов на благоустройство населенных пунктов</t>
  </si>
  <si>
    <t xml:space="preserve">              Улучшение жилищных условий граждан, проживающих в сельской местности, в том числе молодых семей и молодых специалистов</t>
  </si>
  <si>
    <t xml:space="preserve">        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за счет  средств  областного  бюджета</t>
  </si>
  <si>
    <t xml:space="preserve">              Субвенции на осуществление государственного полномочия Свердловской области 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услуг», за  счет средств областного бюджета</t>
  </si>
  <si>
    <t xml:space="preserve">             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услуг, за счет средств федерального бюджета</t>
  </si>
  <si>
    <t xml:space="preserve">          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</si>
  <si>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08006R4620</t>
  </si>
  <si>
    <t xml:space="preserve">      СРЕДСТВА МАССОВОЙ ИНФОРМАЦИИ</t>
  </si>
  <si>
    <t>1200</t>
  </si>
  <si>
    <t xml:space="preserve">        Телевидение и радиовещание</t>
  </si>
  <si>
    <t>1201</t>
  </si>
  <si>
    <t xml:space="preserve">        Периодическая печать и издательства</t>
  </si>
  <si>
    <t>1202</t>
  </si>
  <si>
    <t xml:space="preserve">              Перевод котельных на газ в муниципальных учреждениях Камышловского района</t>
  </si>
  <si>
    <t>0311010000</t>
  </si>
  <si>
    <t xml:space="preserve">              Обеспечение питанием  обучающихся  в  муниципальных  общеобразовательных  организациях,  за счет областного бюджета</t>
  </si>
  <si>
    <t>0321710000</t>
  </si>
  <si>
    <t xml:space="preserve">        Молодежная политика</t>
  </si>
  <si>
    <t xml:space="preserve">        Дополнительное образование детей</t>
  </si>
  <si>
    <t>0703</t>
  </si>
  <si>
    <t>0420410000</t>
  </si>
  <si>
    <t>0411114111</t>
  </si>
  <si>
    <t xml:space="preserve">              Субсидии на реализацию мероприятий по поэтапному внедрению Всероссийского физкультурно-спортивного комплекса "Готов к труду и обороне" (ГТО) за счет средств областного бюджета</t>
  </si>
  <si>
    <t xml:space="preserve">              Софинансирование на реализацию мероприятий по поэтапному внедрению Всероссийского физкультурно-спортивного комплекса "Готов к труду и обороне" (ГТО) за счет средств местного бюджета</t>
  </si>
  <si>
    <t xml:space="preserve">      Дополнительное образование детей</t>
  </si>
  <si>
    <t xml:space="preserve">      Молодежная политика</t>
  </si>
  <si>
    <t xml:space="preserve">    СРЕДСТВА МАССОВОЙ ИНФОРМАЦИИ</t>
  </si>
  <si>
    <t xml:space="preserve">      Телевидение и радиовещание</t>
  </si>
  <si>
    <t xml:space="preserve">      Периодическая печать и издательства</t>
  </si>
  <si>
    <t>Министерство финансов Свердловской области</t>
  </si>
  <si>
    <t>00411633050050000140</t>
  </si>
  <si>
    <t xml:space="preserve">    Денежные взыскания (штрафы) за нарушение законодательства РФ о размещении заказов на поставки товаров для нужд муниципальных районов</t>
  </si>
  <si>
    <t>18210502020022100110</t>
  </si>
  <si>
    <t xml:space="preserve">      Единый налог на вмененный доход для отдельных видов деятельности (за налоговые периоды, истекшие до 1 января 2011 года)(пени по соответствующему платежу)</t>
  </si>
  <si>
    <t>18210504020022100110</t>
  </si>
  <si>
    <t xml:space="preserve">      Налог, взимаемый в связи с применением патентной системы налогообложения (пени по соответствующему платежу) </t>
  </si>
  <si>
    <t>18210803010011000110</t>
  </si>
  <si>
    <t xml:space="preserve">      Госудрственная пошлина по делам, рассматриваемым в судах общей юрисдикции, мироавми судьями (за исключением Верховного Суда Российской Федерации) </t>
  </si>
  <si>
    <t>90111105013050000120</t>
  </si>
  <si>
    <t xml:space="preserve">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и межселенных территорий  , а также средства от продажи права на заключение договоров аренды указанных земельных участков</t>
  </si>
  <si>
    <t>90111406013050000430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</si>
  <si>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</si>
  <si>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 xml:space="preserve">        Субсидии на проведение землеустроительных работ по описанию местоположения границ территориальных зон и населенных пунктов, расположенных на территории Свердловской области </t>
  </si>
  <si>
    <t xml:space="preserve"> 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</si>
  <si>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90611690050050000140</t>
  </si>
  <si>
    <t xml:space="preserve">   Субсидии на создание в общеобразовательных организациях, расположенных в сельской местности, условий для занятий физической культурой и спортом, предусмотренные государственной программой Свердловской области "Развитие системы образования в Свердловской области до 2024 года" (ОБ)</t>
  </si>
  <si>
    <t>90811302995050000130</t>
  </si>
  <si>
    <t xml:space="preserve">      Субсидии на предоставление региональных социальных выплат молодым семьям на улучшение жилищных условий</t>
  </si>
  <si>
    <t>ИТОГО:</t>
  </si>
  <si>
    <t>1.1.</t>
  </si>
  <si>
    <t xml:space="preserve"> Подпрограмма 1 "Повышение финансовой самостоятельности местных бюджетов", в том числе:</t>
  </si>
  <si>
    <t>1.1.1.</t>
  </si>
  <si>
    <t>Предоставление прочих межбюджетных трансфертов на выравнивание бюджетной обеспеченности поселений</t>
  </si>
  <si>
    <t>2.1.</t>
  </si>
  <si>
    <t xml:space="preserve"> Подпрограмма 3 "Развитие жилищно-коммунального хозяйства и повышение энергетической эффективности в муниципальном образовании Камышловский муниципальный район",  в том числе:</t>
  </si>
  <si>
    <t>2.1.1.</t>
  </si>
  <si>
    <t>2.1.2.</t>
  </si>
  <si>
    <t>2.2.</t>
  </si>
  <si>
    <t xml:space="preserve">  Подпрограмма 4 "Развитие транспортного комплекса в муниципальном образовании Камышловский муниципальный район", в том числе:</t>
  </si>
  <si>
    <t>2.2.1.</t>
  </si>
  <si>
    <t>2.2.2.</t>
  </si>
  <si>
    <t>3.1.</t>
  </si>
  <si>
    <t>3.3.</t>
  </si>
  <si>
    <t>3.5.</t>
  </si>
  <si>
    <t>3.6.</t>
  </si>
  <si>
    <t>5.1.</t>
  </si>
  <si>
    <t xml:space="preserve">          Подпрограмма 1 "Развитие культуры и искусства"</t>
  </si>
  <si>
    <t>5.1.1.</t>
  </si>
  <si>
    <t>Номер стро-ки</t>
  </si>
  <si>
    <t>2016 год</t>
  </si>
  <si>
    <t>в 2016 году УО дали зар.пл. с начисле6ниями, а в 2017 году без начислений</t>
  </si>
  <si>
    <t>в процентах к сумме средств, отраженных в графе 4</t>
  </si>
  <si>
    <t xml:space="preserve">              Проведение социологических исследований с целью выяснения уровня удовлетворенности  населения  Камышловского муниципального район деятельностью органов местного самоуправления района</t>
  </si>
  <si>
    <t>0500210000</t>
  </si>
  <si>
    <t xml:space="preserve">              Мероприятия кадровой политики</t>
  </si>
  <si>
    <t>0500411000</t>
  </si>
  <si>
    <t xml:space="preserve">              Проведение праздничных мероприятий</t>
  </si>
  <si>
    <t xml:space="preserve">              Мероприятия по приобретению сувенирной продукции и бланков документов</t>
  </si>
  <si>
    <t>0500610000</t>
  </si>
  <si>
    <t xml:space="preserve">              Мероприятия по информационному обеспечению органов местного самоуправления</t>
  </si>
  <si>
    <t>0500810000</t>
  </si>
  <si>
    <t>0501146100</t>
  </si>
  <si>
    <t xml:space="preserve">             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мероприятия, направленные на выполнение данного полномочия в части газоснабжения населения</t>
  </si>
  <si>
    <t>0600220908</t>
  </si>
  <si>
    <t xml:space="preserve">              Содержание объектов муниципальной собственности, находящихся в казне муниципального образования Камышловский муниципальный район</t>
  </si>
  <si>
    <t xml:space="preserve">              Приобретение автомобилей для нужд органов  местного самоуправления</t>
  </si>
  <si>
    <t>0600610000</t>
  </si>
  <si>
    <t xml:space="preserve">              Обеспечение деятельности Камышловского комитета по управлению имуществом</t>
  </si>
  <si>
    <t>0600810000</t>
  </si>
  <si>
    <t xml:space="preserve">              Предоставление межбюджетных трансфертов  сельским поселениям на ремонт объектов недвижимости находящихся в казне муниципального образования "Восточное сельское поселение"</t>
  </si>
  <si>
    <t>0601016010</t>
  </si>
  <si>
    <t xml:space="preserve">              Содержание и обслуживание транкинговой связи</t>
  </si>
  <si>
    <t>0710810000</t>
  </si>
  <si>
    <t xml:space="preserve">    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</si>
  <si>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</t>
  </si>
  <si>
    <t>0720310000</t>
  </si>
  <si>
    <t xml:space="preserve">              Проведение мероприятий направленных на активизацию борьбы с пьянством, алкоголизмом, наркоманией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 и др) 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</si>
  <si>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</si>
  <si>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 xml:space="preserve">    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</si>
  <si>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  Межбюджетные трансферты муниципальным образованиям сельских поселений на проектирование и строительство автобомильных дорог местного значения</t>
  </si>
  <si>
    <t>0240412404</t>
  </si>
  <si>
    <t xml:space="preserve">              Выполнение научно-исследовательских работ</t>
  </si>
  <si>
    <t>0240610000</t>
  </si>
  <si>
    <t xml:space="preserve">              Предоставление межбюджетных трансфертов на проведение работ по внесению изменений в Генеральный план и Правила землепользования и застройки МО "Обуховское сельское поселение"</t>
  </si>
  <si>
    <t>0260212602</t>
  </si>
  <si>
    <t>0250145672</t>
  </si>
  <si>
    <t xml:space="preserve">              Улучшение жилищных условий граждан, проживающих в сельской местности, в том числе молодых семей и молодых специалистов, на условиях софинансирования из федерального бюджета</t>
  </si>
  <si>
    <t>02501L5670</t>
  </si>
  <si>
    <t>02501S5672</t>
  </si>
  <si>
    <t xml:space="preserve">              Мероприятия по освещению деятельности органов местного самоуправления</t>
  </si>
  <si>
    <t xml:space="preserve">  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</si>
  <si>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>7001251200</t>
  </si>
  <si>
    <t>03215S5И00</t>
  </si>
  <si>
    <t xml:space="preserve">              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</si>
  <si>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0321645Ф00</t>
  </si>
  <si>
    <t>03216S5Ф00</t>
  </si>
  <si>
    <t xml:space="preserve">              Поддержка на конкурсной основе лучших учреждений дополнительного образования</t>
  </si>
  <si>
    <t>0420510000</t>
  </si>
  <si>
    <t xml:space="preserve">              Оснащение муниципальных учреждений, занимающихся патриотическим воспитанием, учебными пособиями, наглядной печатной продукцией, стендов, парадной военной формы для обучающихся в патриотических клубах</t>
  </si>
  <si>
    <t>0450710000</t>
  </si>
  <si>
    <t xml:space="preserve">             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на условиях софинансирования из федерального бюджета</t>
  </si>
  <si>
    <t>04107L5190</t>
  </si>
  <si>
    <t xml:space="preserve">        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</si>
  <si>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04108L5190</t>
  </si>
  <si>
    <t xml:space="preserve">              Межбюжетные трансферты на строительство типовых культурных сооружений (Центр Культурного Развития)</t>
  </si>
  <si>
    <t xml:space="preserve">              Предоставление социальных выплат молодым семьям на приобретение (строительство) жилья на условиях софинансирования</t>
  </si>
  <si>
    <t>04601L4970</t>
  </si>
  <si>
    <t xml:space="preserve">              Предоставление социальных выплат региональной поддержки молодым семьям</t>
  </si>
  <si>
    <t>0480110000</t>
  </si>
  <si>
    <t xml:space="preserve">              Приобретение оборудования и иных материальных ценностей для деятельности ДЮСШ</t>
  </si>
  <si>
    <t>0440410000</t>
  </si>
  <si>
    <t>в процентах к сумме средств, отраженных в графе 7</t>
  </si>
  <si>
    <t>ВСЕГО на 2018 год</t>
  </si>
  <si>
    <t>Межбюжетные трансферты на строительство типовых культурных сооружений (Центр Культурного Развития)</t>
  </si>
  <si>
    <t>Межбюджетные трансферты муниципальным образованиям сельских поселений на ремонт автомобильных дорог местного значения, в том числе искусственных сооружений, расположенных на них</t>
  </si>
  <si>
    <t>2.1.3.</t>
  </si>
  <si>
    <t>2.3.</t>
  </si>
  <si>
    <t>2.3.1.</t>
  </si>
  <si>
    <t>3.2.</t>
  </si>
  <si>
    <t>3.4.</t>
  </si>
  <si>
    <t>3.7.</t>
  </si>
  <si>
    <t>18210501012012100110</t>
  </si>
  <si>
    <t xml:space="preserve">  Налог, взимаемый с налогоплательщиков, выбравших в качестве объекта налогообложения доходы(за налоговые периоды, истекшие до 1 января 2011 года)  (пени по соответствующему платежу, в том числе по отмененному)</t>
  </si>
  <si>
    <t>18210501021014000110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</si>
  <si>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(прочие поступления)</t>
  </si>
  <si>
    <t>Главное управление Министерства внутренних дел Российской Федерации по Свердловской области</t>
  </si>
  <si>
    <t>18811643000016000140</t>
  </si>
  <si>
    <t xml:space="preserve">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</si>
  <si>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90111402053050000440</t>
  </si>
  <si>
    <t xml:space="preserve">    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</si>
  <si>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90111701050050000180</t>
  </si>
  <si>
    <t xml:space="preserve">    Невыясненные поступления, зачисляемые в бюджеты  муниципальных районов</t>
  </si>
  <si>
    <t xml:space="preserve">    Субсидии бюджетам муниципальных районов на реализацию мероприятий по устойчивому развитию сельских территорий (ФБ)</t>
  </si>
  <si>
    <t xml:space="preserve">    Субсидии бюджетам муниципальных районов на реализацию мероприятий по устойчивому развитию сельских территорий (ОБ)</t>
  </si>
  <si>
    <t xml:space="preserve">    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 </t>
  </si>
  <si>
    <t xml:space="preserve">      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</si>
  <si>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 Межбюджетные трансферты из обласного бюджета бюджетам муниципальных районов на организацию электро-, тепло-, газо- и водоснабжения населения, водоотведения, снабжения населения топливом, в том числе на осуществление своевременных расчетов по обязательствам муниципальных районов за топливно-энергетические ресурсы </t>
  </si>
  <si>
    <t>90611701050050000180</t>
  </si>
  <si>
    <t xml:space="preserve">    Субсидии на предоставление социальных выплат молодым семьям на приобретение (строительство) жилья на условиях софинансирования из ФБ
</t>
  </si>
  <si>
    <t xml:space="preserve">    Субсидии бюджетам муниципальных районов, предусмотренные программой "Реализация молодежной политики и патриотического воспитания граждан в Свердловской области до 2024 года" на подготовку молодых граждан к военной службе в 2018 году на участие в областных оборонно-спортивных лагерях и военно-спортивных играх на территории Свердловской области</t>
  </si>
  <si>
    <t xml:space="preserve">    Межбюджетные трансферты о выделении из Резервного фонда Правительства Свердловской области</t>
  </si>
  <si>
    <t xml:space="preserve">      Обеспечение пожарной безопасности</t>
  </si>
  <si>
    <t>0310</t>
  </si>
  <si>
    <t xml:space="preserve">      Лесное хозяйство</t>
  </si>
  <si>
    <t>0407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</si>
  <si>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</si>
  <si>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</si>
  <si>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</si>
  <si>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</si>
  <si>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>Показатели исполнения расходов бюджета муниципального образования Камышловский муниципальный район за 2019 год по разделам и подразделам классификации расходов бюджета</t>
  </si>
  <si>
    <t xml:space="preserve">          Муниципальная программа "Повышение эффективности деятельности органов местного самоуправления муниципального образования Камышловский муниципальный район на 2014-2024годы"</t>
  </si>
  <si>
    <t xml:space="preserve">              Мероприятия по архивному делу</t>
  </si>
  <si>
    <t>0501110000</t>
  </si>
  <si>
    <t xml:space="preserve">          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2014-2024годы"</t>
  </si>
  <si>
    <t xml:space="preserve">              Предоставление межбюджетных трансфертов сельским поселениям на ремонт объектов недвижимости, находящихся в казне муниципального образования "Галкинское сельское поселение"</t>
  </si>
  <si>
    <t>0600416004</t>
  </si>
  <si>
    <t xml:space="preserve">              Администрирование неналоговых доходов</t>
  </si>
  <si>
    <t xml:space="preserve">              Предоставление межбюджетных трансфертов МО "Обуховское сельское поселение" на выполнение работ по оформлению права собственности на объекты водоснабжения и водоотведения для заключения концессионного соглашения</t>
  </si>
  <si>
    <t>0602416024</t>
  </si>
  <si>
    <t xml:space="preserve">              Предоставление межбюджетных трансфертов МО "Галкинское сельское поселение" на выполнение кадастровых работ в отношении объектов капитального строительства на территории МО "Галкинское сельское поселение"</t>
  </si>
  <si>
    <t>0602916029</t>
  </si>
  <si>
    <t xml:space="preserve">          Муниципальная программа "Обеспечение безопасности на территории МО Камышловский муниципальный район на 2014-2024годы"</t>
  </si>
  <si>
    <t xml:space="preserve">            Подпрограмма 3 "Профилактика правонарушений на территории МО Камышловский муниципальный район на 2014-2024годы"</t>
  </si>
  <si>
    <t xml:space="preserve">  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</si>
  <si>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  Подпрограмма 1 "Обеспечение мероприятий по гражданской обороне, предупреждению и ликвидации последствий ЧС и стихийных бедствий природного и техногенного характера, безопасности  людей на территории МО Камышловский муниципальный район на 2014-2024годы"</t>
  </si>
  <si>
    <t xml:space="preserve">              Переаттестация  ПЭВМ - рабочего места по гражданской обороне и рабочих мест ЕДДС</t>
  </si>
  <si>
    <t>0710910000</t>
  </si>
  <si>
    <t xml:space="preserve">              Организация и проведение учений, тренировок по ГО</t>
  </si>
  <si>
    <t>0711010000</t>
  </si>
  <si>
    <t xml:space="preserve">        Обеспечение пожарной безопасности</t>
  </si>
  <si>
    <t xml:space="preserve">              Предоставление межбюджетных трансфертов сельским поселениям на пожарную безопасность</t>
  </si>
  <si>
    <t>0711311131</t>
  </si>
  <si>
    <t xml:space="preserve">            Подпрограмма 2 "Противодействие экстремизму и профилактика терроризма на территории МО Камышловский муниципальный района 2014-2024годы"</t>
  </si>
  <si>
    <t xml:space="preserve">          Муниципальная программа "Комплексное развитие сельских трриторий муниципального образования Камышловский муниципальный район на период 2014-2024годов"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</si>
  <si>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</si>
  <si>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Лесное хозяйство</t>
  </si>
  <si>
    <t xml:space="preserve">        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</si>
  <si>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>0601110000</t>
  </si>
  <si>
    <t xml:space="preserve">         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 на 2013-2024годы</t>
  </si>
  <si>
    <t xml:space="preserve">              Субсидирование части затрат на уплату процентов по кредитам, полученным в кредитных организациях субъектами МСП - производителями товаров, работ и услуг,  на финансирование проектов, отобранных на конкурсной основе</t>
  </si>
  <si>
    <t>0120110000</t>
  </si>
  <si>
    <t xml:space="preserve">            Подпрограмма 2 "Создание условий для обеспечения поселений, входящих в состав Камышловского муниципального района, услугами торговли, общественного питания и бытового обслуживания на период 2014-2024 годов"</t>
  </si>
  <si>
    <t xml:space="preserve">              Предоставление межбюджетных трансфертов МО "Восточное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</si>
  <si>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 xml:space="preserve">    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(Восточное сельское поселение)</t>
  </si>
  <si>
    <t xml:space="preserve">              Предоставление межбюджетных трансфертов МО "Галкинское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</si>
  <si>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 xml:space="preserve">              Предоставление межбюджетных трансфертов МО "Зареченское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</si>
  <si>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 xml:space="preserve">    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(Зареченское сельское поселение)</t>
  </si>
  <si>
    <t xml:space="preserve">              Предоставление межбюджетных трансфертов МО "Обуховское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</si>
  <si>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>0601916019</t>
  </si>
  <si>
    <t xml:space="preserve">    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(Обуховское сельское поселение)</t>
  </si>
  <si>
    <t xml:space="preserve">    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(Калиновское сельское поселение)</t>
  </si>
  <si>
    <t>0602043800</t>
  </si>
  <si>
    <t xml:space="preserve">              Предоставление межбюджетных трансфертов МО "Обуховское сельское поселение" на выполнение работ по внесению изменений в Генеральный план и Правила землепользования  и застройки  МО "Обуховское сельское поселение" применительно к территории д. Мостовая</t>
  </si>
  <si>
    <t>0602216022</t>
  </si>
  <si>
    <t xml:space="preserve">              Предоставление межбюджетных трансфертов МО "Обуховское сельское поселение" на выполнение работ по актуализации местных нормативов градостроительного проектирования</t>
  </si>
  <si>
    <t>0602316023</t>
  </si>
  <si>
    <t xml:space="preserve">              Предоставление межбюджетных трансфертов МО "Восточное сельское поселение" на выполнение работ по внесению изменений в Генеральный план и Правила землепользования и застройки МО " Восточное сельское поселение"" применительно к территории деревни Кашина</t>
  </si>
  <si>
    <t>0602516025</t>
  </si>
  <si>
    <t xml:space="preserve">              Предоставление межбюджетных трансфертов МО "Восточное сельское поселение" на выполнение работ по внесению изменений в Генеральный план и Правила землепользования и застройки МО " Восточное сельское поселение"" применительно к населенным пунктам поселок Восточный, село Никольское</t>
  </si>
  <si>
    <t>0602616026</t>
  </si>
  <si>
    <t xml:space="preserve">              Предоставление межбюджетных трансфертов МО "Восточное сельское поселение" на проведение землеустроительных работ по описанию местоположения границ населенных пунктов и межевание земельных участков</t>
  </si>
  <si>
    <t>0602716027</t>
  </si>
  <si>
    <t xml:space="preserve">              Предоставление межбюджетных трансфертов МО "Галкинское сельское поселение" на выполнение работ актуализации местных нормативов градостроительного проектирования</t>
  </si>
  <si>
    <t>0602816028</t>
  </si>
  <si>
    <t xml:space="preserve">              Предоставление межбюджетных трансфертов МО "Обуховское сельское поселение" на проведение землеустроительных работ по описанию местоположения границ населенных пунктов</t>
  </si>
  <si>
    <t>0603016030</t>
  </si>
  <si>
    <t xml:space="preserve">              Межбюджетные трансферты бюджетам муниципальных образований сельских поселений на замену ветхих коммунальных сетей</t>
  </si>
  <si>
    <t xml:space="preserve">    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</si>
  <si>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0230612306</t>
  </si>
  <si>
    <t xml:space="preserve">              Организация деятельности по сбору (в том числе раздельному сбору), транспортированию, обработке, утилизации, обезвреживанию и захоронению твердых коммунальных отходов</t>
  </si>
  <si>
    <t>0230642К00</t>
  </si>
  <si>
    <t xml:space="preserve">              Создание и содержание мест (площадок) накопления твердых коммунальных отходов</t>
  </si>
  <si>
    <t>0230710000</t>
  </si>
  <si>
    <t xml:space="preserve">              Создание парковой зоны в селе Обуховкое</t>
  </si>
  <si>
    <t>0260410000</t>
  </si>
  <si>
    <t xml:space="preserve">             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</t>
  </si>
  <si>
    <t>0260520Б08</t>
  </si>
  <si>
    <t xml:space="preserve">      ОХРАНА ОКРУЖАЮЩЕЙ СРЕДЫ</t>
  </si>
  <si>
    <t xml:space="preserve">        Другие вопросы в области охраны окружающей среды</t>
  </si>
  <si>
    <t xml:space="preserve">            Подпрограмма 7 "Экология"</t>
  </si>
  <si>
    <t>0270000000</t>
  </si>
  <si>
    <t xml:space="preserve">              Актулизация генеральной схемы санитарной очистки территории МО Камышловский муниципальный район</t>
  </si>
  <si>
    <t>0270210000</t>
  </si>
  <si>
    <t xml:space="preserve">              Мероприятия по обращению с отходами. в том числе ликвидация мест несанкционированного размещения отходов</t>
  </si>
  <si>
    <t>0270310000</t>
  </si>
  <si>
    <t xml:space="preserve">              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</t>
  </si>
  <si>
    <t>0270412704</t>
  </si>
  <si>
    <t xml:space="preserve">          Муниципальная программа "Дополнительные меры социальной поддержки населения в муниципальном образовании  Камышловский муниципальный район на 2014-2024годы"</t>
  </si>
  <si>
    <t xml:space="preserve">          Муниципальная программа "Управление муниципальными финансами муниципального образования Камышловский муниципальный район до 2024 года"</t>
  </si>
  <si>
    <t xml:space="preserve">  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</si>
  <si>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    Организация и проведение массовых экологических мероприятий и акций</t>
  </si>
  <si>
    <t>0270110000</t>
  </si>
  <si>
    <t xml:space="preserve">          Муниципальная программа "Развитие системы образования муниципального образования Камышловский муниципальный район на период 2014-2024годы"</t>
  </si>
  <si>
    <t xml:space="preserve">              Антитеррористические мероприятия</t>
  </si>
  <si>
    <t>0310610000</t>
  </si>
  <si>
    <t xml:space="preserve">              Приобретение и (или) замена,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организации</t>
  </si>
  <si>
    <t>03207S5900</t>
  </si>
  <si>
    <t xml:space="preserve">              Обеспечение условий для получения качественного общего образования детьми с ограниченными возможностями здоровья и детьми-инвалидами школьного возраста</t>
  </si>
  <si>
    <t>0320910000</t>
  </si>
  <si>
    <t>0321910000</t>
  </si>
  <si>
    <t xml:space="preserve">  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</si>
  <si>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>032E145690</t>
  </si>
  <si>
    <t xml:space="preserve">  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</si>
  <si>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>032E151690</t>
  </si>
  <si>
    <t xml:space="preserve">  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местного бюджета)</t>
  </si>
  <si>
    <t>032E1S5690</t>
  </si>
  <si>
    <t xml:space="preserve">          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</si>
  <si>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0330445500</t>
  </si>
  <si>
    <t xml:space="preserve">          Муниципальная программа "Развитие культуры, молодежной политики и спорта на территории муниципального образования Камышловский муниципальный район на 2014-2024годы"</t>
  </si>
  <si>
    <t xml:space="preserve">            Подпрограмма 5 " Обеспечение реализации муниципальной программы "Развитие системы образования в муниципальном образовании Камышловский муниципальный район на 2014-2024 годы"</t>
  </si>
  <si>
    <t>04501S8400</t>
  </si>
  <si>
    <t xml:space="preserve">              Организация и проведение военно-спортивных игр, военно-спортивных мероприятий</t>
  </si>
  <si>
    <t>0450648700</t>
  </si>
  <si>
    <t>04506S8700</t>
  </si>
  <si>
    <t xml:space="preserve">             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 за счет областного бюджета</t>
  </si>
  <si>
    <t>0410745192</t>
  </si>
  <si>
    <t xml:space="preserve">             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</t>
  </si>
  <si>
    <t>0410914109</t>
  </si>
  <si>
    <t xml:space="preserve">             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</si>
  <si>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>0410946500</t>
  </si>
  <si>
    <t xml:space="preserve">              Предоставление социальных выплат молодым семьям на приобретение (строительство) жилья за счет средств местного бюджета</t>
  </si>
  <si>
    <t>0460114970</t>
  </si>
  <si>
    <t>044P548Г00</t>
  </si>
  <si>
    <t>044P5S8Г00</t>
  </si>
  <si>
    <t>Показатели исполнения расходов бюджета муниципального образования Камышловский муниципальный район за 2019 год по ведомственной структуре расходов местного бюджета</t>
  </si>
  <si>
    <t>Показатели исполнения  бюджета муниципального образования Камышловский муниципальный район за 2019 год по источникам финансирования дефицита местного бюджета по кодам классификации источников финансирования дефицитов бюджетов</t>
  </si>
  <si>
    <t>Показатели исполнения доходов бюджета муниципального образования Камышловский муниципальный район за 2019 год по кодам классификации доходов бюджета</t>
  </si>
  <si>
    <t>СВЕДЕНИЯ
О ЧИСЛЕННОСТИ МУНИЦИПАЛЬНЫХ СЛУЖАЩИХ ОРГАНОВ
МЕСТНОГО САМОУПРАВЛЕНИЯ МУНИЦИПАЛЬНОГО ОБРАЗОВАНИЯ
КАМЫШЛОВСКИЙ МУНИЦИПАЛЬНЫЙ РАЙОН И РАБОТНИКОВ
КАЗЕННЫХ (БЮДЖЕТНЫХ, АВТОНОМНЫХ) УЧРЕЖДЕНИЙ МУНИЦИПАЛЬНОГО ОБРАЗОВАНИЯ КАМЫШЛОВСКИЙ МУНИЦИПАЛЬНЫЙ РАЙОН 
ЗА    2019  ГОД</t>
  </si>
  <si>
    <t xml:space="preserve"> Предоставление дотаций бюджетам поселений на выравнивание бюджетной обеспеченности  за счет областного бюджета</t>
  </si>
  <si>
    <t>Предоставление дотаций на выравнивание бюджетной обеспеченности поселений</t>
  </si>
  <si>
    <t>Показатели распределения дотаций из местного бюджета на выравнивание бюджетной обеспеченности поселений на 2019 год</t>
  </si>
  <si>
    <t xml:space="preserve">Среднесписочная
численность  
работников   
за  2019 год
(без внешних  
совместителей),
человек
</t>
  </si>
  <si>
    <t xml:space="preserve">Фактические  
затраты    
на денежное  
содержание  
(заработную  
плату)    
за  2019 год 
(тысяч рублей)
</t>
  </si>
  <si>
    <t>Муниципальная программа "Управление муниципальными финансами муниципального образования Камышловский муниципальный район до 2024 года"</t>
  </si>
  <si>
    <t xml:space="preserve">  Муниципальная программа "Устойчивое развитие сельских территорий муниципального образования Камышловский муниципальный район на период 2014-2024годов"</t>
  </si>
  <si>
    <t xml:space="preserve">          Межбюджетные трансферты бюджетам сельских поселений на разработку и реализацию инвестиционных проектов</t>
  </si>
  <si>
    <t xml:space="preserve"> Подпрограмма 6 "Восстановление и развитие объектов внешнего благоустройства МО Камышловский муниципальный район"</t>
  </si>
  <si>
    <t>2.4.</t>
  </si>
  <si>
    <t>Подпрограмма 7 "Экология"</t>
  </si>
  <si>
    <t>2.4.1.</t>
  </si>
  <si>
    <t>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2014-2024годы"</t>
  </si>
  <si>
    <t>Предоставление межбюджетных трансфертов МО "Восточное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</si>
  <si>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>Предоставление межбюджетных трансфертов МО "Восточное сельское поселение" на выполнение работ по внесению изменений в Генеральный план и Правила землепользования и застройки МО " Восточное сельское поселение"" применительно к территории деревни Кашина</t>
  </si>
  <si>
    <t>Предоставление межбюджетных трансфертов МО "Восточное сельское поселение" на проведение землеустроительных работ по описанию местоположения границ населенных пунктов и межевание земельных участков</t>
  </si>
  <si>
    <t>3.8.</t>
  </si>
  <si>
    <t>3.9.</t>
  </si>
  <si>
    <t>3.10.</t>
  </si>
  <si>
    <t>Предоставление межбюджетных трансфертов МО "Зареченское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</si>
  <si>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>3.11.</t>
  </si>
  <si>
    <t>3.12.</t>
  </si>
  <si>
    <t>3.13.</t>
  </si>
  <si>
    <t>Предоставление межбюджетных трансфертов МО "Обуховское сельское поселение" на выполнение работ по внесению изменений в Генеральный план и Правила землепользования  и застройки  МО "Обуховское сельское поселение" применительно к территории д. Мостовая</t>
  </si>
  <si>
    <t>3.14.</t>
  </si>
  <si>
    <t>3.15.</t>
  </si>
  <si>
    <t>Предоставление межбюджетных трансфертов МО "Обуховское сельское поселение" на выполнение работ по оформлению права собственности на объекты водоснабжения и водоотведения для заключения концессионного соглашения</t>
  </si>
  <si>
    <t>3.16.</t>
  </si>
  <si>
    <t xml:space="preserve">        Муниципальная программа "Развитие культуры, молодежной политики и спорта на территории муниципального образования Камышловский муниципальный район на 2014-2024годы"</t>
  </si>
  <si>
    <t>4.1.</t>
  </si>
  <si>
    <t>4.1.1.</t>
  </si>
  <si>
    <t>4.1.2.</t>
  </si>
  <si>
    <t>4.1.3.</t>
  </si>
  <si>
    <t>4.2.</t>
  </si>
  <si>
    <t xml:space="preserve">        Подпрограмма 3 "Развитие потенциала молодежи Камышловского района"</t>
  </si>
  <si>
    <t>4.2.1.</t>
  </si>
  <si>
    <t xml:space="preserve">         Осуществление мероприятий по приоритетным направлениям работы с молодежью</t>
  </si>
  <si>
    <t xml:space="preserve"> Муниципальная программа "Обеспечение общественной безопасности на территории МО Камышловский муниципальный район на 2014-2024годы"</t>
  </si>
  <si>
    <t xml:space="preserve">       Подпрограмма 1 "Обеспечение мероприятий по гражданской обороне, предупреждению и ликвидации последствий ЧС и стихийных бедствий природного и техногенного характера, безопасности  людей на территории МО Камышловский муниципальный район на 2014-2024годы"</t>
  </si>
  <si>
    <t>Организация деятельности по сбору (в том числе раздельному сбору), транспортированию, обработке, утилизации, обезвреживанию и захоронению твердых коммунальных отходов</t>
  </si>
  <si>
    <t>Резервный фонд Правительства Свердловской области</t>
  </si>
  <si>
    <t xml:space="preserve">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</si>
  <si>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 xml:space="preserve">     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на условиях софинансирования из федерального бюджета</t>
  </si>
  <si>
    <t xml:space="preserve">      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 за счет областного бюджета</t>
  </si>
  <si>
    <t xml:space="preserve">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(Восточное сельское поселение)</t>
  </si>
  <si>
    <t xml:space="preserve">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</si>
  <si>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 xml:space="preserve">    Межбюджетные трансферты на содействие в организации электро-, тепло-, газо- и водоснабжения, водоотведения, снабжения населения топливом, в том числе путем предоставления межбюджетных трансфертов на осуществление своевременных расчетов за топливно-энергетические ресурсы по обязательствам органов местного самоуправления за счет областного бюджета</t>
  </si>
  <si>
    <t xml:space="preserve">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(Обуховское сельское поселение)</t>
  </si>
  <si>
    <t xml:space="preserve">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(Калиновское сельское поселение)</t>
  </si>
  <si>
    <t xml:space="preserve">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(Зареченское сельское поселение)</t>
  </si>
  <si>
    <t xml:space="preserve">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</si>
  <si>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 xml:space="preserve">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</si>
  <si>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</si>
  <si>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>Сумма средств, предусмотренная на 2019 год в Решении о местном бюджете, в рублях</t>
  </si>
  <si>
    <t>ВСЕГО на 2019 год</t>
  </si>
  <si>
    <t>Показатели исполнения межбюджетных трансфертов из бюджета муниципального образования Камышловский муниципальный район бюджетам сельских поселений за 2019 год (за счет средств областного и федерального бюджетов)</t>
  </si>
  <si>
    <t xml:space="preserve"> Предоставление межбюджетных трансфертов сельским поселениям на ремонт объектов недвижимости, находящихся в казне муниципального образования "Галкинское сельское поселение"</t>
  </si>
  <si>
    <t xml:space="preserve">  Предоставление межбюджетных трансфертов МО "Галкинское сельское поселение" на выполнение кадастровых работ в отношении объектов капитального строительства на территории МО "Галкинское сельское поселение"</t>
  </si>
  <si>
    <t xml:space="preserve">   Предоставление межбюджетных трансфертов сельским поселениям на пожарную безопасность</t>
  </si>
  <si>
    <t xml:space="preserve"> Межбюджетные трансферты муниципальным образованиям сельских поселений на проектирование и строительство автобомильных дорог местного значения</t>
  </si>
  <si>
    <t xml:space="preserve">  Предоставление межбюджетных трансфертов на проведение работ по внесению изменений в Генеральный план и Правила землепользования и застройки МО "Обуховское сельское поселение"</t>
  </si>
  <si>
    <t xml:space="preserve"> Предоставление межбюджетных трансфертов МО "Галкинское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</si>
  <si>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 xml:space="preserve"> Предоставление межбюджетных трансфертов МО "Обуховское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</si>
  <si>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 xml:space="preserve"> Предоставление межбюджетных трансфертов МО "Обуховское сельское поселение" на выполнение работ по актуализации местных нормативов градостроительного проектирования</t>
  </si>
  <si>
    <t>Показатели исполнения межбюджетных трансфертов из бюджета муниципального образования Камышловский муниципальный район бюджетам сельских поселений за 2019 год (за счет средств местного бюджета)</t>
  </si>
  <si>
    <t xml:space="preserve"> Предоставление межбюджетных трансфертов МО "Восточное сельское поселение" на выполнение работ по внесению изменений в Генеральный план и Правила землепользования и застройки МО " Восточное сельское поселение"" применительно к населенным пунктам поселок Восточный, село Никольское</t>
  </si>
  <si>
    <t xml:space="preserve">   Предоставление межбюджетных трансфертов МО "Галкинское сельское поселение" на выполнение работ актуализации местных нормативов градостроительного проектирования</t>
  </si>
  <si>
    <t>Предоставление межбюджетных трансфертов МО "Обуховское сельское поселение" на проведение землеустроительных работ по описанию местоположения границ населенных пунктов</t>
  </si>
  <si>
    <t xml:space="preserve">  Межбюджетные трансферты бюджетам муниципальных образований сельских поселений на замену ветхих коммунальных сетей</t>
  </si>
  <si>
    <t xml:space="preserve">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</si>
  <si>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Предоставление межбюджетных трансфертов на благоустройство населенных пунктов</t>
  </si>
  <si>
    <t xml:space="preserve"> 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</t>
  </si>
  <si>
    <t xml:space="preserve">  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</t>
  </si>
  <si>
    <t xml:space="preserve">  Предоставление межбюджетных трансфертов  сельским поселениям на ремонт объектов недвижимости находящихся в казне муниципального образования "Восточное сельское поселение"</t>
  </si>
  <si>
    <t xml:space="preserve">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</si>
  <si>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Сумма средств предусмотренная на 2019 год сводной бюджетной росписью, в  рублях</t>
  </si>
  <si>
    <t>Сумма средств предусмотренная на 2019 год в решении о местном бюджете, в  рублях</t>
  </si>
  <si>
    <t>Департамент Федеральной службы по надзору в сфере природопользования по Уральскому федеральному округу</t>
  </si>
  <si>
    <t>10010302231010000110</t>
  </si>
  <si>
    <t>10010302241010000110</t>
  </si>
  <si>
    <t>10010302251010000110</t>
  </si>
  <si>
    <t>10010302261010000110</t>
  </si>
  <si>
    <t>18210102020012100110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</si>
  <si>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Федерации(пени по соответствующему платежу)</t>
  </si>
  <si>
    <t>18210501022013000110</t>
  </si>
  <si>
    <t xml:space="preserve">    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</si>
  <si>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18210803010014000110</t>
  </si>
  <si>
    <t xml:space="preserve">     Госудрственная пошлина по делам, рассматриваемым в судах общей юрисдикции, мироавми судьями (прочие поступления)</t>
  </si>
  <si>
    <t xml:space="preserve">  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</si>
  <si>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18211603030016000140</t>
  </si>
  <si>
    <t xml:space="preserve">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</si>
  <si>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18211606000016000140</t>
  </si>
  <si>
    <t xml:space="preserve">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</si>
  <si>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18811630030016000140</t>
  </si>
  <si>
    <t xml:space="preserve">   Прочие денежные взыскания (штрафы) за нарушение земельного законодательства</t>
  </si>
  <si>
    <t>90111109045050000120</t>
  </si>
  <si>
    <t xml:space="preserve">      Плата за пользование жилыми помещениями (плата за наем) муниципального жилищного фонда муниципальных районов</t>
  </si>
  <si>
    <t xml:space="preserve">      Прочие доходы от компенсации затрат бюджетов МР </t>
  </si>
  <si>
    <t>90111402053050000410</t>
  </si>
  <si>
    <t xml:space="preserve">    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</si>
  <si>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90120201001050000150</t>
  </si>
  <si>
    <t>90120225567050000150</t>
  </si>
  <si>
    <t>90120229999050000150</t>
  </si>
  <si>
    <t xml:space="preserve">       Субсидии бюджетам муниципальных районов на организацию деятельности по сбору, транспортированию, обработке, утилизации, обезвреживанию и захоронению твердых коммунальных отходов</t>
  </si>
  <si>
    <t>90120230022050000150</t>
  </si>
  <si>
    <t>90120230024050000150</t>
  </si>
  <si>
    <t>90120203024050000150</t>
  </si>
  <si>
    <t>90120235118050000150</t>
  </si>
  <si>
    <t>90120235120050000150</t>
  </si>
  <si>
    <t>90120235250050000150</t>
  </si>
  <si>
    <t xml:space="preserve">     Субвенции на осуществление госудрственного полномочия Российской Федерации предоставлению мер социальной поддержки по оплате жилого помещения</t>
  </si>
  <si>
    <t>90120235462050000150</t>
  </si>
  <si>
    <t>90120240014050000150</t>
  </si>
  <si>
    <t>90120249999050000150</t>
  </si>
  <si>
    <t xml:space="preserve">     Иные межбюджетные трансферты, предусмотренные государственной программой "Управление государственными финансами Свердловской области до 2024 года" ОБ </t>
  </si>
  <si>
    <t xml:space="preserve">     Межбюджетные трансферты о выделении из Резервного фонда Правительства Свердловской области</t>
  </si>
  <si>
    <t>90121960010050000150</t>
  </si>
  <si>
    <t>90611692305150000140</t>
  </si>
  <si>
    <t xml:space="preserve">       Доходы от возмещения ущерба при  возникновении страховых случаев по обязательному страхованию граждангской ответственности, когда выгодоприобретателями  выступают получатели средств бюджетов муниципальных районов</t>
  </si>
  <si>
    <t>90620225169050000150</t>
  </si>
  <si>
    <t xml:space="preserve">     Субсидии на обновление материально-технической базы для формирования у обучающихся современных технологических и гуманитарных навыков (ФБ) </t>
  </si>
  <si>
    <t>90620229999050000150</t>
  </si>
  <si>
    <t xml:space="preserve">       Субсидии на обновление материально-технической базы для формирования у обучающихся современных технологических и гуманитарных навыков (ОБ) </t>
  </si>
  <si>
    <t>90620203024050000150</t>
  </si>
  <si>
    <t xml:space="preserve">  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</si>
  <si>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90620239999050000150</t>
  </si>
  <si>
    <t>90621960010050000150</t>
  </si>
  <si>
    <t>90811690050050000140</t>
  </si>
  <si>
    <t xml:space="preserve">      Прочие поступления от денежных взысканий (штрафов) и иных сумм в возмещение ущерба, зачисляемые в бюджеты муниципальных районов</t>
  </si>
  <si>
    <t>90820225497050000150</t>
  </si>
  <si>
    <t>90820225519050000150</t>
  </si>
  <si>
    <t xml:space="preserve">      Субсидии бюджетам муниципальных районов на поддержку отрасли культуры</t>
  </si>
  <si>
    <t xml:space="preserve">    Субсидии на приобретение компьютерного оборудования и лицензионного программного обеспечения, подключения муниципальных библиотек к сети "Интернет" и развития системы библиотечного дела с учетом задачи расширения информационных технологий и оцифровки
ФБ</t>
  </si>
  <si>
    <t>90820229999050000150</t>
  </si>
  <si>
    <t xml:space="preserve">       Субсидии на реализацию мероприятий по поэтапному внедрению Всероссийского физкультурно-спортивного комплекса "Готов к труду и обороне" (ГТО), предусмотренные государственной программой Свердловской области "Развитие физической культуры, спорта и молодежной политики в Свердловской области до 2024 года" (ОБ)</t>
  </si>
  <si>
    <t xml:space="preserve">      Субсидии на  комплектование книжных фондов (включая приобетение электонных книг и приобретение (подписку) периодических изданий) ОБ</t>
  </si>
  <si>
    <t xml:space="preserve">       Субсидии на обеспечение осуществления оплаты туда работников муниципальных  учреждений культуры</t>
  </si>
  <si>
    <t>90820249999050000150</t>
  </si>
  <si>
    <t>90821960010050000150</t>
  </si>
  <si>
    <t xml:space="preserve">     Возрат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</si>
  <si>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Сумма средств, предусмотренная Решением о бюджете на 2019 год, в рублях</t>
  </si>
  <si>
    <t>Сумма средств, предусмотрен-ная Решением о местном бюджете на 2019 год, в рублях</t>
  </si>
  <si>
    <t>Исполненено за 2019 год, в рублях</t>
  </si>
  <si>
    <t xml:space="preserve"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
</t>
  </si>
  <si>
    <t xml:space="preserve">Возврат бюджетных кредитов, предоставленных юридическим лицам из бюджетов муниципальных районов в валюте Российской Федерации
</t>
  </si>
  <si>
    <t>Уменьшение прочих остатков денежных средств бюджета муниципальных  районов</t>
  </si>
  <si>
    <t>Увеличение прочих остатков денежных средств бюджета муниципальных районов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</si>
  <si>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
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</si>
  <si>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
</t>
  </si>
  <si>
    <t>901 01 03 01 00 05 0000 710</t>
  </si>
  <si>
    <t>901 01 03 01 00 05 0000 810</t>
  </si>
  <si>
    <t>от 28.05.2020 г. №236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</si>
</sst>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%"/>
    <numFmt numFmtId="188" formatCode="#,##0.0_ ;[Red]\-#,##0.0\ "/>
    <numFmt numFmtId="189" formatCode="#,##0.00000"/>
  </numFmts>
  <fonts count="66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11"/>
      <name val="Calibri"/>
      <family val="2"/>
    </font>
    <font>
      <i/>
      <sz val="9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</fills>
  <borders count="5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1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4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44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44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44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44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44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44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44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44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44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44" fillId="23" borderId="0" applyNumberFormat="0" applyBorder="0" applyAlignment="0" applyProtection="0"/>
    <xf numFmtId="0" fontId="2" fillId="22" borderId="0" applyNumberFormat="0" applyBorder="0" applyAlignment="0" applyProtection="0"/>
    <xf numFmtId="0" fontId="3" fillId="24" borderId="0" applyNumberFormat="0" applyBorder="0" applyAlignment="0" applyProtection="0"/>
    <xf numFmtId="0" fontId="45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45" fillId="2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45" fillId="27" borderId="0" applyNumberFormat="0" applyBorder="0" applyAlignment="0" applyProtection="0"/>
    <xf numFmtId="0" fontId="3" fillId="18" borderId="0" applyNumberFormat="0" applyBorder="0" applyAlignment="0" applyProtection="0"/>
    <xf numFmtId="0" fontId="3" fillId="28" borderId="0" applyNumberFormat="0" applyBorder="0" applyAlignment="0" applyProtection="0"/>
    <xf numFmtId="0" fontId="45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45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45" fillId="33" borderId="0" applyNumberFormat="0" applyBorder="0" applyAlignment="0" applyProtection="0"/>
    <xf numFmtId="0" fontId="3" fillId="32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1" fillId="0" borderId="0">
      <alignment/>
      <protection/>
    </xf>
    <xf numFmtId="0" fontId="46" fillId="34" borderId="0">
      <alignment/>
      <protection/>
    </xf>
    <xf numFmtId="0" fontId="46" fillId="0" borderId="0">
      <alignment wrapText="1"/>
      <protection/>
    </xf>
    <xf numFmtId="0" fontId="46" fillId="0" borderId="0">
      <alignment/>
      <protection/>
    </xf>
    <xf numFmtId="0" fontId="47" fillId="0" borderId="0">
      <alignment horizontal="center" wrapText="1"/>
      <protection/>
    </xf>
    <xf numFmtId="0" fontId="47" fillId="0" borderId="0">
      <alignment horizontal="center"/>
      <protection/>
    </xf>
    <xf numFmtId="0" fontId="46" fillId="0" borderId="0">
      <alignment horizontal="right"/>
      <protection/>
    </xf>
    <xf numFmtId="0" fontId="46" fillId="34" borderId="1">
      <alignment/>
      <protection/>
    </xf>
    <xf numFmtId="0" fontId="46" fillId="0" borderId="2">
      <alignment horizontal="center" vertical="center" wrapText="1"/>
      <protection/>
    </xf>
    <xf numFmtId="0" fontId="46" fillId="34" borderId="3">
      <alignment/>
      <protection/>
    </xf>
    <xf numFmtId="49" fontId="46" fillId="0" borderId="2">
      <alignment horizontal="left" vertical="top" wrapText="1" indent="2"/>
      <protection/>
    </xf>
    <xf numFmtId="49" fontId="46" fillId="0" borderId="2">
      <alignment horizontal="center" vertical="top" shrinkToFit="1"/>
      <protection/>
    </xf>
    <xf numFmtId="4" fontId="46" fillId="0" borderId="2">
      <alignment horizontal="right" vertical="top" shrinkToFit="1"/>
      <protection/>
    </xf>
    <xf numFmtId="10" fontId="46" fillId="0" borderId="2">
      <alignment horizontal="right" vertical="top" shrinkToFit="1"/>
      <protection/>
    </xf>
    <xf numFmtId="0" fontId="46" fillId="34" borderId="3">
      <alignment shrinkToFit="1"/>
      <protection/>
    </xf>
    <xf numFmtId="0" fontId="48" fillId="0" borderId="2">
      <alignment horizontal="left"/>
      <protection/>
    </xf>
    <xf numFmtId="4" fontId="48" fillId="35" borderId="2">
      <alignment horizontal="right" vertical="top" shrinkToFit="1"/>
      <protection/>
    </xf>
    <xf numFmtId="10" fontId="48" fillId="35" borderId="2">
      <alignment horizontal="right" vertical="top" shrinkToFit="1"/>
      <protection/>
    </xf>
    <xf numFmtId="0" fontId="46" fillId="34" borderId="4">
      <alignment/>
      <protection/>
    </xf>
    <xf numFmtId="0" fontId="46" fillId="0" borderId="0">
      <alignment horizontal="left" wrapText="1"/>
      <protection/>
    </xf>
    <xf numFmtId="0" fontId="48" fillId="0" borderId="2">
      <alignment vertical="top" wrapText="1"/>
      <protection/>
    </xf>
    <xf numFmtId="4" fontId="48" fillId="36" borderId="2">
      <alignment horizontal="right" vertical="top" shrinkToFit="1"/>
      <protection/>
    </xf>
    <xf numFmtId="10" fontId="48" fillId="36" borderId="2">
      <alignment horizontal="right" vertical="top" shrinkToFit="1"/>
      <protection/>
    </xf>
    <xf numFmtId="0" fontId="46" fillId="34" borderId="3">
      <alignment horizontal="center"/>
      <protection/>
    </xf>
    <xf numFmtId="0" fontId="46" fillId="34" borderId="3">
      <alignment horizontal="left"/>
      <protection/>
    </xf>
    <xf numFmtId="0" fontId="46" fillId="34" borderId="4">
      <alignment horizontal="center"/>
      <protection/>
    </xf>
    <xf numFmtId="0" fontId="46" fillId="34" borderId="4">
      <alignment horizontal="left"/>
      <protection/>
    </xf>
    <xf numFmtId="10" fontId="48" fillId="35" borderId="2">
      <alignment horizontal="right" vertical="top" shrinkToFit="1"/>
      <protection/>
    </xf>
    <xf numFmtId="10" fontId="48" fillId="35" borderId="2">
      <alignment horizontal="right" vertical="top" shrinkToFit="1"/>
      <protection/>
    </xf>
    <xf numFmtId="0" fontId="48" fillId="0" borderId="2">
      <alignment vertical="top" wrapText="1"/>
      <protection/>
    </xf>
    <xf numFmtId="0" fontId="48" fillId="0" borderId="2">
      <alignment vertical="top" wrapText="1"/>
      <protection/>
    </xf>
    <xf numFmtId="4" fontId="48" fillId="36" borderId="2">
      <alignment horizontal="right" vertical="top" shrinkToFit="1"/>
      <protection/>
    </xf>
    <xf numFmtId="10" fontId="48" fillId="36" borderId="2">
      <alignment horizontal="right" vertical="top" shrinkToFit="1"/>
      <protection/>
    </xf>
    <xf numFmtId="10" fontId="48" fillId="36" borderId="2">
      <alignment horizontal="right" vertical="top" shrinkToFit="1"/>
      <protection/>
    </xf>
    <xf numFmtId="0" fontId="3" fillId="37" borderId="0" applyNumberFormat="0" applyBorder="0" applyAlignment="0" applyProtection="0"/>
    <xf numFmtId="0" fontId="45" fillId="38" borderId="0" applyNumberFormat="0" applyBorder="0" applyAlignment="0" applyProtection="0"/>
    <xf numFmtId="0" fontId="3" fillId="37" borderId="0" applyNumberFormat="0" applyBorder="0" applyAlignment="0" applyProtection="0"/>
    <xf numFmtId="0" fontId="3" fillId="39" borderId="0" applyNumberFormat="0" applyBorder="0" applyAlignment="0" applyProtection="0"/>
    <xf numFmtId="0" fontId="45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1" borderId="0" applyNumberFormat="0" applyBorder="0" applyAlignment="0" applyProtection="0"/>
    <xf numFmtId="0" fontId="45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28" borderId="0" applyNumberFormat="0" applyBorder="0" applyAlignment="0" applyProtection="0"/>
    <xf numFmtId="0" fontId="45" fillId="43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45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45" borderId="0" applyNumberFormat="0" applyBorder="0" applyAlignment="0" applyProtection="0"/>
    <xf numFmtId="0" fontId="45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2" borderId="5" applyNumberFormat="0" applyAlignment="0" applyProtection="0"/>
    <xf numFmtId="0" fontId="49" fillId="47" borderId="6" applyNumberFormat="0" applyAlignment="0" applyProtection="0"/>
    <xf numFmtId="0" fontId="4" fillId="12" borderId="5" applyNumberFormat="0" applyAlignment="0" applyProtection="0"/>
    <xf numFmtId="0" fontId="5" fillId="48" borderId="7" applyNumberFormat="0" applyAlignment="0" applyProtection="0"/>
    <xf numFmtId="0" fontId="50" fillId="49" borderId="8" applyNumberFormat="0" applyAlignment="0" applyProtection="0"/>
    <xf numFmtId="0" fontId="5" fillId="48" borderId="7" applyNumberFormat="0" applyAlignment="0" applyProtection="0"/>
    <xf numFmtId="0" fontId="6" fillId="48" borderId="5" applyNumberFormat="0" applyAlignment="0" applyProtection="0"/>
    <xf numFmtId="0" fontId="51" fillId="49" borderId="6" applyNumberFormat="0" applyAlignment="0" applyProtection="0"/>
    <xf numFmtId="0" fontId="6" fillId="48" borderId="5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9" applyNumberFormat="0" applyFill="0" applyAlignment="0" applyProtection="0"/>
    <xf numFmtId="0" fontId="52" fillId="0" borderId="10" applyNumberFormat="0" applyFill="0" applyAlignment="0" applyProtection="0"/>
    <xf numFmtId="0" fontId="8" fillId="0" borderId="9" applyNumberFormat="0" applyFill="0" applyAlignment="0" applyProtection="0"/>
    <xf numFmtId="0" fontId="9" fillId="0" borderId="11" applyNumberFormat="0" applyFill="0" applyAlignment="0" applyProtection="0"/>
    <xf numFmtId="0" fontId="53" fillId="0" borderId="12" applyNumberFormat="0" applyFill="0" applyAlignment="0" applyProtection="0"/>
    <xf numFmtId="0" fontId="9" fillId="0" borderId="11" applyNumberFormat="0" applyFill="0" applyAlignment="0" applyProtection="0"/>
    <xf numFmtId="0" fontId="10" fillId="0" borderId="13" applyNumberFormat="0" applyFill="0" applyAlignment="0" applyProtection="0"/>
    <xf numFmtId="0" fontId="54" fillId="0" borderId="14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5" applyNumberFormat="0" applyFill="0" applyAlignment="0" applyProtection="0"/>
    <xf numFmtId="0" fontId="55" fillId="0" borderId="16" applyNumberFormat="0" applyFill="0" applyAlignment="0" applyProtection="0"/>
    <xf numFmtId="0" fontId="11" fillId="0" borderId="15" applyNumberFormat="0" applyFill="0" applyAlignment="0" applyProtection="0"/>
    <xf numFmtId="0" fontId="12" fillId="50" borderId="17" applyNumberFormat="0" applyAlignment="0" applyProtection="0"/>
    <xf numFmtId="0" fontId="56" fillId="51" borderId="18" applyNumberFormat="0" applyAlignment="0" applyProtection="0"/>
    <xf numFmtId="0" fontId="12" fillId="50" borderId="17" applyNumberFormat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52" borderId="0" applyNumberFormat="0" applyBorder="0" applyAlignment="0" applyProtection="0"/>
    <xf numFmtId="0" fontId="58" fillId="53" borderId="0" applyNumberFormat="0" applyBorder="0" applyAlignment="0" applyProtection="0"/>
    <xf numFmtId="0" fontId="14" fillId="52" borderId="0" applyNumberFormat="0" applyBorder="0" applyAlignment="0" applyProtection="0"/>
    <xf numFmtId="0" fontId="44" fillId="0" borderId="0">
      <alignment/>
      <protection/>
    </xf>
    <xf numFmtId="0" fontId="1" fillId="54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54" borderId="0">
      <alignment/>
      <protection/>
    </xf>
    <xf numFmtId="0" fontId="1" fillId="54" borderId="0">
      <alignment/>
      <protection/>
    </xf>
    <xf numFmtId="0" fontId="1" fillId="54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59" fillId="55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56" borderId="19" applyNumberFormat="0" applyFont="0" applyAlignment="0" applyProtection="0"/>
    <xf numFmtId="0" fontId="44" fillId="35" borderId="20" applyNumberFormat="0" applyFont="0" applyAlignment="0" applyProtection="0"/>
    <xf numFmtId="0" fontId="1" fillId="56" borderId="19" applyNumberFormat="0" applyFont="0" applyAlignment="0" applyProtection="0"/>
    <xf numFmtId="9" fontId="0" fillId="0" borderId="0" applyFont="0" applyFill="0" applyBorder="0" applyAlignment="0" applyProtection="0"/>
    <xf numFmtId="0" fontId="18" fillId="0" borderId="21" applyNumberFormat="0" applyFill="0" applyAlignment="0" applyProtection="0"/>
    <xf numFmtId="0" fontId="61" fillId="0" borderId="22" applyNumberFormat="0" applyFill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63" fillId="57" borderId="0" applyNumberFormat="0" applyBorder="0" applyAlignment="0" applyProtection="0"/>
    <xf numFmtId="0" fontId="20" fillId="6" borderId="0" applyNumberFormat="0" applyBorder="0" applyAlignment="0" applyProtection="0"/>
  </cellStyleXfs>
  <cellXfs count="280">
    <xf numFmtId="0" fontId="0" fillId="0" borderId="0" xfId="0" applyAlignment="1">
      <alignment/>
    </xf>
    <xf numFmtId="0" fontId="23" fillId="58" borderId="0" xfId="0" applyFont="1" applyFill="1" applyAlignment="1">
      <alignment horizontal="right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58" borderId="23" xfId="0" applyNumberFormat="1" applyFont="1" applyFill="1" applyBorder="1" applyAlignment="1">
      <alignment horizontal="center" vertical="center" shrinkToFit="1"/>
    </xf>
    <xf numFmtId="0" fontId="22" fillId="58" borderId="0" xfId="0" applyFont="1" applyFill="1" applyAlignment="1">
      <alignment/>
    </xf>
    <xf numFmtId="0" fontId="22" fillId="58" borderId="0" xfId="0" applyFont="1" applyFill="1" applyAlignment="1">
      <alignment horizontal="center" vertical="center"/>
    </xf>
    <xf numFmtId="181" fontId="22" fillId="0" borderId="0" xfId="0" applyNumberFormat="1" applyFont="1" applyFill="1" applyAlignment="1">
      <alignment/>
    </xf>
    <xf numFmtId="0" fontId="25" fillId="0" borderId="0" xfId="0" applyFont="1" applyFill="1" applyAlignment="1">
      <alignment horizontal="right"/>
    </xf>
    <xf numFmtId="0" fontId="26" fillId="0" borderId="0" xfId="0" applyFont="1" applyAlignment="1">
      <alignment horizontal="center" vertical="top" wrapText="1"/>
    </xf>
    <xf numFmtId="0" fontId="22" fillId="0" borderId="23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/>
    </xf>
    <xf numFmtId="0" fontId="27" fillId="23" borderId="23" xfId="0" applyFont="1" applyFill="1" applyBorder="1" applyAlignment="1">
      <alignment horizontal="center"/>
    </xf>
    <xf numFmtId="0" fontId="23" fillId="0" borderId="23" xfId="0" applyFont="1" applyFill="1" applyBorder="1" applyAlignment="1">
      <alignment wrapText="1"/>
    </xf>
    <xf numFmtId="0" fontId="28" fillId="23" borderId="23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 vertical="center" wrapText="1"/>
    </xf>
    <xf numFmtId="4" fontId="22" fillId="0" borderId="23" xfId="0" applyNumberFormat="1" applyFont="1" applyFill="1" applyBorder="1" applyAlignment="1">
      <alignment/>
    </xf>
    <xf numFmtId="10" fontId="22" fillId="0" borderId="23" xfId="0" applyNumberFormat="1" applyFont="1" applyFill="1" applyBorder="1" applyAlignment="1">
      <alignment/>
    </xf>
    <xf numFmtId="4" fontId="27" fillId="23" borderId="23" xfId="0" applyNumberFormat="1" applyFont="1" applyFill="1" applyBorder="1" applyAlignment="1">
      <alignment/>
    </xf>
    <xf numFmtId="10" fontId="27" fillId="23" borderId="23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5" fillId="58" borderId="0" xfId="0" applyFont="1" applyFill="1" applyAlignment="1">
      <alignment horizontal="right"/>
    </xf>
    <xf numFmtId="0" fontId="25" fillId="58" borderId="0" xfId="0" applyFont="1" applyFill="1" applyAlignment="1">
      <alignment/>
    </xf>
    <xf numFmtId="0" fontId="29" fillId="58" borderId="0" xfId="0" applyFont="1" applyFill="1" applyAlignment="1">
      <alignment/>
    </xf>
    <xf numFmtId="0" fontId="22" fillId="58" borderId="0" xfId="0" applyFont="1" applyFill="1" applyAlignment="1">
      <alignment horizontal="center"/>
    </xf>
    <xf numFmtId="0" fontId="22" fillId="58" borderId="0" xfId="0" applyFont="1" applyFill="1" applyAlignment="1">
      <alignment wrapText="1"/>
    </xf>
    <xf numFmtId="0" fontId="22" fillId="58" borderId="23" xfId="0" applyNumberFormat="1" applyFont="1" applyFill="1" applyBorder="1" applyAlignment="1">
      <alignment horizontal="center" vertical="center" wrapText="1"/>
    </xf>
    <xf numFmtId="0" fontId="22" fillId="58" borderId="23" xfId="0" applyNumberFormat="1" applyFont="1" applyFill="1" applyBorder="1" applyAlignment="1">
      <alignment horizontal="center" vertical="center"/>
    </xf>
    <xf numFmtId="4" fontId="22" fillId="58" borderId="0" xfId="0" applyNumberFormat="1" applyFont="1" applyFill="1" applyAlignment="1">
      <alignment/>
    </xf>
    <xf numFmtId="0" fontId="27" fillId="58" borderId="0" xfId="0" applyFont="1" applyFill="1" applyAlignment="1">
      <alignment/>
    </xf>
    <xf numFmtId="0" fontId="25" fillId="58" borderId="0" xfId="0" applyFont="1" applyFill="1" applyAlignment="1">
      <alignment horizontal="center"/>
    </xf>
    <xf numFmtId="181" fontId="25" fillId="58" borderId="0" xfId="0" applyNumberFormat="1" applyFont="1" applyFill="1" applyAlignment="1">
      <alignment/>
    </xf>
    <xf numFmtId="0" fontId="25" fillId="58" borderId="0" xfId="169" applyFont="1" applyFill="1" applyAlignment="1">
      <alignment horizontal="right"/>
      <protection/>
    </xf>
    <xf numFmtId="0" fontId="25" fillId="58" borderId="23" xfId="0" applyFont="1" applyFill="1" applyBorder="1" applyAlignment="1">
      <alignment horizontal="center" vertical="center" wrapText="1"/>
    </xf>
    <xf numFmtId="0" fontId="25" fillId="58" borderId="24" xfId="0" applyNumberFormat="1" applyFont="1" applyFill="1" applyBorder="1" applyAlignment="1">
      <alignment horizontal="center" vertical="center"/>
    </xf>
    <xf numFmtId="0" fontId="25" fillId="58" borderId="23" xfId="0" applyNumberFormat="1" applyFont="1" applyFill="1" applyBorder="1" applyAlignment="1">
      <alignment horizontal="center" vertical="center"/>
    </xf>
    <xf numFmtId="0" fontId="25" fillId="58" borderId="23" xfId="0" applyNumberFormat="1" applyFont="1" applyFill="1" applyBorder="1" applyAlignment="1">
      <alignment horizontal="center" vertical="center" shrinkToFit="1"/>
    </xf>
    <xf numFmtId="0" fontId="25" fillId="58" borderId="25" xfId="0" applyFont="1" applyFill="1" applyBorder="1" applyAlignment="1">
      <alignment horizontal="center"/>
    </xf>
    <xf numFmtId="1" fontId="22" fillId="58" borderId="23" xfId="0" applyNumberFormat="1" applyFont="1" applyFill="1" applyBorder="1" applyAlignment="1">
      <alignment horizontal="center" vertical="center" shrinkToFit="1"/>
    </xf>
    <xf numFmtId="0" fontId="25" fillId="58" borderId="0" xfId="0" applyFont="1" applyFill="1" applyAlignment="1">
      <alignment horizontal="center" vertical="center"/>
    </xf>
    <xf numFmtId="4" fontId="25" fillId="58" borderId="0" xfId="0" applyNumberFormat="1" applyFont="1" applyFill="1" applyAlignment="1">
      <alignment/>
    </xf>
    <xf numFmtId="4" fontId="29" fillId="58" borderId="0" xfId="0" applyNumberFormat="1" applyFont="1" applyFill="1" applyAlignment="1">
      <alignment/>
    </xf>
    <xf numFmtId="0" fontId="22" fillId="58" borderId="25" xfId="0" applyNumberFormat="1" applyFont="1" applyFill="1" applyBorder="1" applyAlignment="1">
      <alignment horizontal="center" vertical="center"/>
    </xf>
    <xf numFmtId="0" fontId="22" fillId="58" borderId="0" xfId="0" applyFont="1" applyFill="1" applyBorder="1" applyAlignment="1">
      <alignment/>
    </xf>
    <xf numFmtId="10" fontId="22" fillId="58" borderId="0" xfId="0" applyNumberFormat="1" applyFont="1" applyFill="1" applyAlignment="1">
      <alignment/>
    </xf>
    <xf numFmtId="10" fontId="22" fillId="58" borderId="0" xfId="0" applyNumberFormat="1" applyFont="1" applyFill="1" applyBorder="1" applyAlignment="1">
      <alignment/>
    </xf>
    <xf numFmtId="0" fontId="22" fillId="58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0" fontId="25" fillId="0" borderId="0" xfId="0" applyNumberFormat="1" applyFont="1" applyFill="1" applyBorder="1" applyAlignment="1">
      <alignment horizontal="right"/>
    </xf>
    <xf numFmtId="0" fontId="25" fillId="58" borderId="0" xfId="0" applyFont="1" applyFill="1" applyBorder="1" applyAlignment="1">
      <alignment/>
    </xf>
    <xf numFmtId="10" fontId="25" fillId="58" borderId="0" xfId="0" applyNumberFormat="1" applyFont="1" applyFill="1" applyBorder="1" applyAlignment="1">
      <alignment horizontal="right"/>
    </xf>
    <xf numFmtId="10" fontId="25" fillId="58" borderId="0" xfId="169" applyNumberFormat="1" applyFont="1" applyFill="1" applyBorder="1" applyAlignment="1">
      <alignment horizontal="right"/>
      <protection/>
    </xf>
    <xf numFmtId="0" fontId="25" fillId="58" borderId="0" xfId="0" applyFont="1" applyFill="1" applyBorder="1" applyAlignment="1">
      <alignment horizontal="center" wrapText="1"/>
    </xf>
    <xf numFmtId="10" fontId="22" fillId="0" borderId="0" xfId="0" applyNumberFormat="1" applyFont="1" applyFill="1" applyBorder="1" applyAlignment="1">
      <alignment/>
    </xf>
    <xf numFmtId="10" fontId="22" fillId="58" borderId="0" xfId="0" applyNumberFormat="1" applyFont="1" applyFill="1" applyBorder="1" applyAlignment="1">
      <alignment/>
    </xf>
    <xf numFmtId="49" fontId="22" fillId="58" borderId="0" xfId="0" applyNumberFormat="1" applyFont="1" applyFill="1" applyAlignment="1">
      <alignment horizontal="center"/>
    </xf>
    <xf numFmtId="49" fontId="23" fillId="58" borderId="23" xfId="0" applyNumberFormat="1" applyFont="1" applyFill="1" applyBorder="1" applyAlignment="1">
      <alignment horizontal="center" wrapText="1"/>
    </xf>
    <xf numFmtId="0" fontId="25" fillId="0" borderId="23" xfId="0" applyFont="1" applyBorder="1" applyAlignment="1">
      <alignment horizontal="center"/>
    </xf>
    <xf numFmtId="0" fontId="22" fillId="58" borderId="23" xfId="0" applyFont="1" applyFill="1" applyBorder="1" applyAlignment="1">
      <alignment horizontal="center"/>
    </xf>
    <xf numFmtId="181" fontId="22" fillId="58" borderId="0" xfId="0" applyNumberFormat="1" applyFont="1" applyFill="1" applyBorder="1" applyAlignment="1">
      <alignment/>
    </xf>
    <xf numFmtId="4" fontId="22" fillId="58" borderId="0" xfId="0" applyNumberFormat="1" applyFont="1" applyFill="1" applyBorder="1" applyAlignment="1">
      <alignment/>
    </xf>
    <xf numFmtId="10" fontId="23" fillId="58" borderId="25" xfId="0" applyNumberFormat="1" applyFont="1" applyFill="1" applyBorder="1" applyAlignment="1">
      <alignment horizontal="center" vertical="center" wrapText="1"/>
    </xf>
    <xf numFmtId="0" fontId="30" fillId="58" borderId="0" xfId="0" applyFont="1" applyFill="1" applyAlignment="1">
      <alignment/>
    </xf>
    <xf numFmtId="0" fontId="32" fillId="58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4" fontId="2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5" fillId="59" borderId="0" xfId="0" applyFont="1" applyFill="1" applyAlignment="1">
      <alignment horizontal="center" wrapText="1"/>
    </xf>
    <xf numFmtId="0" fontId="23" fillId="0" borderId="23" xfId="0" applyFont="1" applyBorder="1" applyAlignment="1">
      <alignment horizontal="center" vertical="center" wrapText="1"/>
    </xf>
    <xf numFmtId="0" fontId="34" fillId="0" borderId="23" xfId="0" applyFont="1" applyBorder="1" applyAlignment="1">
      <alignment vertical="center" wrapText="1"/>
    </xf>
    <xf numFmtId="0" fontId="0" fillId="6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61" borderId="23" xfId="0" applyFont="1" applyFill="1" applyBorder="1" applyAlignment="1">
      <alignment/>
    </xf>
    <xf numFmtId="0" fontId="35" fillId="62" borderId="7" xfId="0" applyFont="1" applyFill="1" applyBorder="1" applyAlignment="1">
      <alignment horizontal="center" vertical="top" wrapText="1"/>
    </xf>
    <xf numFmtId="0" fontId="22" fillId="58" borderId="23" xfId="0" applyFont="1" applyFill="1" applyBorder="1" applyAlignment="1">
      <alignment horizontal="center" vertical="center" wrapText="1"/>
    </xf>
    <xf numFmtId="4" fontId="23" fillId="58" borderId="23" xfId="0" applyNumberFormat="1" applyFont="1" applyFill="1" applyBorder="1" applyAlignment="1">
      <alignment horizontal="center" vertical="center" wrapText="1"/>
    </xf>
    <xf numFmtId="0" fontId="23" fillId="58" borderId="23" xfId="0" applyFont="1" applyFill="1" applyBorder="1" applyAlignment="1">
      <alignment horizontal="center" vertical="center" wrapText="1"/>
    </xf>
    <xf numFmtId="0" fontId="28" fillId="58" borderId="23" xfId="0" applyFont="1" applyFill="1" applyBorder="1" applyAlignment="1">
      <alignment horizontal="center" vertical="center" wrapText="1"/>
    </xf>
    <xf numFmtId="0" fontId="22" fillId="7" borderId="23" xfId="0" applyFont="1" applyFill="1" applyBorder="1" applyAlignment="1">
      <alignment horizontal="center" wrapText="1"/>
    </xf>
    <xf numFmtId="0" fontId="25" fillId="58" borderId="26" xfId="0" applyFont="1" applyFill="1" applyBorder="1" applyAlignment="1">
      <alignment horizontal="center"/>
    </xf>
    <xf numFmtId="0" fontId="25" fillId="58" borderId="23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64" fillId="54" borderId="23" xfId="161" applyFont="1" applyFill="1" applyBorder="1" applyAlignment="1">
      <alignment horizontal="left" vertical="top" wrapText="1"/>
      <protection/>
    </xf>
    <xf numFmtId="0" fontId="22" fillId="54" borderId="23" xfId="0" applyFont="1" applyFill="1" applyBorder="1" applyAlignment="1">
      <alignment horizontal="left" vertical="top" wrapText="1"/>
    </xf>
    <xf numFmtId="2" fontId="22" fillId="58" borderId="23" xfId="0" applyNumberFormat="1" applyFont="1" applyFill="1" applyBorder="1" applyAlignment="1">
      <alignment vertical="top" wrapText="1"/>
    </xf>
    <xf numFmtId="0" fontId="27" fillId="58" borderId="23" xfId="0" applyFont="1" applyFill="1" applyBorder="1" applyAlignment="1">
      <alignment horizontal="center" vertical="center" wrapText="1"/>
    </xf>
    <xf numFmtId="0" fontId="27" fillId="58" borderId="23" xfId="0" applyFont="1" applyFill="1" applyBorder="1" applyAlignment="1">
      <alignment horizontal="left" wrapText="1"/>
    </xf>
    <xf numFmtId="4" fontId="65" fillId="58" borderId="2" xfId="105" applyNumberFormat="1" applyFont="1" applyFill="1" applyAlignment="1" applyProtection="1">
      <alignment horizontal="center" vertical="center" shrinkToFit="1"/>
      <protection/>
    </xf>
    <xf numFmtId="0" fontId="64" fillId="58" borderId="23" xfId="85" applyNumberFormat="1" applyFont="1" applyFill="1" applyBorder="1" applyAlignment="1" applyProtection="1">
      <alignment vertical="top" wrapText="1"/>
      <protection/>
    </xf>
    <xf numFmtId="10" fontId="23" fillId="58" borderId="23" xfId="0" applyNumberFormat="1" applyFont="1" applyFill="1" applyBorder="1" applyAlignment="1">
      <alignment horizontal="center" vertical="center"/>
    </xf>
    <xf numFmtId="4" fontId="23" fillId="58" borderId="23" xfId="0" applyNumberFormat="1" applyFont="1" applyFill="1" applyBorder="1" applyAlignment="1">
      <alignment horizontal="center" vertical="center"/>
    </xf>
    <xf numFmtId="0" fontId="23" fillId="58" borderId="27" xfId="0" applyFont="1" applyFill="1" applyBorder="1" applyAlignment="1">
      <alignment horizontal="center" vertical="center" wrapText="1"/>
    </xf>
    <xf numFmtId="10" fontId="23" fillId="58" borderId="28" xfId="0" applyNumberFormat="1" applyFont="1" applyFill="1" applyBorder="1" applyAlignment="1">
      <alignment horizontal="center" vertical="center" wrapText="1"/>
    </xf>
    <xf numFmtId="4" fontId="23" fillId="58" borderId="29" xfId="0" applyNumberFormat="1" applyFont="1" applyFill="1" applyBorder="1" applyAlignment="1">
      <alignment horizontal="center" vertical="center" wrapText="1"/>
    </xf>
    <xf numFmtId="0" fontId="28" fillId="58" borderId="27" xfId="0" applyFont="1" applyFill="1" applyBorder="1" applyAlignment="1">
      <alignment horizontal="center" vertical="center" wrapText="1"/>
    </xf>
    <xf numFmtId="0" fontId="23" fillId="58" borderId="29" xfId="0" applyFont="1" applyFill="1" applyBorder="1" applyAlignment="1">
      <alignment horizontal="center" vertical="center" wrapText="1"/>
    </xf>
    <xf numFmtId="10" fontId="28" fillId="58" borderId="28" xfId="0" applyNumberFormat="1" applyFont="1" applyFill="1" applyBorder="1" applyAlignment="1">
      <alignment horizontal="center" vertical="center" wrapText="1"/>
    </xf>
    <xf numFmtId="0" fontId="30" fillId="58" borderId="23" xfId="0" applyFont="1" applyFill="1" applyBorder="1" applyAlignment="1">
      <alignment horizontal="center"/>
    </xf>
    <xf numFmtId="4" fontId="22" fillId="58" borderId="23" xfId="0" applyNumberFormat="1" applyFont="1" applyFill="1" applyBorder="1" applyAlignment="1">
      <alignment horizontal="center" wrapText="1"/>
    </xf>
    <xf numFmtId="10" fontId="22" fillId="58" borderId="23" xfId="0" applyNumberFormat="1" applyFont="1" applyFill="1" applyBorder="1" applyAlignment="1">
      <alignment horizontal="center" wrapText="1"/>
    </xf>
    <xf numFmtId="4" fontId="22" fillId="58" borderId="23" xfId="0" applyNumberFormat="1" applyFont="1" applyFill="1" applyBorder="1" applyAlignment="1">
      <alignment horizontal="center"/>
    </xf>
    <xf numFmtId="4" fontId="30" fillId="58" borderId="23" xfId="0" applyNumberFormat="1" applyFont="1" applyFill="1" applyBorder="1" applyAlignment="1">
      <alignment horizontal="center"/>
    </xf>
    <xf numFmtId="2" fontId="22" fillId="58" borderId="23" xfId="0" applyNumberFormat="1" applyFont="1" applyFill="1" applyBorder="1" applyAlignment="1">
      <alignment horizontal="center"/>
    </xf>
    <xf numFmtId="4" fontId="22" fillId="58" borderId="23" xfId="105" applyNumberFormat="1" applyFont="1" applyFill="1" applyBorder="1" applyAlignment="1" applyProtection="1">
      <alignment horizontal="center" shrinkToFit="1"/>
      <protection/>
    </xf>
    <xf numFmtId="0" fontId="24" fillId="58" borderId="0" xfId="0" applyFont="1" applyFill="1" applyAlignment="1">
      <alignment horizontal="left" vertical="top" wrapText="1"/>
    </xf>
    <xf numFmtId="0" fontId="23" fillId="58" borderId="25" xfId="0" applyFont="1" applyFill="1" applyBorder="1" applyAlignment="1">
      <alignment horizontal="left" vertical="top" wrapText="1"/>
    </xf>
    <xf numFmtId="0" fontId="22" fillId="58" borderId="23" xfId="0" applyFont="1" applyFill="1" applyBorder="1" applyAlignment="1">
      <alignment horizontal="left" vertical="top" wrapText="1"/>
    </xf>
    <xf numFmtId="0" fontId="22" fillId="58" borderId="23" xfId="87" applyNumberFormat="1" applyFont="1" applyFill="1" applyBorder="1" applyAlignment="1" applyProtection="1">
      <alignment horizontal="left" vertical="top" wrapText="1"/>
      <protection/>
    </xf>
    <xf numFmtId="0" fontId="30" fillId="58" borderId="23" xfId="0" applyFont="1" applyFill="1" applyBorder="1" applyAlignment="1">
      <alignment horizontal="left" vertical="top" wrapText="1"/>
    </xf>
    <xf numFmtId="0" fontId="30" fillId="58" borderId="23" xfId="86" applyNumberFormat="1" applyFont="1" applyFill="1" applyBorder="1" applyAlignment="1" applyProtection="1">
      <alignment horizontal="left" vertical="top" wrapText="1"/>
      <protection/>
    </xf>
    <xf numFmtId="2" fontId="22" fillId="58" borderId="23" xfId="0" applyNumberFormat="1" applyFont="1" applyFill="1" applyBorder="1" applyAlignment="1">
      <alignment horizontal="left" vertical="top" wrapText="1"/>
    </xf>
    <xf numFmtId="2" fontId="22" fillId="58" borderId="23" xfId="0" applyNumberFormat="1" applyFont="1" applyFill="1" applyBorder="1" applyAlignment="1" quotePrefix="1">
      <alignment horizontal="left" vertical="top" wrapText="1"/>
    </xf>
    <xf numFmtId="0" fontId="22" fillId="58" borderId="23" xfId="87" applyNumberFormat="1" applyFont="1" applyFill="1" applyBorder="1" applyAlignment="1" applyProtection="1" quotePrefix="1">
      <alignment horizontal="left" vertical="top" wrapText="1"/>
      <protection/>
    </xf>
    <xf numFmtId="0" fontId="22" fillId="7" borderId="23" xfId="0" applyFont="1" applyFill="1" applyBorder="1" applyAlignment="1">
      <alignment horizontal="left" vertical="top" wrapText="1"/>
    </xf>
    <xf numFmtId="4" fontId="22" fillId="7" borderId="23" xfId="0" applyNumberFormat="1" applyFont="1" applyFill="1" applyBorder="1" applyAlignment="1">
      <alignment horizontal="center" wrapText="1"/>
    </xf>
    <xf numFmtId="10" fontId="22" fillId="7" borderId="23" xfId="0" applyNumberFormat="1" applyFont="1" applyFill="1" applyBorder="1" applyAlignment="1">
      <alignment horizontal="center" wrapText="1"/>
    </xf>
    <xf numFmtId="0" fontId="22" fillId="7" borderId="23" xfId="0" applyFont="1" applyFill="1" applyBorder="1" applyAlignment="1">
      <alignment horizontal="center"/>
    </xf>
    <xf numFmtId="4" fontId="22" fillId="7" borderId="23" xfId="0" applyNumberFormat="1" applyFont="1" applyFill="1" applyBorder="1" applyAlignment="1">
      <alignment horizontal="center"/>
    </xf>
    <xf numFmtId="0" fontId="30" fillId="7" borderId="23" xfId="0" applyFont="1" applyFill="1" applyBorder="1" applyAlignment="1">
      <alignment horizontal="center"/>
    </xf>
    <xf numFmtId="4" fontId="30" fillId="7" borderId="23" xfId="0" applyNumberFormat="1" applyFont="1" applyFill="1" applyBorder="1" applyAlignment="1">
      <alignment horizontal="center"/>
    </xf>
    <xf numFmtId="0" fontId="22" fillId="7" borderId="23" xfId="87" applyNumberFormat="1" applyFont="1" applyFill="1" applyBorder="1" applyAlignment="1" applyProtection="1">
      <alignment horizontal="left" vertical="top" wrapText="1"/>
      <protection/>
    </xf>
    <xf numFmtId="4" fontId="22" fillId="7" borderId="23" xfId="105" applyNumberFormat="1" applyFont="1" applyFill="1" applyBorder="1" applyAlignment="1" applyProtection="1">
      <alignment horizontal="center" shrinkToFit="1"/>
      <protection/>
    </xf>
    <xf numFmtId="0" fontId="27" fillId="7" borderId="23" xfId="0" applyFont="1" applyFill="1" applyBorder="1" applyAlignment="1">
      <alignment horizontal="center"/>
    </xf>
    <xf numFmtId="0" fontId="27" fillId="7" borderId="23" xfId="0" applyFont="1" applyFill="1" applyBorder="1" applyAlignment="1">
      <alignment horizontal="left" vertical="top" wrapText="1"/>
    </xf>
    <xf numFmtId="4" fontId="27" fillId="7" borderId="23" xfId="0" applyNumberFormat="1" applyFont="1" applyFill="1" applyBorder="1" applyAlignment="1">
      <alignment horizontal="center"/>
    </xf>
    <xf numFmtId="4" fontId="27" fillId="7" borderId="23" xfId="0" applyNumberFormat="1" applyFont="1" applyFill="1" applyBorder="1" applyAlignment="1">
      <alignment horizontal="center" wrapText="1"/>
    </xf>
    <xf numFmtId="0" fontId="22" fillId="58" borderId="23" xfId="0" applyFont="1" applyFill="1" applyBorder="1" applyAlignment="1">
      <alignment horizontal="center" vertical="center" wrapText="1"/>
    </xf>
    <xf numFmtId="4" fontId="22" fillId="58" borderId="23" xfId="0" applyNumberFormat="1" applyFont="1" applyFill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4" fontId="34" fillId="0" borderId="23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59" borderId="0" xfId="0" applyFont="1" applyFill="1" applyAlignment="1">
      <alignment horizontal="left" wrapText="1"/>
    </xf>
    <xf numFmtId="0" fontId="23" fillId="0" borderId="0" xfId="0" applyFont="1" applyAlignment="1">
      <alignment horizontal="right"/>
    </xf>
    <xf numFmtId="0" fontId="35" fillId="59" borderId="0" xfId="0" applyFont="1" applyFill="1" applyAlignment="1">
      <alignment horizontal="center" wrapText="1"/>
    </xf>
    <xf numFmtId="0" fontId="35" fillId="59" borderId="0" xfId="0" applyFont="1" applyFill="1" applyAlignment="1">
      <alignment horizontal="center"/>
    </xf>
    <xf numFmtId="0" fontId="37" fillId="59" borderId="30" xfId="0" applyFont="1" applyFill="1" applyBorder="1" applyAlignment="1">
      <alignment horizontal="center"/>
    </xf>
    <xf numFmtId="0" fontId="37" fillId="59" borderId="30" xfId="0" applyFont="1" applyFill="1" applyBorder="1" applyAlignment="1">
      <alignment horizontal="center" vertical="center" wrapText="1"/>
    </xf>
    <xf numFmtId="0" fontId="23" fillId="59" borderId="30" xfId="0" applyFont="1" applyFill="1" applyBorder="1" applyAlignment="1">
      <alignment horizontal="center"/>
    </xf>
    <xf numFmtId="49" fontId="28" fillId="62" borderId="7" xfId="0" applyNumberFormat="1" applyFont="1" applyFill="1" applyBorder="1" applyAlignment="1">
      <alignment horizontal="center" vertical="top" wrapText="1"/>
    </xf>
    <xf numFmtId="4" fontId="28" fillId="62" borderId="7" xfId="0" applyNumberFormat="1" applyFont="1" applyFill="1" applyBorder="1" applyAlignment="1">
      <alignment horizontal="right" vertical="top" shrinkToFit="1"/>
    </xf>
    <xf numFmtId="10" fontId="28" fillId="62" borderId="7" xfId="0" applyNumberFormat="1" applyFont="1" applyFill="1" applyBorder="1" applyAlignment="1">
      <alignment horizontal="right" vertical="top" wrapText="1"/>
    </xf>
    <xf numFmtId="49" fontId="23" fillId="0" borderId="7" xfId="0" applyNumberFormat="1" applyFont="1" applyFill="1" applyBorder="1" applyAlignment="1">
      <alignment horizontal="center" vertical="top" shrinkToFit="1"/>
    </xf>
    <xf numFmtId="0" fontId="23" fillId="0" borderId="7" xfId="0" applyFont="1" applyFill="1" applyBorder="1" applyAlignment="1">
      <alignment horizontal="justify" vertical="top" wrapText="1"/>
    </xf>
    <xf numFmtId="4" fontId="23" fillId="59" borderId="7" xfId="0" applyNumberFormat="1" applyFont="1" applyFill="1" applyBorder="1" applyAlignment="1">
      <alignment horizontal="right" vertical="top" shrinkToFit="1"/>
    </xf>
    <xf numFmtId="10" fontId="28" fillId="59" borderId="7" xfId="0" applyNumberFormat="1" applyFont="1" applyFill="1" applyBorder="1" applyAlignment="1">
      <alignment horizontal="right" vertical="top" wrapText="1"/>
    </xf>
    <xf numFmtId="0" fontId="28" fillId="62" borderId="7" xfId="0" applyFont="1" applyFill="1" applyBorder="1" applyAlignment="1">
      <alignment horizontal="justify" vertical="top" wrapText="1"/>
    </xf>
    <xf numFmtId="49" fontId="23" fillId="59" borderId="7" xfId="0" applyNumberFormat="1" applyFont="1" applyFill="1" applyBorder="1" applyAlignment="1">
      <alignment horizontal="center" vertical="top" shrinkToFit="1"/>
    </xf>
    <xf numFmtId="0" fontId="23" fillId="59" borderId="7" xfId="0" applyFont="1" applyFill="1" applyBorder="1" applyAlignment="1">
      <alignment horizontal="left" vertical="top" wrapText="1"/>
    </xf>
    <xf numFmtId="10" fontId="28" fillId="0" borderId="7" xfId="0" applyNumberFormat="1" applyFont="1" applyFill="1" applyBorder="1" applyAlignment="1">
      <alignment horizontal="right" vertical="top" wrapText="1"/>
    </xf>
    <xf numFmtId="49" fontId="28" fillId="62" borderId="7" xfId="0" applyNumberFormat="1" applyFont="1" applyFill="1" applyBorder="1" applyAlignment="1">
      <alignment horizontal="center" vertical="top" shrinkToFit="1"/>
    </xf>
    <xf numFmtId="0" fontId="28" fillId="62" borderId="7" xfId="0" applyFont="1" applyFill="1" applyBorder="1" applyAlignment="1">
      <alignment horizontal="left" vertical="top" wrapText="1"/>
    </xf>
    <xf numFmtId="0" fontId="28" fillId="62" borderId="31" xfId="0" applyFont="1" applyFill="1" applyBorder="1" applyAlignment="1">
      <alignment horizontal="left" vertical="top" wrapText="1"/>
    </xf>
    <xf numFmtId="4" fontId="28" fillId="62" borderId="7" xfId="0" applyNumberFormat="1" applyFont="1" applyFill="1" applyBorder="1" applyAlignment="1">
      <alignment horizontal="right" vertical="top" wrapText="1"/>
    </xf>
    <xf numFmtId="0" fontId="23" fillId="59" borderId="7" xfId="0" applyNumberFormat="1" applyFont="1" applyFill="1" applyBorder="1" applyAlignment="1">
      <alignment horizontal="left" vertical="top" wrapText="1"/>
    </xf>
    <xf numFmtId="0" fontId="23" fillId="0" borderId="7" xfId="0" applyFont="1" applyFill="1" applyBorder="1" applyAlignment="1">
      <alignment horizontal="left" vertical="top" wrapText="1"/>
    </xf>
    <xf numFmtId="49" fontId="23" fillId="62" borderId="7" xfId="0" applyNumberFormat="1" applyFont="1" applyFill="1" applyBorder="1" applyAlignment="1">
      <alignment horizontal="center" vertical="top" shrinkToFit="1"/>
    </xf>
    <xf numFmtId="0" fontId="38" fillId="62" borderId="7" xfId="0" applyNumberFormat="1" applyFont="1" applyFill="1" applyBorder="1" applyAlignment="1">
      <alignment horizontal="left" vertical="center" wrapText="1"/>
    </xf>
    <xf numFmtId="10" fontId="28" fillId="62" borderId="7" xfId="0" applyNumberFormat="1" applyFont="1" applyFill="1" applyBorder="1" applyAlignment="1">
      <alignment horizontal="right" vertical="top" shrinkToFit="1"/>
    </xf>
    <xf numFmtId="49" fontId="23" fillId="59" borderId="30" xfId="0" applyNumberFormat="1" applyFont="1" applyFill="1" applyBorder="1" applyAlignment="1">
      <alignment horizontal="center" vertical="top" shrinkToFit="1"/>
    </xf>
    <xf numFmtId="0" fontId="23" fillId="59" borderId="30" xfId="0" applyFont="1" applyFill="1" applyBorder="1" applyAlignment="1">
      <alignment horizontal="left" vertical="top" wrapText="1"/>
    </xf>
    <xf numFmtId="0" fontId="23" fillId="59" borderId="7" xfId="0" applyFont="1" applyFill="1" applyBorder="1" applyAlignment="1">
      <alignment horizontal="justify" vertical="top" wrapText="1"/>
    </xf>
    <xf numFmtId="0" fontId="36" fillId="59" borderId="7" xfId="0" applyFont="1" applyFill="1" applyBorder="1" applyAlignment="1">
      <alignment vertical="top" wrapText="1"/>
    </xf>
    <xf numFmtId="0" fontId="23" fillId="59" borderId="32" xfId="0" applyNumberFormat="1" applyFont="1" applyFill="1" applyBorder="1" applyAlignment="1">
      <alignment horizontal="left" vertical="top" wrapText="1"/>
    </xf>
    <xf numFmtId="4" fontId="23" fillId="0" borderId="7" xfId="0" applyNumberFormat="1" applyFont="1" applyFill="1" applyBorder="1" applyAlignment="1">
      <alignment horizontal="right" vertical="top" shrinkToFit="1"/>
    </xf>
    <xf numFmtId="4" fontId="23" fillId="0" borderId="33" xfId="0" applyNumberFormat="1" applyFont="1" applyFill="1" applyBorder="1" applyAlignment="1">
      <alignment horizontal="right" vertical="top" shrinkToFit="1"/>
    </xf>
    <xf numFmtId="0" fontId="23" fillId="59" borderId="31" xfId="0" applyFont="1" applyFill="1" applyBorder="1" applyAlignment="1">
      <alignment horizontal="justify" vertical="top" wrapText="1"/>
    </xf>
    <xf numFmtId="0" fontId="23" fillId="59" borderId="32" xfId="0" applyFont="1" applyFill="1" applyBorder="1" applyAlignment="1">
      <alignment horizontal="left" vertical="top" wrapText="1"/>
    </xf>
    <xf numFmtId="49" fontId="23" fillId="0" borderId="7" xfId="0" applyNumberFormat="1" applyFont="1" applyBorder="1" applyAlignment="1">
      <alignment horizontal="justify" vertical="top" wrapText="1"/>
    </xf>
    <xf numFmtId="4" fontId="23" fillId="59" borderId="33" xfId="0" applyNumberFormat="1" applyFont="1" applyFill="1" applyBorder="1" applyAlignment="1">
      <alignment horizontal="right" vertical="top" shrinkToFit="1"/>
    </xf>
    <xf numFmtId="0" fontId="23" fillId="59" borderId="30" xfId="0" applyFont="1" applyFill="1" applyBorder="1" applyAlignment="1">
      <alignment horizontal="justify" vertical="top" wrapText="1"/>
    </xf>
    <xf numFmtId="4" fontId="23" fillId="59" borderId="34" xfId="0" applyNumberFormat="1" applyFont="1" applyFill="1" applyBorder="1" applyAlignment="1">
      <alignment horizontal="right" vertical="top" shrinkToFit="1"/>
    </xf>
    <xf numFmtId="4" fontId="23" fillId="59" borderId="35" xfId="0" applyNumberFormat="1" applyFont="1" applyFill="1" applyBorder="1" applyAlignment="1">
      <alignment horizontal="right" vertical="top" shrinkToFit="1"/>
    </xf>
    <xf numFmtId="4" fontId="35" fillId="59" borderId="7" xfId="0" applyNumberFormat="1" applyFont="1" applyFill="1" applyBorder="1" applyAlignment="1">
      <alignment horizontal="right" vertical="top" shrinkToFit="1"/>
    </xf>
    <xf numFmtId="10" fontId="35" fillId="0" borderId="7" xfId="0" applyNumberFormat="1" applyFont="1" applyFill="1" applyBorder="1" applyAlignment="1">
      <alignment horizontal="right" vertical="top" wrapText="1"/>
    </xf>
    <xf numFmtId="0" fontId="23" fillId="59" borderId="0" xfId="0" applyFont="1" applyFill="1" applyAlignment="1">
      <alignment/>
    </xf>
    <xf numFmtId="4" fontId="23" fillId="59" borderId="0" xfId="0" applyNumberFormat="1" applyFont="1" applyFill="1" applyBorder="1" applyAlignment="1">
      <alignment horizontal="right" vertical="top" shrinkToFit="1"/>
    </xf>
    <xf numFmtId="0" fontId="65" fillId="58" borderId="36" xfId="103" applyNumberFormat="1" applyFont="1" applyFill="1" applyBorder="1" applyProtection="1">
      <alignment vertical="top" wrapText="1"/>
      <protection/>
    </xf>
    <xf numFmtId="1" fontId="65" fillId="58" borderId="23" xfId="79" applyNumberFormat="1" applyFont="1" applyFill="1" applyBorder="1" applyAlignment="1" applyProtection="1">
      <alignment horizontal="center" vertical="top" shrinkToFit="1"/>
      <protection/>
    </xf>
    <xf numFmtId="4" fontId="65" fillId="58" borderId="37" xfId="105" applyNumberFormat="1" applyFont="1" applyFill="1" applyBorder="1" applyProtection="1">
      <alignment horizontal="right" vertical="top" shrinkToFit="1"/>
      <protection/>
    </xf>
    <xf numFmtId="4" fontId="65" fillId="58" borderId="2" xfId="105" applyNumberFormat="1" applyFont="1" applyFill="1" applyProtection="1">
      <alignment horizontal="right" vertical="top" shrinkToFit="1"/>
      <protection/>
    </xf>
    <xf numFmtId="10" fontId="65" fillId="58" borderId="2" xfId="106" applyNumberFormat="1" applyFont="1" applyFill="1" applyProtection="1">
      <alignment horizontal="right" vertical="top" shrinkToFit="1"/>
      <protection/>
    </xf>
    <xf numFmtId="0" fontId="65" fillId="58" borderId="38" xfId="103" applyNumberFormat="1" applyFont="1" applyFill="1" applyBorder="1" applyProtection="1">
      <alignment vertical="top" wrapText="1"/>
      <protection/>
    </xf>
    <xf numFmtId="4" fontId="65" fillId="58" borderId="39" xfId="105" applyNumberFormat="1" applyFont="1" applyFill="1" applyBorder="1" applyProtection="1">
      <alignment horizontal="right" vertical="top" shrinkToFit="1"/>
      <protection/>
    </xf>
    <xf numFmtId="0" fontId="65" fillId="58" borderId="23" xfId="103" applyNumberFormat="1" applyFont="1" applyFill="1" applyBorder="1" applyProtection="1">
      <alignment vertical="top" wrapText="1"/>
      <protection/>
    </xf>
    <xf numFmtId="4" fontId="65" fillId="58" borderId="23" xfId="105" applyNumberFormat="1" applyFont="1" applyFill="1" applyBorder="1" applyProtection="1">
      <alignment horizontal="right" vertical="top" shrinkToFit="1"/>
      <protection/>
    </xf>
    <xf numFmtId="4" fontId="65" fillId="58" borderId="23" xfId="94" applyNumberFormat="1" applyFont="1" applyFill="1" applyBorder="1" applyProtection="1">
      <alignment horizontal="right" vertical="top" shrinkToFit="1"/>
      <protection/>
    </xf>
    <xf numFmtId="4" fontId="65" fillId="58" borderId="37" xfId="94" applyNumberFormat="1" applyFont="1" applyFill="1" applyBorder="1" applyProtection="1">
      <alignment horizontal="right" vertical="top" shrinkToFit="1"/>
      <protection/>
    </xf>
    <xf numFmtId="10" fontId="65" fillId="58" borderId="2" xfId="101" applyNumberFormat="1" applyFont="1" applyFill="1" applyProtection="1">
      <alignment horizontal="right" vertical="top" shrinkToFit="1"/>
      <protection/>
    </xf>
    <xf numFmtId="10" fontId="65" fillId="58" borderId="23" xfId="106" applyNumberFormat="1" applyFont="1" applyFill="1" applyBorder="1" applyProtection="1">
      <alignment horizontal="right" vertical="top" shrinkToFit="1"/>
      <protection/>
    </xf>
    <xf numFmtId="10" fontId="65" fillId="58" borderId="23" xfId="101" applyNumberFormat="1" applyFont="1" applyFill="1" applyBorder="1" applyProtection="1">
      <alignment horizontal="right" vertical="top" shrinkToFit="1"/>
      <protection/>
    </xf>
    <xf numFmtId="0" fontId="23" fillId="58" borderId="23" xfId="0" applyFont="1" applyFill="1" applyBorder="1" applyAlignment="1">
      <alignment horizontal="left" vertical="top" wrapText="1"/>
    </xf>
    <xf numFmtId="0" fontId="23" fillId="58" borderId="23" xfId="0" applyFont="1" applyFill="1" applyBorder="1" applyAlignment="1">
      <alignment horizontal="center" vertical="top" wrapText="1"/>
    </xf>
    <xf numFmtId="4" fontId="23" fillId="58" borderId="23" xfId="0" applyNumberFormat="1" applyFont="1" applyFill="1" applyBorder="1" applyAlignment="1">
      <alignment horizontal="right"/>
    </xf>
    <xf numFmtId="4" fontId="25" fillId="58" borderId="23" xfId="0" applyNumberFormat="1" applyFont="1" applyFill="1" applyBorder="1" applyAlignment="1">
      <alignment/>
    </xf>
    <xf numFmtId="4" fontId="23" fillId="58" borderId="23" xfId="89" applyNumberFormat="1" applyFont="1" applyFill="1" applyBorder="1" applyAlignment="1" applyProtection="1">
      <alignment horizontal="right" shrinkToFit="1"/>
      <protection/>
    </xf>
    <xf numFmtId="4" fontId="23" fillId="58" borderId="23" xfId="0" applyNumberFormat="1" applyFont="1" applyFill="1" applyBorder="1" applyAlignment="1">
      <alignment horizontal="right" wrapText="1"/>
    </xf>
    <xf numFmtId="0" fontId="28" fillId="58" borderId="23" xfId="0" applyFont="1" applyFill="1" applyBorder="1" applyAlignment="1">
      <alignment horizontal="left" vertical="top" wrapText="1"/>
    </xf>
    <xf numFmtId="4" fontId="28" fillId="58" borderId="23" xfId="0" applyNumberFormat="1" applyFont="1" applyFill="1" applyBorder="1" applyAlignment="1">
      <alignment horizontal="right"/>
    </xf>
    <xf numFmtId="4" fontId="22" fillId="58" borderId="0" xfId="0" applyNumberFormat="1" applyFont="1" applyFill="1" applyAlignment="1">
      <alignment horizontal="center"/>
    </xf>
    <xf numFmtId="49" fontId="28" fillId="59" borderId="40" xfId="0" applyNumberFormat="1" applyFont="1" applyFill="1" applyBorder="1" applyAlignment="1">
      <alignment horizontal="left" vertical="top" shrinkToFit="1"/>
    </xf>
    <xf numFmtId="49" fontId="28" fillId="59" borderId="41" xfId="0" applyNumberFormat="1" applyFont="1" applyFill="1" applyBorder="1" applyAlignment="1">
      <alignment horizontal="left" vertical="top" shrinkToFit="1"/>
    </xf>
    <xf numFmtId="0" fontId="23" fillId="59" borderId="0" xfId="0" applyFont="1" applyFill="1" applyAlignment="1">
      <alignment horizontal="right" wrapText="1"/>
    </xf>
    <xf numFmtId="0" fontId="23" fillId="59" borderId="42" xfId="0" applyFont="1" applyFill="1" applyBorder="1" applyAlignment="1">
      <alignment horizontal="center"/>
    </xf>
    <xf numFmtId="0" fontId="23" fillId="59" borderId="30" xfId="0" applyFont="1" applyFill="1" applyBorder="1" applyAlignment="1">
      <alignment horizontal="center"/>
    </xf>
    <xf numFmtId="0" fontId="23" fillId="59" borderId="42" xfId="0" applyFont="1" applyFill="1" applyBorder="1" applyAlignment="1">
      <alignment horizontal="center" vertical="center" wrapText="1"/>
    </xf>
    <xf numFmtId="0" fontId="23" fillId="59" borderId="30" xfId="0" applyFont="1" applyFill="1" applyBorder="1" applyAlignment="1">
      <alignment horizontal="center" vertical="center" wrapText="1"/>
    </xf>
    <xf numFmtId="0" fontId="23" fillId="59" borderId="41" xfId="0" applyFont="1" applyFill="1" applyBorder="1" applyAlignment="1">
      <alignment horizontal="right"/>
    </xf>
    <xf numFmtId="0" fontId="23" fillId="59" borderId="0" xfId="0" applyFont="1" applyFill="1" applyAlignment="1">
      <alignment horizontal="left" wrapText="1"/>
    </xf>
    <xf numFmtId="0" fontId="35" fillId="59" borderId="0" xfId="0" applyFont="1" applyFill="1" applyAlignment="1">
      <alignment horizontal="center" wrapText="1"/>
    </xf>
    <xf numFmtId="0" fontId="65" fillId="58" borderId="23" xfId="91" applyNumberFormat="1" applyFont="1" applyFill="1" applyBorder="1" applyAlignment="1" applyProtection="1">
      <alignment horizontal="left"/>
      <protection/>
    </xf>
    <xf numFmtId="0" fontId="65" fillId="58" borderId="23" xfId="91" applyFont="1" applyFill="1" applyBorder="1" applyAlignment="1">
      <alignment horizontal="left"/>
      <protection/>
    </xf>
    <xf numFmtId="0" fontId="25" fillId="58" borderId="23" xfId="0" applyFont="1" applyFill="1" applyBorder="1" applyAlignment="1">
      <alignment horizontal="center" vertical="center"/>
    </xf>
    <xf numFmtId="0" fontId="25" fillId="58" borderId="0" xfId="0" applyFont="1" applyFill="1" applyAlignment="1">
      <alignment horizontal="center" vertical="center" wrapText="1"/>
    </xf>
    <xf numFmtId="0" fontId="25" fillId="58" borderId="43" xfId="0" applyFont="1" applyFill="1" applyBorder="1" applyAlignment="1">
      <alignment horizontal="center" vertical="center" wrapText="1"/>
    </xf>
    <xf numFmtId="0" fontId="25" fillId="58" borderId="44" xfId="0" applyFont="1" applyFill="1" applyBorder="1" applyAlignment="1">
      <alignment horizontal="center" vertical="center" wrapText="1"/>
    </xf>
    <xf numFmtId="0" fontId="25" fillId="58" borderId="24" xfId="0" applyFont="1" applyFill="1" applyBorder="1" applyAlignment="1">
      <alignment horizontal="center" vertical="center" wrapText="1"/>
    </xf>
    <xf numFmtId="0" fontId="22" fillId="58" borderId="23" xfId="0" applyFont="1" applyFill="1" applyBorder="1" applyAlignment="1">
      <alignment horizontal="center" vertical="center" wrapText="1"/>
    </xf>
    <xf numFmtId="4" fontId="22" fillId="58" borderId="23" xfId="0" applyNumberFormat="1" applyFont="1" applyFill="1" applyBorder="1" applyAlignment="1">
      <alignment horizontal="center" vertical="center" wrapText="1"/>
    </xf>
    <xf numFmtId="0" fontId="22" fillId="58" borderId="23" xfId="0" applyFont="1" applyFill="1" applyBorder="1" applyAlignment="1">
      <alignment horizontal="center" vertical="center"/>
    </xf>
    <xf numFmtId="0" fontId="24" fillId="58" borderId="0" xfId="0" applyFont="1" applyFill="1" applyAlignment="1">
      <alignment horizontal="center" vertical="center" wrapText="1"/>
    </xf>
    <xf numFmtId="0" fontId="22" fillId="58" borderId="26" xfId="0" applyFont="1" applyFill="1" applyBorder="1" applyAlignment="1">
      <alignment horizontal="center" vertical="center" wrapText="1"/>
    </xf>
    <xf numFmtId="0" fontId="22" fillId="58" borderId="45" xfId="0" applyFont="1" applyFill="1" applyBorder="1" applyAlignment="1">
      <alignment horizontal="center" vertical="center" wrapText="1"/>
    </xf>
    <xf numFmtId="0" fontId="22" fillId="58" borderId="46" xfId="0" applyFont="1" applyFill="1" applyBorder="1" applyAlignment="1">
      <alignment horizontal="center" vertical="center" wrapText="1"/>
    </xf>
    <xf numFmtId="0" fontId="26" fillId="58" borderId="0" xfId="0" applyFont="1" applyFill="1" applyAlignment="1">
      <alignment horizontal="center" wrapText="1"/>
    </xf>
    <xf numFmtId="0" fontId="33" fillId="58" borderId="0" xfId="0" applyFont="1" applyFill="1" applyAlignment="1">
      <alignment wrapText="1"/>
    </xf>
    <xf numFmtId="0" fontId="22" fillId="58" borderId="43" xfId="0" applyFont="1" applyFill="1" applyBorder="1" applyAlignment="1">
      <alignment horizontal="center" vertical="center" wrapText="1"/>
    </xf>
    <xf numFmtId="0" fontId="22" fillId="58" borderId="44" xfId="0" applyFont="1" applyFill="1" applyBorder="1" applyAlignment="1">
      <alignment horizontal="center" vertical="center" wrapText="1"/>
    </xf>
    <xf numFmtId="0" fontId="0" fillId="58" borderId="24" xfId="0" applyFont="1" applyFill="1" applyBorder="1" applyAlignment="1">
      <alignment horizontal="center" vertical="center" wrapText="1"/>
    </xf>
    <xf numFmtId="0" fontId="25" fillId="58" borderId="23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wrapText="1"/>
    </xf>
    <xf numFmtId="0" fontId="22" fillId="0" borderId="47" xfId="0" applyFont="1" applyFill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22" fillId="0" borderId="45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22" fillId="0" borderId="46" xfId="0" applyFont="1" applyFill="1" applyBorder="1" applyAlignment="1">
      <alignment horizontal="center" wrapText="1"/>
    </xf>
    <xf numFmtId="0" fontId="22" fillId="0" borderId="50" xfId="0" applyFont="1" applyFill="1" applyBorder="1" applyAlignment="1">
      <alignment horizontal="center" wrapText="1"/>
    </xf>
    <xf numFmtId="0" fontId="0" fillId="0" borderId="51" xfId="0" applyFont="1" applyBorder="1" applyAlignment="1">
      <alignment horizontal="center" wrapText="1"/>
    </xf>
    <xf numFmtId="0" fontId="26" fillId="0" borderId="50" xfId="0" applyFont="1" applyBorder="1" applyAlignment="1">
      <alignment horizontal="center" vertical="top" wrapText="1"/>
    </xf>
    <xf numFmtId="0" fontId="0" fillId="0" borderId="50" xfId="0" applyFont="1" applyBorder="1" applyAlignment="1">
      <alignment wrapText="1"/>
    </xf>
    <xf numFmtId="0" fontId="22" fillId="0" borderId="23" xfId="0" applyFont="1" applyFill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0" fillId="0" borderId="23" xfId="0" applyFont="1" applyBorder="1" applyAlignment="1">
      <alignment wrapText="1"/>
    </xf>
    <xf numFmtId="0" fontId="0" fillId="0" borderId="45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0" fontId="0" fillId="0" borderId="50" xfId="0" applyFont="1" applyBorder="1" applyAlignment="1">
      <alignment horizontal="center" wrapText="1"/>
    </xf>
    <xf numFmtId="4" fontId="23" fillId="58" borderId="29" xfId="0" applyNumberFormat="1" applyFont="1" applyFill="1" applyBorder="1" applyAlignment="1">
      <alignment horizontal="center" vertical="center" wrapText="1"/>
    </xf>
    <xf numFmtId="0" fontId="28" fillId="58" borderId="52" xfId="0" applyFont="1" applyFill="1" applyBorder="1" applyAlignment="1">
      <alignment horizontal="center" wrapText="1"/>
    </xf>
    <xf numFmtId="0" fontId="28" fillId="58" borderId="53" xfId="0" applyFont="1" applyFill="1" applyBorder="1" applyAlignment="1">
      <alignment horizontal="center" wrapText="1"/>
    </xf>
    <xf numFmtId="0" fontId="28" fillId="58" borderId="54" xfId="0" applyFont="1" applyFill="1" applyBorder="1" applyAlignment="1">
      <alignment horizontal="center" wrapText="1"/>
    </xf>
    <xf numFmtId="0" fontId="23" fillId="58" borderId="23" xfId="0" applyFont="1" applyFill="1" applyBorder="1" applyAlignment="1">
      <alignment horizontal="center" vertical="center"/>
    </xf>
    <xf numFmtId="0" fontId="23" fillId="58" borderId="25" xfId="0" applyFont="1" applyFill="1" applyBorder="1" applyAlignment="1">
      <alignment horizontal="center" vertical="center"/>
    </xf>
    <xf numFmtId="0" fontId="23" fillId="58" borderId="25" xfId="0" applyFont="1" applyFill="1" applyBorder="1" applyAlignment="1">
      <alignment horizontal="left" vertical="top" wrapText="1"/>
    </xf>
    <xf numFmtId="0" fontId="23" fillId="58" borderId="28" xfId="0" applyFont="1" applyFill="1" applyBorder="1" applyAlignment="1">
      <alignment horizontal="center" vertical="center"/>
    </xf>
    <xf numFmtId="0" fontId="23" fillId="58" borderId="52" xfId="0" applyFont="1" applyFill="1" applyBorder="1" applyAlignment="1">
      <alignment horizontal="center" wrapText="1"/>
    </xf>
    <xf numFmtId="0" fontId="23" fillId="58" borderId="53" xfId="0" applyFont="1" applyFill="1" applyBorder="1" applyAlignment="1">
      <alignment horizontal="center" wrapText="1"/>
    </xf>
    <xf numFmtId="0" fontId="23" fillId="58" borderId="55" xfId="0" applyFont="1" applyFill="1" applyBorder="1" applyAlignment="1">
      <alignment horizontal="center" wrapText="1"/>
    </xf>
    <xf numFmtId="0" fontId="23" fillId="58" borderId="56" xfId="0" applyFont="1" applyFill="1" applyBorder="1" applyAlignment="1">
      <alignment horizontal="center" wrapText="1"/>
    </xf>
    <xf numFmtId="0" fontId="23" fillId="58" borderId="54" xfId="0" applyFont="1" applyFill="1" applyBorder="1" applyAlignment="1">
      <alignment horizontal="center" wrapText="1"/>
    </xf>
    <xf numFmtId="49" fontId="23" fillId="58" borderId="23" xfId="0" applyNumberFormat="1" applyFont="1" applyFill="1" applyBorder="1" applyAlignment="1">
      <alignment horizontal="center" wrapText="1"/>
    </xf>
    <xf numFmtId="0" fontId="28" fillId="58" borderId="23" xfId="0" applyFont="1" applyFill="1" applyBorder="1" applyAlignment="1">
      <alignment horizontal="center" vertical="center"/>
    </xf>
    <xf numFmtId="0" fontId="28" fillId="58" borderId="28" xfId="0" applyFont="1" applyFill="1" applyBorder="1" applyAlignment="1">
      <alignment horizontal="center" vertical="center"/>
    </xf>
    <xf numFmtId="0" fontId="22" fillId="58" borderId="23" xfId="0" applyFont="1" applyFill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27" fillId="58" borderId="23" xfId="0" applyFont="1" applyFill="1" applyBorder="1" applyAlignment="1">
      <alignment horizontal="center" wrapText="1"/>
    </xf>
    <xf numFmtId="0" fontId="27" fillId="58" borderId="23" xfId="0" applyFont="1" applyFill="1" applyBorder="1" applyAlignment="1">
      <alignment horizontal="center" vertical="center"/>
    </xf>
    <xf numFmtId="0" fontId="23" fillId="0" borderId="23" xfId="0" applyFont="1" applyBorder="1" applyAlignment="1">
      <alignment wrapText="1"/>
    </xf>
    <xf numFmtId="0" fontId="0" fillId="0" borderId="23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/>
    </xf>
    <xf numFmtId="0" fontId="0" fillId="23" borderId="0" xfId="0" applyFont="1" applyFill="1" applyAlignment="1">
      <alignment vertical="top" wrapText="1"/>
    </xf>
    <xf numFmtId="0" fontId="34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</cellXfs>
  <cellStyles count="178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br" xfId="69"/>
    <cellStyle name="col" xfId="70"/>
    <cellStyle name="style0" xfId="71"/>
    <cellStyle name="td" xfId="72"/>
    <cellStyle name="tr" xfId="73"/>
    <cellStyle name="xl21" xfId="74"/>
    <cellStyle name="xl22" xfId="75"/>
    <cellStyle name="xl23" xfId="76"/>
    <cellStyle name="xl24" xfId="77"/>
    <cellStyle name="xl25" xfId="78"/>
    <cellStyle name="xl26" xfId="79"/>
    <cellStyle name="xl27" xfId="80"/>
    <cellStyle name="xl28" xfId="81"/>
    <cellStyle name="xl29" xfId="82"/>
    <cellStyle name="xl30" xfId="83"/>
    <cellStyle name="xl31" xfId="84"/>
    <cellStyle name="xl32" xfId="85"/>
    <cellStyle name="xl33" xfId="86"/>
    <cellStyle name="xl34" xfId="87"/>
    <cellStyle name="xl35" xfId="88"/>
    <cellStyle name="xl36" xfId="89"/>
    <cellStyle name="xl37" xfId="90"/>
    <cellStyle name="xl38" xfId="91"/>
    <cellStyle name="xl39" xfId="92"/>
    <cellStyle name="xl40" xfId="93"/>
    <cellStyle name="xl41" xfId="94"/>
    <cellStyle name="xl42" xfId="95"/>
    <cellStyle name="xl43" xfId="96"/>
    <cellStyle name="xl44" xfId="97"/>
    <cellStyle name="xl45" xfId="98"/>
    <cellStyle name="xl46" xfId="99"/>
    <cellStyle name="xl55" xfId="100"/>
    <cellStyle name="xl56" xfId="101"/>
    <cellStyle name="xl60" xfId="102"/>
    <cellStyle name="xl61" xfId="103"/>
    <cellStyle name="xl63" xfId="104"/>
    <cellStyle name="xl64" xfId="105"/>
    <cellStyle name="xl65" xfId="106"/>
    <cellStyle name="Акцент1" xfId="107"/>
    <cellStyle name="Акцент1 2" xfId="108"/>
    <cellStyle name="Акцент1 3" xfId="109"/>
    <cellStyle name="Акцент2" xfId="110"/>
    <cellStyle name="Акцент2 2" xfId="111"/>
    <cellStyle name="Акцент2 3" xfId="112"/>
    <cellStyle name="Акцент3" xfId="113"/>
    <cellStyle name="Акцент3 2" xfId="114"/>
    <cellStyle name="Акцент3 3" xfId="115"/>
    <cellStyle name="Акцент4" xfId="116"/>
    <cellStyle name="Акцент4 2" xfId="117"/>
    <cellStyle name="Акцент4 3" xfId="118"/>
    <cellStyle name="Акцент5" xfId="119"/>
    <cellStyle name="Акцент5 2" xfId="120"/>
    <cellStyle name="Акцент5 3" xfId="121"/>
    <cellStyle name="Акцент6" xfId="122"/>
    <cellStyle name="Акцент6 2" xfId="123"/>
    <cellStyle name="Акцент6 3" xfId="124"/>
    <cellStyle name="Ввод " xfId="125"/>
    <cellStyle name="Ввод  2" xfId="126"/>
    <cellStyle name="Ввод  3" xfId="127"/>
    <cellStyle name="Вывод" xfId="128"/>
    <cellStyle name="Вывод 2" xfId="129"/>
    <cellStyle name="Вывод 3" xfId="130"/>
    <cellStyle name="Вычисление" xfId="131"/>
    <cellStyle name="Вычисление 2" xfId="132"/>
    <cellStyle name="Вычисление 3" xfId="133"/>
    <cellStyle name="Hyperlink" xfId="134"/>
    <cellStyle name="Currency" xfId="135"/>
    <cellStyle name="Currency [0]" xfId="136"/>
    <cellStyle name="Заголовок 1" xfId="137"/>
    <cellStyle name="Заголовок 1 2" xfId="138"/>
    <cellStyle name="Заголовок 1 3" xfId="139"/>
    <cellStyle name="Заголовок 2" xfId="140"/>
    <cellStyle name="Заголовок 2 2" xfId="141"/>
    <cellStyle name="Заголовок 2 3" xfId="142"/>
    <cellStyle name="Заголовок 3" xfId="143"/>
    <cellStyle name="Заголовок 3 2" xfId="144"/>
    <cellStyle name="Заголовок 3 3" xfId="145"/>
    <cellStyle name="Заголовок 4" xfId="146"/>
    <cellStyle name="Заголовок 4 2" xfId="147"/>
    <cellStyle name="Заголовок 4 3" xfId="148"/>
    <cellStyle name="Итог" xfId="149"/>
    <cellStyle name="Итог 2" xfId="150"/>
    <cellStyle name="Итог 3" xfId="151"/>
    <cellStyle name="Контрольная ячейка" xfId="152"/>
    <cellStyle name="Контрольная ячейка 2" xfId="153"/>
    <cellStyle name="Контрольная ячейка 3" xfId="154"/>
    <cellStyle name="Название" xfId="155"/>
    <cellStyle name="Название 2" xfId="156"/>
    <cellStyle name="Название 3" xfId="157"/>
    <cellStyle name="Нейтральный" xfId="158"/>
    <cellStyle name="Нейтральный 2" xfId="159"/>
    <cellStyle name="Нейтральный 3" xfId="160"/>
    <cellStyle name="Обычный 2" xfId="161"/>
    <cellStyle name="Обычный 3" xfId="162"/>
    <cellStyle name="Обычный 4" xfId="163"/>
    <cellStyle name="Обычный 5" xfId="164"/>
    <cellStyle name="Обычный 6" xfId="165"/>
    <cellStyle name="Обычный 69" xfId="166"/>
    <cellStyle name="Обычный 81" xfId="167"/>
    <cellStyle name="Обычный 82" xfId="168"/>
    <cellStyle name="Обычный_Приложения1" xfId="169"/>
    <cellStyle name="Followed Hyperlink" xfId="170"/>
    <cellStyle name="Плохой" xfId="171"/>
    <cellStyle name="Плохой 2" xfId="172"/>
    <cellStyle name="Плохой 3" xfId="173"/>
    <cellStyle name="Пояснение" xfId="174"/>
    <cellStyle name="Пояснение 2" xfId="175"/>
    <cellStyle name="Пояснение 3" xfId="176"/>
    <cellStyle name="Примечание" xfId="177"/>
    <cellStyle name="Примечание 2" xfId="178"/>
    <cellStyle name="Примечание 3" xfId="179"/>
    <cellStyle name="Percent" xfId="180"/>
    <cellStyle name="Связанная ячейка" xfId="181"/>
    <cellStyle name="Связанная ячейка 2" xfId="182"/>
    <cellStyle name="Связанная ячейка 3" xfId="183"/>
    <cellStyle name="Текст предупреждения" xfId="184"/>
    <cellStyle name="Текст предупреждения 2" xfId="185"/>
    <cellStyle name="Текст предупреждения 3" xfId="186"/>
    <cellStyle name="Comma" xfId="187"/>
    <cellStyle name="Comma [0]" xfId="188"/>
    <cellStyle name="Хороший" xfId="189"/>
    <cellStyle name="Хороший 2" xfId="190"/>
    <cellStyle name="Хороший 3" xfId="1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G128"/>
  <sheetViews>
    <sheetView zoomScale="110" zoomScaleNormal="110" zoomScalePageLayoutView="0" workbookViewId="0" topLeftCell="A1">
      <selection activeCell="F7" sqref="F7:G7"/>
    </sheetView>
  </sheetViews>
  <sheetFormatPr defaultColWidth="9.140625" defaultRowHeight="12.75"/>
  <cols>
    <col min="1" max="1" width="4.140625" style="132" customWidth="1"/>
    <col min="2" max="2" width="18.7109375" style="132" customWidth="1"/>
    <col min="3" max="3" width="53.8515625" style="132" customWidth="1"/>
    <col min="4" max="4" width="16.421875" style="132" hidden="1" customWidth="1"/>
    <col min="5" max="5" width="14.140625" style="132" customWidth="1"/>
    <col min="6" max="6" width="13.7109375" style="132" customWidth="1"/>
    <col min="7" max="7" width="10.57421875" style="132" customWidth="1"/>
    <col min="8" max="16384" width="9.140625" style="132" customWidth="1"/>
  </cols>
  <sheetData>
    <row r="2" spans="2:7" ht="12.75">
      <c r="B2" s="203" t="s">
        <v>24</v>
      </c>
      <c r="C2" s="203"/>
      <c r="D2" s="203"/>
      <c r="E2" s="203"/>
      <c r="F2" s="203"/>
      <c r="G2" s="203"/>
    </row>
    <row r="3" spans="2:7" ht="12.75">
      <c r="B3" s="203" t="s">
        <v>25</v>
      </c>
      <c r="C3" s="203"/>
      <c r="D3" s="203"/>
      <c r="E3" s="203"/>
      <c r="F3" s="203"/>
      <c r="G3" s="203"/>
    </row>
    <row r="4" spans="2:7" ht="12.75" customHeight="1">
      <c r="B4" s="203" t="s">
        <v>26</v>
      </c>
      <c r="C4" s="203"/>
      <c r="D4" s="203"/>
      <c r="E4" s="203"/>
      <c r="F4" s="203"/>
      <c r="G4" s="203"/>
    </row>
    <row r="5" spans="2:7" ht="12.75" customHeight="1">
      <c r="B5" s="203" t="s">
        <v>107</v>
      </c>
      <c r="C5" s="203"/>
      <c r="D5" s="203"/>
      <c r="E5" s="203"/>
      <c r="F5" s="203"/>
      <c r="G5" s="203"/>
    </row>
    <row r="6" spans="2:7" ht="12.75" customHeight="1">
      <c r="B6" s="133"/>
      <c r="C6" s="133"/>
      <c r="D6" s="133"/>
      <c r="E6" s="133"/>
      <c r="F6" s="134"/>
      <c r="G6" s="134"/>
    </row>
    <row r="7" spans="2:7" ht="12.75" customHeight="1">
      <c r="B7" s="133"/>
      <c r="C7" s="133"/>
      <c r="D7" s="133"/>
      <c r="E7" s="133"/>
      <c r="F7" s="203" t="s">
        <v>1024</v>
      </c>
      <c r="G7" s="203"/>
    </row>
    <row r="8" spans="2:7" ht="12.75">
      <c r="B8" s="209"/>
      <c r="C8" s="209"/>
      <c r="D8" s="209"/>
      <c r="E8" s="209"/>
      <c r="F8" s="209"/>
      <c r="G8" s="209"/>
    </row>
    <row r="9" spans="2:7" ht="15.75" customHeight="1">
      <c r="B9" s="210" t="s">
        <v>871</v>
      </c>
      <c r="C9" s="210"/>
      <c r="D9" s="210"/>
      <c r="E9" s="210"/>
      <c r="F9" s="210"/>
      <c r="G9" s="135"/>
    </row>
    <row r="10" spans="2:7" ht="47.25" customHeight="1">
      <c r="B10" s="210"/>
      <c r="C10" s="210"/>
      <c r="D10" s="210"/>
      <c r="E10" s="210"/>
      <c r="F10" s="210"/>
      <c r="G10" s="136"/>
    </row>
    <row r="11" spans="2:7" ht="12.75">
      <c r="B11" s="208" t="s">
        <v>27</v>
      </c>
      <c r="C11" s="208"/>
      <c r="D11" s="208"/>
      <c r="E11" s="208"/>
      <c r="F11" s="208"/>
      <c r="G11" s="208"/>
    </row>
    <row r="12" spans="1:7" ht="12.75" customHeight="1">
      <c r="A12" s="204" t="s">
        <v>28</v>
      </c>
      <c r="B12" s="206" t="s">
        <v>10</v>
      </c>
      <c r="C12" s="206" t="s">
        <v>101</v>
      </c>
      <c r="D12" s="206" t="s">
        <v>948</v>
      </c>
      <c r="E12" s="206" t="s">
        <v>949</v>
      </c>
      <c r="F12" s="206" t="s">
        <v>29</v>
      </c>
      <c r="G12" s="206" t="s">
        <v>30</v>
      </c>
    </row>
    <row r="13" spans="1:7" ht="102" customHeight="1">
      <c r="A13" s="205"/>
      <c r="B13" s="207"/>
      <c r="C13" s="207"/>
      <c r="D13" s="207"/>
      <c r="E13" s="207"/>
      <c r="F13" s="207"/>
      <c r="G13" s="207"/>
    </row>
    <row r="14" spans="1:7" ht="18.75" customHeight="1">
      <c r="A14" s="137">
        <v>1</v>
      </c>
      <c r="B14" s="138">
        <v>2</v>
      </c>
      <c r="C14" s="138">
        <v>3</v>
      </c>
      <c r="D14" s="138">
        <v>4</v>
      </c>
      <c r="E14" s="138">
        <v>5</v>
      </c>
      <c r="F14" s="138">
        <v>6</v>
      </c>
      <c r="G14" s="138">
        <v>7</v>
      </c>
    </row>
    <row r="15" spans="1:7" ht="23.25" customHeight="1">
      <c r="A15" s="139">
        <v>1</v>
      </c>
      <c r="B15" s="140"/>
      <c r="C15" s="74" t="s">
        <v>614</v>
      </c>
      <c r="D15" s="141">
        <f>D16</f>
        <v>20000</v>
      </c>
      <c r="E15" s="141">
        <f>E16</f>
        <v>20000</v>
      </c>
      <c r="F15" s="141">
        <f>F16</f>
        <v>20000</v>
      </c>
      <c r="G15" s="142">
        <f aca="true" t="shared" si="0" ref="G15:G39">F15/D15</f>
        <v>1</v>
      </c>
    </row>
    <row r="16" spans="1:7" ht="45" customHeight="1">
      <c r="A16" s="139">
        <v>2</v>
      </c>
      <c r="B16" s="143" t="s">
        <v>615</v>
      </c>
      <c r="C16" s="144" t="s">
        <v>616</v>
      </c>
      <c r="D16" s="145">
        <v>20000</v>
      </c>
      <c r="E16" s="145">
        <v>20000</v>
      </c>
      <c r="F16" s="145">
        <v>20000</v>
      </c>
      <c r="G16" s="146">
        <f t="shared" si="0"/>
        <v>1</v>
      </c>
    </row>
    <row r="17" spans="1:7" ht="45.75" customHeight="1">
      <c r="A17" s="139">
        <v>3</v>
      </c>
      <c r="B17" s="140"/>
      <c r="C17" s="147" t="s">
        <v>31</v>
      </c>
      <c r="D17" s="141">
        <f>D18</f>
        <v>401650</v>
      </c>
      <c r="E17" s="141">
        <f>E18</f>
        <v>401650</v>
      </c>
      <c r="F17" s="141">
        <f>F18</f>
        <v>401650</v>
      </c>
      <c r="G17" s="142">
        <f t="shared" si="0"/>
        <v>1</v>
      </c>
    </row>
    <row r="18" spans="1:7" ht="43.5" customHeight="1">
      <c r="A18" s="139">
        <v>4</v>
      </c>
      <c r="B18" s="148" t="s">
        <v>6</v>
      </c>
      <c r="C18" s="149" t="s">
        <v>32</v>
      </c>
      <c r="D18" s="145">
        <v>401650</v>
      </c>
      <c r="E18" s="145">
        <v>401650</v>
      </c>
      <c r="F18" s="145">
        <v>401650</v>
      </c>
      <c r="G18" s="150">
        <f t="shared" si="0"/>
        <v>1</v>
      </c>
    </row>
    <row r="19" spans="1:7" ht="27.75" customHeight="1">
      <c r="A19" s="139">
        <v>5</v>
      </c>
      <c r="B19" s="151"/>
      <c r="C19" s="152" t="s">
        <v>950</v>
      </c>
      <c r="D19" s="141">
        <f>D20</f>
        <v>1055200</v>
      </c>
      <c r="E19" s="141">
        <f>E20</f>
        <v>1055200</v>
      </c>
      <c r="F19" s="141">
        <f>F20</f>
        <v>1045231.38</v>
      </c>
      <c r="G19" s="142">
        <f t="shared" si="0"/>
        <v>0.9905528620166794</v>
      </c>
    </row>
    <row r="20" spans="1:7" ht="19.5" customHeight="1">
      <c r="A20" s="139">
        <v>6</v>
      </c>
      <c r="B20" s="148" t="s">
        <v>102</v>
      </c>
      <c r="C20" s="149" t="s">
        <v>33</v>
      </c>
      <c r="D20" s="145">
        <v>1055200</v>
      </c>
      <c r="E20" s="145">
        <v>1055200</v>
      </c>
      <c r="F20" s="145">
        <v>1045231.38</v>
      </c>
      <c r="G20" s="150">
        <f t="shared" si="0"/>
        <v>0.9905528620166794</v>
      </c>
    </row>
    <row r="21" spans="1:7" ht="40.5" customHeight="1">
      <c r="A21" s="139">
        <v>7</v>
      </c>
      <c r="B21" s="151"/>
      <c r="C21" s="153" t="s">
        <v>181</v>
      </c>
      <c r="D21" s="154">
        <f>SUM(D22:D25)</f>
        <v>4892980</v>
      </c>
      <c r="E21" s="154">
        <f>SUM(E22:E25)</f>
        <v>4892980</v>
      </c>
      <c r="F21" s="154">
        <f>SUM(F22:F25)</f>
        <v>5135792.84</v>
      </c>
      <c r="G21" s="142">
        <f t="shared" si="0"/>
        <v>1.0496247358460489</v>
      </c>
    </row>
    <row r="22" spans="1:7" ht="72" customHeight="1">
      <c r="A22" s="139">
        <v>8</v>
      </c>
      <c r="B22" s="148" t="s">
        <v>951</v>
      </c>
      <c r="C22" s="155" t="s">
        <v>182</v>
      </c>
      <c r="D22" s="145">
        <v>2200000</v>
      </c>
      <c r="E22" s="145">
        <v>2200000</v>
      </c>
      <c r="F22" s="145">
        <v>2337726.39</v>
      </c>
      <c r="G22" s="150">
        <f t="shared" si="0"/>
        <v>1.0626029045454546</v>
      </c>
    </row>
    <row r="23" spans="1:7" ht="81.75" customHeight="1">
      <c r="A23" s="139">
        <v>9</v>
      </c>
      <c r="B23" s="148" t="s">
        <v>952</v>
      </c>
      <c r="C23" s="155" t="s">
        <v>183</v>
      </c>
      <c r="D23" s="145">
        <v>16200</v>
      </c>
      <c r="E23" s="145">
        <v>16200</v>
      </c>
      <c r="F23" s="145">
        <v>17182.9</v>
      </c>
      <c r="G23" s="150">
        <f t="shared" si="0"/>
        <v>1.0606728395061729</v>
      </c>
    </row>
    <row r="24" spans="1:7" ht="65.25" customHeight="1">
      <c r="A24" s="139">
        <v>10</v>
      </c>
      <c r="B24" s="148" t="s">
        <v>953</v>
      </c>
      <c r="C24" s="155" t="s">
        <v>184</v>
      </c>
      <c r="D24" s="145">
        <v>3000000</v>
      </c>
      <c r="E24" s="145">
        <v>3000000</v>
      </c>
      <c r="F24" s="145">
        <v>3123210.41</v>
      </c>
      <c r="G24" s="150">
        <f t="shared" si="0"/>
        <v>1.0410701366666668</v>
      </c>
    </row>
    <row r="25" spans="1:7" ht="71.25" customHeight="1">
      <c r="A25" s="139">
        <v>11</v>
      </c>
      <c r="B25" s="148" t="s">
        <v>954</v>
      </c>
      <c r="C25" s="155" t="s">
        <v>185</v>
      </c>
      <c r="D25" s="145">
        <v>-323220</v>
      </c>
      <c r="E25" s="145">
        <v>-323220</v>
      </c>
      <c r="F25" s="145">
        <v>-342326.86</v>
      </c>
      <c r="G25" s="150">
        <f t="shared" si="0"/>
        <v>1.0591141018501329</v>
      </c>
    </row>
    <row r="26" spans="1:7" ht="27" customHeight="1">
      <c r="A26" s="139">
        <v>12</v>
      </c>
      <c r="B26" s="151"/>
      <c r="C26" s="153" t="s">
        <v>34</v>
      </c>
      <c r="D26" s="154">
        <f>SUM(D27:D60)</f>
        <v>357886950</v>
      </c>
      <c r="E26" s="154">
        <f>SUM(E27:E60)</f>
        <v>357886950</v>
      </c>
      <c r="F26" s="154">
        <f>SUM(F27:F60)</f>
        <v>373991096.7799999</v>
      </c>
      <c r="G26" s="142">
        <f t="shared" si="0"/>
        <v>1.0449978597431393</v>
      </c>
    </row>
    <row r="27" spans="1:7" ht="105" customHeight="1">
      <c r="A27" s="139">
        <v>13</v>
      </c>
      <c r="B27" s="148" t="s">
        <v>11</v>
      </c>
      <c r="C27" s="155" t="s">
        <v>195</v>
      </c>
      <c r="D27" s="145">
        <v>346653680</v>
      </c>
      <c r="E27" s="145">
        <v>346653680</v>
      </c>
      <c r="F27" s="145">
        <v>363141191.35</v>
      </c>
      <c r="G27" s="150">
        <f t="shared" si="0"/>
        <v>1.0475619106365754</v>
      </c>
    </row>
    <row r="28" spans="1:7" ht="83.25" customHeight="1">
      <c r="A28" s="139">
        <v>14</v>
      </c>
      <c r="B28" s="148" t="s">
        <v>196</v>
      </c>
      <c r="C28" s="155" t="s">
        <v>197</v>
      </c>
      <c r="D28" s="145">
        <v>128000</v>
      </c>
      <c r="E28" s="145">
        <v>128000</v>
      </c>
      <c r="F28" s="145">
        <v>144742.37</v>
      </c>
      <c r="G28" s="150">
        <f t="shared" si="0"/>
        <v>1.130799765625</v>
      </c>
    </row>
    <row r="29" spans="1:7" ht="104.25" customHeight="1">
      <c r="A29" s="139">
        <v>15</v>
      </c>
      <c r="B29" s="148" t="s">
        <v>12</v>
      </c>
      <c r="C29" s="156" t="s">
        <v>198</v>
      </c>
      <c r="D29" s="145">
        <v>403300</v>
      </c>
      <c r="E29" s="145">
        <v>403300</v>
      </c>
      <c r="F29" s="145">
        <v>436296.99</v>
      </c>
      <c r="G29" s="150">
        <f t="shared" si="0"/>
        <v>1.081817480783536</v>
      </c>
    </row>
    <row r="30" spans="1:7" ht="133.5" customHeight="1">
      <c r="A30" s="139">
        <v>16</v>
      </c>
      <c r="B30" s="148" t="s">
        <v>13</v>
      </c>
      <c r="C30" s="155" t="s">
        <v>199</v>
      </c>
      <c r="D30" s="145">
        <v>500000</v>
      </c>
      <c r="E30" s="145">
        <v>500000</v>
      </c>
      <c r="F30" s="145">
        <v>498791.46</v>
      </c>
      <c r="G30" s="150">
        <f t="shared" si="0"/>
        <v>0.99758292</v>
      </c>
    </row>
    <row r="31" spans="1:7" ht="122.25" customHeight="1">
      <c r="A31" s="139">
        <v>17</v>
      </c>
      <c r="B31" s="148" t="s">
        <v>955</v>
      </c>
      <c r="C31" s="155" t="s">
        <v>956</v>
      </c>
      <c r="D31" s="145">
        <v>4700</v>
      </c>
      <c r="E31" s="145">
        <v>4700</v>
      </c>
      <c r="F31" s="145">
        <v>4701.77</v>
      </c>
      <c r="G31" s="150">
        <f t="shared" si="0"/>
        <v>1.0003765957446809</v>
      </c>
    </row>
    <row r="32" spans="1:7" ht="119.25" customHeight="1">
      <c r="A32" s="139">
        <v>18</v>
      </c>
      <c r="B32" s="148" t="s">
        <v>14</v>
      </c>
      <c r="C32" s="155" t="s">
        <v>200</v>
      </c>
      <c r="D32" s="145">
        <v>2420</v>
      </c>
      <c r="E32" s="145">
        <v>2420</v>
      </c>
      <c r="F32" s="145">
        <v>2419.51</v>
      </c>
      <c r="G32" s="150">
        <f t="shared" si="0"/>
        <v>0.9997975206611571</v>
      </c>
    </row>
    <row r="33" spans="1:7" ht="66.75" customHeight="1">
      <c r="A33" s="139">
        <v>19</v>
      </c>
      <c r="B33" s="148" t="s">
        <v>15</v>
      </c>
      <c r="C33" s="155" t="s">
        <v>201</v>
      </c>
      <c r="D33" s="145">
        <v>1146400</v>
      </c>
      <c r="E33" s="145">
        <v>1146400</v>
      </c>
      <c r="F33" s="145">
        <v>1153739</v>
      </c>
      <c r="G33" s="150">
        <f t="shared" si="0"/>
        <v>1.0064017794836009</v>
      </c>
    </row>
    <row r="34" spans="1:7" ht="55.5" customHeight="1">
      <c r="A34" s="139">
        <v>20</v>
      </c>
      <c r="B34" s="148" t="s">
        <v>202</v>
      </c>
      <c r="C34" s="155" t="s">
        <v>203</v>
      </c>
      <c r="D34" s="145">
        <v>125950</v>
      </c>
      <c r="E34" s="145">
        <v>125950</v>
      </c>
      <c r="F34" s="145">
        <v>126243.05</v>
      </c>
      <c r="G34" s="150">
        <f t="shared" si="0"/>
        <v>1.0023267169511711</v>
      </c>
    </row>
    <row r="35" spans="1:7" ht="79.5" customHeight="1">
      <c r="A35" s="139">
        <v>21</v>
      </c>
      <c r="B35" s="148" t="s">
        <v>16</v>
      </c>
      <c r="C35" s="155" t="s">
        <v>204</v>
      </c>
      <c r="D35" s="145">
        <v>47370</v>
      </c>
      <c r="E35" s="145">
        <v>47370</v>
      </c>
      <c r="F35" s="145">
        <v>52938.13</v>
      </c>
      <c r="G35" s="150">
        <f t="shared" si="0"/>
        <v>1.1175454929280135</v>
      </c>
    </row>
    <row r="36" spans="1:7" ht="117.75" customHeight="1">
      <c r="A36" s="139">
        <v>22</v>
      </c>
      <c r="B36" s="148" t="s">
        <v>17</v>
      </c>
      <c r="C36" s="155" t="s">
        <v>205</v>
      </c>
      <c r="D36" s="145">
        <v>55000</v>
      </c>
      <c r="E36" s="145">
        <v>55000</v>
      </c>
      <c r="F36" s="145">
        <v>52175.76</v>
      </c>
      <c r="G36" s="150">
        <f t="shared" si="0"/>
        <v>0.9486501818181818</v>
      </c>
    </row>
    <row r="37" spans="1:7" ht="55.5" customHeight="1">
      <c r="A37" s="139">
        <v>23</v>
      </c>
      <c r="B37" s="148" t="s">
        <v>552</v>
      </c>
      <c r="C37" s="149" t="s">
        <v>553</v>
      </c>
      <c r="D37" s="145">
        <v>2273680</v>
      </c>
      <c r="E37" s="145">
        <v>2273680</v>
      </c>
      <c r="F37" s="145">
        <v>2263182.52</v>
      </c>
      <c r="G37" s="150">
        <f t="shared" si="0"/>
        <v>0.9953830442278597</v>
      </c>
    </row>
    <row r="38" spans="1:7" ht="44.25" customHeight="1">
      <c r="A38" s="139">
        <v>24</v>
      </c>
      <c r="B38" s="148" t="s">
        <v>554</v>
      </c>
      <c r="C38" s="149" t="s">
        <v>555</v>
      </c>
      <c r="D38" s="145">
        <v>29350</v>
      </c>
      <c r="E38" s="145">
        <v>29350</v>
      </c>
      <c r="F38" s="145">
        <v>29720.51</v>
      </c>
      <c r="G38" s="150">
        <f t="shared" si="0"/>
        <v>1.0126238500851787</v>
      </c>
    </row>
    <row r="39" spans="1:7" ht="54" customHeight="1">
      <c r="A39" s="139">
        <v>25</v>
      </c>
      <c r="B39" s="148" t="s">
        <v>556</v>
      </c>
      <c r="C39" s="149" t="s">
        <v>557</v>
      </c>
      <c r="D39" s="145">
        <v>4100</v>
      </c>
      <c r="E39" s="145">
        <v>4100</v>
      </c>
      <c r="F39" s="145">
        <v>6825.65</v>
      </c>
      <c r="G39" s="150">
        <f t="shared" si="0"/>
        <v>1.6647926829268291</v>
      </c>
    </row>
    <row r="40" spans="1:7" ht="54.75" customHeight="1">
      <c r="A40" s="139">
        <v>26</v>
      </c>
      <c r="B40" s="148" t="s">
        <v>726</v>
      </c>
      <c r="C40" s="149" t="s">
        <v>727</v>
      </c>
      <c r="D40" s="145">
        <v>0</v>
      </c>
      <c r="E40" s="145">
        <v>0</v>
      </c>
      <c r="F40" s="145">
        <v>1.2</v>
      </c>
      <c r="G40" s="150">
        <v>0</v>
      </c>
    </row>
    <row r="41" spans="1:7" ht="68.25" customHeight="1">
      <c r="A41" s="139">
        <v>27</v>
      </c>
      <c r="B41" s="148" t="s">
        <v>558</v>
      </c>
      <c r="C41" s="149" t="s">
        <v>559</v>
      </c>
      <c r="D41" s="145">
        <v>3400000</v>
      </c>
      <c r="E41" s="145">
        <v>3400000</v>
      </c>
      <c r="F41" s="145">
        <v>3361914.36</v>
      </c>
      <c r="G41" s="150">
        <f>F41/D41</f>
        <v>0.9887983411764706</v>
      </c>
    </row>
    <row r="42" spans="1:7" ht="51.75" customHeight="1">
      <c r="A42" s="139">
        <v>28</v>
      </c>
      <c r="B42" s="148" t="s">
        <v>560</v>
      </c>
      <c r="C42" s="149" t="s">
        <v>561</v>
      </c>
      <c r="D42" s="145">
        <v>20200</v>
      </c>
      <c r="E42" s="145">
        <v>20200</v>
      </c>
      <c r="F42" s="145">
        <v>20530.55</v>
      </c>
      <c r="G42" s="150">
        <f>F42/D42</f>
        <v>1.0163638613861385</v>
      </c>
    </row>
    <row r="43" spans="1:7" ht="69" customHeight="1">
      <c r="A43" s="139">
        <v>29</v>
      </c>
      <c r="B43" s="148" t="s">
        <v>562</v>
      </c>
      <c r="C43" s="149" t="s">
        <v>563</v>
      </c>
      <c r="D43" s="145">
        <v>1820</v>
      </c>
      <c r="E43" s="145">
        <v>1820</v>
      </c>
      <c r="F43" s="145">
        <v>6493.28</v>
      </c>
      <c r="G43" s="150">
        <f>F43/D43</f>
        <v>3.5677362637362635</v>
      </c>
    </row>
    <row r="44" spans="1:7" ht="45" customHeight="1">
      <c r="A44" s="139">
        <v>30</v>
      </c>
      <c r="B44" s="148" t="s">
        <v>728</v>
      </c>
      <c r="C44" s="149" t="s">
        <v>729</v>
      </c>
      <c r="D44" s="145">
        <v>0</v>
      </c>
      <c r="E44" s="145">
        <v>0</v>
      </c>
      <c r="F44" s="145">
        <v>-39</v>
      </c>
      <c r="G44" s="150">
        <v>0</v>
      </c>
    </row>
    <row r="45" spans="1:7" ht="84.75" customHeight="1">
      <c r="A45" s="139">
        <v>31</v>
      </c>
      <c r="B45" s="148" t="s">
        <v>957</v>
      </c>
      <c r="C45" s="149" t="s">
        <v>958</v>
      </c>
      <c r="D45" s="145">
        <v>0</v>
      </c>
      <c r="E45" s="145">
        <v>0</v>
      </c>
      <c r="F45" s="145">
        <v>248.02</v>
      </c>
      <c r="G45" s="150">
        <v>0</v>
      </c>
    </row>
    <row r="46" spans="1:7" ht="43.5" customHeight="1">
      <c r="A46" s="139">
        <v>32</v>
      </c>
      <c r="B46" s="148" t="s">
        <v>564</v>
      </c>
      <c r="C46" s="149" t="s">
        <v>565</v>
      </c>
      <c r="D46" s="145">
        <v>0</v>
      </c>
      <c r="E46" s="145">
        <v>0</v>
      </c>
      <c r="F46" s="145">
        <v>20.77</v>
      </c>
      <c r="G46" s="150">
        <v>0</v>
      </c>
    </row>
    <row r="47" spans="1:7" ht="51.75" customHeight="1">
      <c r="A47" s="139">
        <v>33</v>
      </c>
      <c r="B47" s="148" t="s">
        <v>18</v>
      </c>
      <c r="C47" s="149" t="s">
        <v>206</v>
      </c>
      <c r="D47" s="145">
        <v>2596210</v>
      </c>
      <c r="E47" s="145">
        <v>2596210</v>
      </c>
      <c r="F47" s="145">
        <v>2515960.96</v>
      </c>
      <c r="G47" s="150">
        <f>F47/D47</f>
        <v>0.9690899272400922</v>
      </c>
    </row>
    <row r="48" spans="1:7" ht="26.25" customHeight="1">
      <c r="A48" s="139">
        <v>34</v>
      </c>
      <c r="B48" s="148" t="s">
        <v>207</v>
      </c>
      <c r="C48" s="149" t="s">
        <v>208</v>
      </c>
      <c r="D48" s="145">
        <v>14150</v>
      </c>
      <c r="E48" s="145">
        <v>14150</v>
      </c>
      <c r="F48" s="145">
        <v>15221.85</v>
      </c>
      <c r="G48" s="150">
        <f>F48/D48</f>
        <v>1.075749116607774</v>
      </c>
    </row>
    <row r="49" spans="1:7" ht="54" customHeight="1">
      <c r="A49" s="139">
        <v>35</v>
      </c>
      <c r="B49" s="148" t="s">
        <v>19</v>
      </c>
      <c r="C49" s="149" t="s">
        <v>209</v>
      </c>
      <c r="D49" s="145">
        <v>22490</v>
      </c>
      <c r="E49" s="145">
        <v>22490</v>
      </c>
      <c r="F49" s="145">
        <v>51149.31</v>
      </c>
      <c r="G49" s="150">
        <f>F49/D49</f>
        <v>2.274313472654513</v>
      </c>
    </row>
    <row r="50" spans="1:7" ht="42" customHeight="1">
      <c r="A50" s="139">
        <v>36</v>
      </c>
      <c r="B50" s="148" t="s">
        <v>617</v>
      </c>
      <c r="C50" s="149" t="s">
        <v>618</v>
      </c>
      <c r="D50" s="145">
        <v>1360</v>
      </c>
      <c r="E50" s="145">
        <v>1360</v>
      </c>
      <c r="F50" s="145">
        <v>1364.54</v>
      </c>
      <c r="G50" s="150">
        <f>F50/D50</f>
        <v>1.0033382352941176</v>
      </c>
    </row>
    <row r="51" spans="1:7" ht="43.5" customHeight="1">
      <c r="A51" s="139">
        <v>37</v>
      </c>
      <c r="B51" s="148" t="s">
        <v>20</v>
      </c>
      <c r="C51" s="149" t="s">
        <v>210</v>
      </c>
      <c r="D51" s="145">
        <v>0</v>
      </c>
      <c r="E51" s="145">
        <v>0</v>
      </c>
      <c r="F51" s="145">
        <v>-394603.3</v>
      </c>
      <c r="G51" s="150">
        <v>0</v>
      </c>
    </row>
    <row r="52" spans="1:7" ht="27.75" customHeight="1">
      <c r="A52" s="139">
        <v>38</v>
      </c>
      <c r="B52" s="148" t="s">
        <v>211</v>
      </c>
      <c r="C52" s="149" t="s">
        <v>212</v>
      </c>
      <c r="D52" s="145">
        <v>151850</v>
      </c>
      <c r="E52" s="145">
        <v>151850</v>
      </c>
      <c r="F52" s="145">
        <v>152407.26</v>
      </c>
      <c r="G52" s="150">
        <f>F52/D52</f>
        <v>1.0036698057293383</v>
      </c>
    </row>
    <row r="53" spans="1:7" ht="41.25" customHeight="1">
      <c r="A53" s="139">
        <v>39</v>
      </c>
      <c r="B53" s="148" t="s">
        <v>21</v>
      </c>
      <c r="C53" s="149" t="s">
        <v>213</v>
      </c>
      <c r="D53" s="145">
        <v>3920</v>
      </c>
      <c r="E53" s="145">
        <v>3920</v>
      </c>
      <c r="F53" s="145">
        <v>3917.72</v>
      </c>
      <c r="G53" s="150">
        <f>F53/D53</f>
        <v>0.9994183673469387</v>
      </c>
    </row>
    <row r="54" spans="1:7" ht="58.5" customHeight="1">
      <c r="A54" s="139">
        <v>40</v>
      </c>
      <c r="B54" s="148" t="s">
        <v>126</v>
      </c>
      <c r="C54" s="149" t="s">
        <v>214</v>
      </c>
      <c r="D54" s="145">
        <v>301000</v>
      </c>
      <c r="E54" s="145">
        <v>301000</v>
      </c>
      <c r="F54" s="145">
        <v>336527</v>
      </c>
      <c r="G54" s="150">
        <f>F54/D54</f>
        <v>1.1180299003322258</v>
      </c>
    </row>
    <row r="55" spans="1:7" ht="41.25" customHeight="1">
      <c r="A55" s="139">
        <v>41</v>
      </c>
      <c r="B55" s="148" t="s">
        <v>619</v>
      </c>
      <c r="C55" s="149" t="s">
        <v>620</v>
      </c>
      <c r="D55" s="145">
        <v>0</v>
      </c>
      <c r="E55" s="145">
        <v>0</v>
      </c>
      <c r="F55" s="145">
        <v>45.68</v>
      </c>
      <c r="G55" s="150">
        <v>0</v>
      </c>
    </row>
    <row r="56" spans="1:7" ht="42" customHeight="1">
      <c r="A56" s="139">
        <v>42</v>
      </c>
      <c r="B56" s="148" t="s">
        <v>621</v>
      </c>
      <c r="C56" s="149" t="s">
        <v>622</v>
      </c>
      <c r="D56" s="145">
        <v>0</v>
      </c>
      <c r="E56" s="145">
        <v>0</v>
      </c>
      <c r="F56" s="145">
        <v>4301.78</v>
      </c>
      <c r="G56" s="150">
        <v>0</v>
      </c>
    </row>
    <row r="57" spans="1:7" ht="42" customHeight="1">
      <c r="A57" s="139">
        <v>43</v>
      </c>
      <c r="B57" s="148" t="s">
        <v>959</v>
      </c>
      <c r="C57" s="149" t="s">
        <v>960</v>
      </c>
      <c r="D57" s="145">
        <v>0</v>
      </c>
      <c r="E57" s="145">
        <v>0</v>
      </c>
      <c r="F57" s="145">
        <v>-1133.27</v>
      </c>
      <c r="G57" s="150">
        <v>0</v>
      </c>
    </row>
    <row r="58" spans="1:7" ht="69" customHeight="1">
      <c r="A58" s="139">
        <v>44</v>
      </c>
      <c r="B58" s="148" t="s">
        <v>566</v>
      </c>
      <c r="C58" s="149" t="s">
        <v>961</v>
      </c>
      <c r="D58" s="145">
        <v>0</v>
      </c>
      <c r="E58" s="145">
        <v>0</v>
      </c>
      <c r="F58" s="145">
        <v>1000</v>
      </c>
      <c r="G58" s="146">
        <v>0</v>
      </c>
    </row>
    <row r="59" spans="1:7" ht="56.25" customHeight="1">
      <c r="A59" s="139">
        <v>45</v>
      </c>
      <c r="B59" s="148" t="s">
        <v>962</v>
      </c>
      <c r="C59" s="149" t="s">
        <v>963</v>
      </c>
      <c r="D59" s="145">
        <v>0</v>
      </c>
      <c r="E59" s="145">
        <v>0</v>
      </c>
      <c r="F59" s="145">
        <v>1300</v>
      </c>
      <c r="G59" s="150">
        <v>0</v>
      </c>
    </row>
    <row r="60" spans="1:7" ht="58.5" customHeight="1">
      <c r="A60" s="139">
        <v>46</v>
      </c>
      <c r="B60" s="148" t="s">
        <v>964</v>
      </c>
      <c r="C60" s="149" t="s">
        <v>965</v>
      </c>
      <c r="D60" s="145">
        <v>0</v>
      </c>
      <c r="E60" s="145">
        <v>0</v>
      </c>
      <c r="F60" s="145">
        <v>1500</v>
      </c>
      <c r="G60" s="146">
        <v>0</v>
      </c>
    </row>
    <row r="61" spans="1:7" ht="37.5" customHeight="1">
      <c r="A61" s="139">
        <v>47</v>
      </c>
      <c r="B61" s="157"/>
      <c r="C61" s="158" t="s">
        <v>730</v>
      </c>
      <c r="D61" s="141">
        <f>D62+D63</f>
        <v>0</v>
      </c>
      <c r="E61" s="141">
        <f>E62+E63</f>
        <v>0</v>
      </c>
      <c r="F61" s="141">
        <f>F62+F63</f>
        <v>57700</v>
      </c>
      <c r="G61" s="159">
        <f>G62+G63</f>
        <v>0</v>
      </c>
    </row>
    <row r="62" spans="1:7" ht="30.75" customHeight="1">
      <c r="A62" s="139">
        <v>48</v>
      </c>
      <c r="B62" s="143" t="s">
        <v>966</v>
      </c>
      <c r="C62" s="144" t="s">
        <v>967</v>
      </c>
      <c r="D62" s="145">
        <v>0</v>
      </c>
      <c r="E62" s="145">
        <v>0</v>
      </c>
      <c r="F62" s="145">
        <v>12500</v>
      </c>
      <c r="G62" s="146">
        <v>0</v>
      </c>
    </row>
    <row r="63" spans="1:7" ht="71.25" customHeight="1">
      <c r="A63" s="139">
        <v>49</v>
      </c>
      <c r="B63" s="143" t="s">
        <v>731</v>
      </c>
      <c r="C63" s="144" t="s">
        <v>732</v>
      </c>
      <c r="D63" s="145">
        <v>0</v>
      </c>
      <c r="E63" s="145">
        <v>0</v>
      </c>
      <c r="F63" s="145">
        <v>45200</v>
      </c>
      <c r="G63" s="146">
        <v>0</v>
      </c>
    </row>
    <row r="64" spans="1:7" ht="30" customHeight="1">
      <c r="A64" s="139">
        <v>50</v>
      </c>
      <c r="B64" s="157"/>
      <c r="C64" s="153" t="s">
        <v>120</v>
      </c>
      <c r="D64" s="154">
        <f>SUM(D65:D97)</f>
        <v>505871530</v>
      </c>
      <c r="E64" s="154">
        <f>SUM(E65:E97)</f>
        <v>505871530</v>
      </c>
      <c r="F64" s="154">
        <f>SUM(F65:F97)</f>
        <v>503184321.06</v>
      </c>
      <c r="G64" s="142">
        <f aca="true" t="shared" si="1" ref="G64:G74">F64/D64</f>
        <v>0.9946879617044272</v>
      </c>
    </row>
    <row r="65" spans="1:7" ht="80.25" customHeight="1">
      <c r="A65" s="139">
        <v>51</v>
      </c>
      <c r="B65" s="148" t="s">
        <v>623</v>
      </c>
      <c r="C65" s="155" t="s">
        <v>624</v>
      </c>
      <c r="D65" s="145">
        <v>5100000</v>
      </c>
      <c r="E65" s="145">
        <v>5100000</v>
      </c>
      <c r="F65" s="145">
        <v>7378523.41</v>
      </c>
      <c r="G65" s="150">
        <f t="shared" si="1"/>
        <v>1.4467692960784313</v>
      </c>
    </row>
    <row r="66" spans="1:7" ht="40.5" customHeight="1">
      <c r="A66" s="139">
        <v>52</v>
      </c>
      <c r="B66" s="148" t="s">
        <v>186</v>
      </c>
      <c r="C66" s="149" t="s">
        <v>187</v>
      </c>
      <c r="D66" s="145">
        <v>562000</v>
      </c>
      <c r="E66" s="145">
        <v>562000</v>
      </c>
      <c r="F66" s="145">
        <v>676267.89</v>
      </c>
      <c r="G66" s="150">
        <f t="shared" si="1"/>
        <v>1.2033236476868328</v>
      </c>
    </row>
    <row r="67" spans="1:7" ht="56.25" customHeight="1">
      <c r="A67" s="139">
        <v>53</v>
      </c>
      <c r="B67" s="148" t="s">
        <v>5</v>
      </c>
      <c r="C67" s="149" t="s">
        <v>121</v>
      </c>
      <c r="D67" s="145">
        <v>284420</v>
      </c>
      <c r="E67" s="145">
        <v>284420</v>
      </c>
      <c r="F67" s="145">
        <v>284418</v>
      </c>
      <c r="G67" s="150">
        <f t="shared" si="1"/>
        <v>0.9999929681457</v>
      </c>
    </row>
    <row r="68" spans="1:7" ht="42" customHeight="1">
      <c r="A68" s="139">
        <v>54</v>
      </c>
      <c r="B68" s="148" t="s">
        <v>968</v>
      </c>
      <c r="C68" s="156" t="s">
        <v>969</v>
      </c>
      <c r="D68" s="145">
        <v>182250</v>
      </c>
      <c r="E68" s="145">
        <v>182250</v>
      </c>
      <c r="F68" s="145">
        <v>161195.98</v>
      </c>
      <c r="G68" s="150">
        <f t="shared" si="1"/>
        <v>0.8844772565157751</v>
      </c>
    </row>
    <row r="69" spans="1:7" ht="19.5" customHeight="1">
      <c r="A69" s="139">
        <v>55</v>
      </c>
      <c r="B69" s="143" t="s">
        <v>567</v>
      </c>
      <c r="C69" s="156" t="s">
        <v>970</v>
      </c>
      <c r="D69" s="145">
        <v>27490</v>
      </c>
      <c r="E69" s="145">
        <v>27490</v>
      </c>
      <c r="F69" s="145">
        <v>27486.91</v>
      </c>
      <c r="G69" s="150">
        <f t="shared" si="1"/>
        <v>0.9998875954892689</v>
      </c>
    </row>
    <row r="70" spans="1:7" ht="82.5" customHeight="1">
      <c r="A70" s="139">
        <v>56</v>
      </c>
      <c r="B70" s="148" t="s">
        <v>733</v>
      </c>
      <c r="C70" s="144" t="s">
        <v>734</v>
      </c>
      <c r="D70" s="145">
        <v>43430</v>
      </c>
      <c r="E70" s="145">
        <v>43430</v>
      </c>
      <c r="F70" s="145">
        <v>43430</v>
      </c>
      <c r="G70" s="150">
        <f t="shared" si="1"/>
        <v>1</v>
      </c>
    </row>
    <row r="71" spans="1:7" ht="83.25" customHeight="1">
      <c r="A71" s="139">
        <v>57</v>
      </c>
      <c r="B71" s="148" t="s">
        <v>971</v>
      </c>
      <c r="C71" s="155" t="s">
        <v>972</v>
      </c>
      <c r="D71" s="145">
        <v>178200</v>
      </c>
      <c r="E71" s="145">
        <v>178200</v>
      </c>
      <c r="F71" s="145">
        <v>178200</v>
      </c>
      <c r="G71" s="150">
        <f t="shared" si="1"/>
        <v>1</v>
      </c>
    </row>
    <row r="72" spans="1:7" ht="52.5" customHeight="1">
      <c r="A72" s="139">
        <v>58</v>
      </c>
      <c r="B72" s="148" t="s">
        <v>625</v>
      </c>
      <c r="C72" s="149" t="s">
        <v>626</v>
      </c>
      <c r="D72" s="145">
        <v>737100</v>
      </c>
      <c r="E72" s="145">
        <v>737100</v>
      </c>
      <c r="F72" s="145">
        <v>768146.28</v>
      </c>
      <c r="G72" s="150">
        <f t="shared" si="1"/>
        <v>1.0421194953194954</v>
      </c>
    </row>
    <row r="73" spans="1:7" ht="57" customHeight="1">
      <c r="A73" s="139">
        <v>59</v>
      </c>
      <c r="B73" s="148" t="s">
        <v>215</v>
      </c>
      <c r="C73" s="149" t="s">
        <v>216</v>
      </c>
      <c r="D73" s="145">
        <v>2220</v>
      </c>
      <c r="E73" s="145">
        <v>2220</v>
      </c>
      <c r="F73" s="145">
        <v>3136.77</v>
      </c>
      <c r="G73" s="150">
        <f t="shared" si="1"/>
        <v>1.4129594594594594</v>
      </c>
    </row>
    <row r="74" spans="1:7" ht="43.5" customHeight="1">
      <c r="A74" s="139">
        <v>60</v>
      </c>
      <c r="B74" s="148" t="s">
        <v>7</v>
      </c>
      <c r="C74" s="149" t="s">
        <v>32</v>
      </c>
      <c r="D74" s="145">
        <v>298300</v>
      </c>
      <c r="E74" s="145">
        <v>298300</v>
      </c>
      <c r="F74" s="145">
        <v>328872</v>
      </c>
      <c r="G74" s="150">
        <f t="shared" si="1"/>
        <v>1.1024874287629902</v>
      </c>
    </row>
    <row r="75" spans="1:7" ht="32.25" customHeight="1">
      <c r="A75" s="139">
        <v>61</v>
      </c>
      <c r="B75" s="143" t="s">
        <v>735</v>
      </c>
      <c r="C75" s="144" t="s">
        <v>736</v>
      </c>
      <c r="D75" s="145">
        <v>0</v>
      </c>
      <c r="E75" s="145">
        <v>0</v>
      </c>
      <c r="F75" s="145">
        <v>-12200.37</v>
      </c>
      <c r="G75" s="150">
        <v>0</v>
      </c>
    </row>
    <row r="76" spans="1:7" ht="29.25" customHeight="1">
      <c r="A76" s="139">
        <v>62</v>
      </c>
      <c r="B76" s="160" t="s">
        <v>973</v>
      </c>
      <c r="C76" s="161" t="s">
        <v>122</v>
      </c>
      <c r="D76" s="145">
        <v>81661000</v>
      </c>
      <c r="E76" s="145">
        <v>81661000</v>
      </c>
      <c r="F76" s="145">
        <v>81661000</v>
      </c>
      <c r="G76" s="150">
        <f aca="true" t="shared" si="2" ref="G76:G96">F76/D76</f>
        <v>1</v>
      </c>
    </row>
    <row r="77" spans="1:7" ht="45.75" customHeight="1">
      <c r="A77" s="139">
        <v>63</v>
      </c>
      <c r="B77" s="148" t="s">
        <v>974</v>
      </c>
      <c r="C77" s="162" t="s">
        <v>737</v>
      </c>
      <c r="D77" s="145">
        <v>1046900</v>
      </c>
      <c r="E77" s="145">
        <v>1046900</v>
      </c>
      <c r="F77" s="145">
        <v>1046900</v>
      </c>
      <c r="G77" s="150">
        <f t="shared" si="2"/>
        <v>1</v>
      </c>
    </row>
    <row r="78" spans="1:7" ht="54" customHeight="1">
      <c r="A78" s="139">
        <v>64</v>
      </c>
      <c r="B78" s="148" t="s">
        <v>975</v>
      </c>
      <c r="C78" s="149" t="s">
        <v>123</v>
      </c>
      <c r="D78" s="145">
        <v>291838000</v>
      </c>
      <c r="E78" s="145">
        <v>291838000</v>
      </c>
      <c r="F78" s="145">
        <v>291690000</v>
      </c>
      <c r="G78" s="150">
        <f t="shared" si="2"/>
        <v>0.9994928693316155</v>
      </c>
    </row>
    <row r="79" spans="1:7" ht="55.5" customHeight="1">
      <c r="A79" s="139">
        <v>65</v>
      </c>
      <c r="B79" s="148" t="s">
        <v>975</v>
      </c>
      <c r="C79" s="162" t="s">
        <v>627</v>
      </c>
      <c r="D79" s="145">
        <v>3119300</v>
      </c>
      <c r="E79" s="145">
        <v>3119300</v>
      </c>
      <c r="F79" s="145">
        <v>780555.82</v>
      </c>
      <c r="G79" s="150">
        <f t="shared" si="2"/>
        <v>0.25023428974449397</v>
      </c>
    </row>
    <row r="80" spans="1:7" ht="55.5" customHeight="1">
      <c r="A80" s="139">
        <v>66</v>
      </c>
      <c r="B80" s="148" t="s">
        <v>975</v>
      </c>
      <c r="C80" s="162" t="s">
        <v>738</v>
      </c>
      <c r="D80" s="145">
        <v>728500</v>
      </c>
      <c r="E80" s="145">
        <v>728500</v>
      </c>
      <c r="F80" s="145">
        <v>728500</v>
      </c>
      <c r="G80" s="150">
        <f t="shared" si="2"/>
        <v>1</v>
      </c>
    </row>
    <row r="81" spans="1:7" ht="55.5" customHeight="1">
      <c r="A81" s="139">
        <v>67</v>
      </c>
      <c r="B81" s="148" t="s">
        <v>975</v>
      </c>
      <c r="C81" s="162" t="s">
        <v>976</v>
      </c>
      <c r="D81" s="145">
        <v>591000</v>
      </c>
      <c r="E81" s="145">
        <v>591000</v>
      </c>
      <c r="F81" s="145">
        <v>564570</v>
      </c>
      <c r="G81" s="150">
        <f t="shared" si="2"/>
        <v>0.9552791878172588</v>
      </c>
    </row>
    <row r="82" spans="1:7" ht="55.5" customHeight="1">
      <c r="A82" s="139">
        <v>68</v>
      </c>
      <c r="B82" s="148" t="s">
        <v>977</v>
      </c>
      <c r="C82" s="149" t="s">
        <v>124</v>
      </c>
      <c r="D82" s="145">
        <v>11883300</v>
      </c>
      <c r="E82" s="145">
        <v>11883300</v>
      </c>
      <c r="F82" s="145">
        <v>11883300</v>
      </c>
      <c r="G82" s="150">
        <f t="shared" si="2"/>
        <v>1</v>
      </c>
    </row>
    <row r="83" spans="1:7" ht="55.5" customHeight="1">
      <c r="A83" s="139">
        <v>69</v>
      </c>
      <c r="B83" s="148" t="s">
        <v>978</v>
      </c>
      <c r="C83" s="149" t="s">
        <v>125</v>
      </c>
      <c r="D83" s="145">
        <v>328000</v>
      </c>
      <c r="E83" s="145">
        <v>328000</v>
      </c>
      <c r="F83" s="145">
        <v>328000</v>
      </c>
      <c r="G83" s="150">
        <f t="shared" si="2"/>
        <v>1</v>
      </c>
    </row>
    <row r="84" spans="1:7" ht="55.5" customHeight="1">
      <c r="A84" s="139">
        <v>70</v>
      </c>
      <c r="B84" s="148" t="s">
        <v>978</v>
      </c>
      <c r="C84" s="149" t="s">
        <v>68</v>
      </c>
      <c r="D84" s="145">
        <v>75105500</v>
      </c>
      <c r="E84" s="145">
        <v>75105500</v>
      </c>
      <c r="F84" s="145">
        <v>74014500</v>
      </c>
      <c r="G84" s="150">
        <f t="shared" si="2"/>
        <v>0.9854737669012256</v>
      </c>
    </row>
    <row r="85" spans="1:7" ht="66.75" customHeight="1">
      <c r="A85" s="139">
        <v>71</v>
      </c>
      <c r="B85" s="148" t="s">
        <v>978</v>
      </c>
      <c r="C85" s="149" t="s">
        <v>69</v>
      </c>
      <c r="D85" s="145">
        <v>7278000</v>
      </c>
      <c r="E85" s="145">
        <v>7278000</v>
      </c>
      <c r="F85" s="145">
        <v>7278000</v>
      </c>
      <c r="G85" s="150">
        <f t="shared" si="2"/>
        <v>1</v>
      </c>
    </row>
    <row r="86" spans="1:7" ht="66.75" customHeight="1">
      <c r="A86" s="139">
        <v>72</v>
      </c>
      <c r="B86" s="148" t="s">
        <v>978</v>
      </c>
      <c r="C86" s="149" t="s">
        <v>70</v>
      </c>
      <c r="D86" s="145">
        <v>600</v>
      </c>
      <c r="E86" s="145">
        <v>600</v>
      </c>
      <c r="F86" s="145">
        <v>600</v>
      </c>
      <c r="G86" s="150">
        <f t="shared" si="2"/>
        <v>1</v>
      </c>
    </row>
    <row r="87" spans="1:7" ht="31.5" customHeight="1">
      <c r="A87" s="139">
        <v>73</v>
      </c>
      <c r="B87" s="148" t="s">
        <v>978</v>
      </c>
      <c r="C87" s="149" t="s">
        <v>71</v>
      </c>
      <c r="D87" s="145">
        <v>106400</v>
      </c>
      <c r="E87" s="145">
        <v>106400</v>
      </c>
      <c r="F87" s="145">
        <v>106400</v>
      </c>
      <c r="G87" s="150">
        <f t="shared" si="2"/>
        <v>1</v>
      </c>
    </row>
    <row r="88" spans="1:7" ht="56.25" customHeight="1">
      <c r="A88" s="139">
        <v>74</v>
      </c>
      <c r="B88" s="148" t="s">
        <v>979</v>
      </c>
      <c r="C88" s="149" t="s">
        <v>218</v>
      </c>
      <c r="D88" s="145">
        <v>732600</v>
      </c>
      <c r="E88" s="145">
        <v>732600</v>
      </c>
      <c r="F88" s="145">
        <v>694599.14</v>
      </c>
      <c r="G88" s="150">
        <f t="shared" si="2"/>
        <v>0.9481287742287743</v>
      </c>
    </row>
    <row r="89" spans="1:7" ht="43.5" customHeight="1">
      <c r="A89" s="139">
        <v>75</v>
      </c>
      <c r="B89" s="148" t="s">
        <v>980</v>
      </c>
      <c r="C89" s="149" t="s">
        <v>217</v>
      </c>
      <c r="D89" s="145">
        <v>1108300</v>
      </c>
      <c r="E89" s="145">
        <v>1108300</v>
      </c>
      <c r="F89" s="145">
        <v>1108300</v>
      </c>
      <c r="G89" s="150">
        <f t="shared" si="2"/>
        <v>1</v>
      </c>
    </row>
    <row r="90" spans="1:7" ht="58.5" customHeight="1">
      <c r="A90" s="139">
        <v>76</v>
      </c>
      <c r="B90" s="148" t="s">
        <v>981</v>
      </c>
      <c r="C90" s="149" t="s">
        <v>739</v>
      </c>
      <c r="D90" s="145">
        <v>1600</v>
      </c>
      <c r="E90" s="145">
        <v>1600</v>
      </c>
      <c r="F90" s="145">
        <v>1600</v>
      </c>
      <c r="G90" s="150">
        <f t="shared" si="2"/>
        <v>1</v>
      </c>
    </row>
    <row r="91" spans="1:7" ht="47.25" customHeight="1">
      <c r="A91" s="139">
        <v>77</v>
      </c>
      <c r="B91" s="148" t="s">
        <v>982</v>
      </c>
      <c r="C91" s="149" t="s">
        <v>983</v>
      </c>
      <c r="D91" s="145">
        <v>8627000</v>
      </c>
      <c r="E91" s="145">
        <v>8627000</v>
      </c>
      <c r="F91" s="145">
        <v>8627000</v>
      </c>
      <c r="G91" s="150">
        <f t="shared" si="2"/>
        <v>1</v>
      </c>
    </row>
    <row r="92" spans="1:7" ht="60" customHeight="1">
      <c r="A92" s="139">
        <v>78</v>
      </c>
      <c r="B92" s="148" t="s">
        <v>984</v>
      </c>
      <c r="C92" s="162" t="s">
        <v>628</v>
      </c>
      <c r="D92" s="145">
        <v>6300</v>
      </c>
      <c r="E92" s="145">
        <v>6300</v>
      </c>
      <c r="F92" s="145">
        <v>6300</v>
      </c>
      <c r="G92" s="150">
        <f t="shared" si="2"/>
        <v>1</v>
      </c>
    </row>
    <row r="93" spans="1:7" ht="70.5" customHeight="1">
      <c r="A93" s="139">
        <v>79</v>
      </c>
      <c r="B93" s="148" t="s">
        <v>985</v>
      </c>
      <c r="C93" s="163" t="s">
        <v>740</v>
      </c>
      <c r="D93" s="145">
        <v>2000</v>
      </c>
      <c r="E93" s="145">
        <v>2000</v>
      </c>
      <c r="F93" s="145">
        <v>1000</v>
      </c>
      <c r="G93" s="150">
        <f t="shared" si="2"/>
        <v>0.5</v>
      </c>
    </row>
    <row r="94" spans="1:7" ht="55.5" customHeight="1">
      <c r="A94" s="139">
        <v>80</v>
      </c>
      <c r="B94" s="148" t="s">
        <v>986</v>
      </c>
      <c r="C94" s="162" t="s">
        <v>987</v>
      </c>
      <c r="D94" s="145">
        <v>9197000</v>
      </c>
      <c r="E94" s="145">
        <v>9197000</v>
      </c>
      <c r="F94" s="145">
        <v>9197000</v>
      </c>
      <c r="G94" s="150">
        <f t="shared" si="2"/>
        <v>1</v>
      </c>
    </row>
    <row r="95" spans="1:7" ht="30.75" customHeight="1">
      <c r="A95" s="139">
        <v>81</v>
      </c>
      <c r="B95" s="148" t="s">
        <v>986</v>
      </c>
      <c r="C95" s="162" t="s">
        <v>988</v>
      </c>
      <c r="D95" s="145">
        <v>99820</v>
      </c>
      <c r="E95" s="145">
        <v>99820</v>
      </c>
      <c r="F95" s="145">
        <v>99820</v>
      </c>
      <c r="G95" s="150">
        <f t="shared" si="2"/>
        <v>1</v>
      </c>
    </row>
    <row r="96" spans="1:7" ht="96.75" customHeight="1">
      <c r="A96" s="139">
        <v>82</v>
      </c>
      <c r="B96" s="148" t="s">
        <v>986</v>
      </c>
      <c r="C96" s="162" t="s">
        <v>741</v>
      </c>
      <c r="D96" s="145">
        <v>4995000</v>
      </c>
      <c r="E96" s="145">
        <v>4995000</v>
      </c>
      <c r="F96" s="145">
        <v>4995000</v>
      </c>
      <c r="G96" s="150">
        <f t="shared" si="2"/>
        <v>1</v>
      </c>
    </row>
    <row r="97" spans="1:7" ht="53.25" customHeight="1">
      <c r="A97" s="139">
        <v>83</v>
      </c>
      <c r="B97" s="148" t="s">
        <v>989</v>
      </c>
      <c r="C97" s="164" t="s">
        <v>72</v>
      </c>
      <c r="D97" s="145">
        <v>0</v>
      </c>
      <c r="E97" s="145">
        <v>0</v>
      </c>
      <c r="F97" s="145">
        <v>-1466100.77</v>
      </c>
      <c r="G97" s="150">
        <v>0</v>
      </c>
    </row>
    <row r="98" spans="1:7" ht="41.25" customHeight="1">
      <c r="A98" s="139">
        <v>84</v>
      </c>
      <c r="B98" s="151"/>
      <c r="C98" s="152" t="s">
        <v>73</v>
      </c>
      <c r="D98" s="141">
        <f>SUM(D99:D112)</f>
        <v>386899441</v>
      </c>
      <c r="E98" s="141">
        <f>SUM(E99:E112)</f>
        <v>386899441</v>
      </c>
      <c r="F98" s="141">
        <f>SUM(F99:F112)</f>
        <v>383890391.87</v>
      </c>
      <c r="G98" s="142">
        <f>F98/D98</f>
        <v>0.9922226583677075</v>
      </c>
    </row>
    <row r="99" spans="1:7" ht="30.75" customHeight="1">
      <c r="A99" s="139">
        <v>85</v>
      </c>
      <c r="B99" s="143" t="s">
        <v>103</v>
      </c>
      <c r="C99" s="156" t="s">
        <v>74</v>
      </c>
      <c r="D99" s="165">
        <v>27690150</v>
      </c>
      <c r="E99" s="165">
        <v>27690150</v>
      </c>
      <c r="F99" s="165">
        <v>27444265.53</v>
      </c>
      <c r="G99" s="150">
        <f>F99/D99</f>
        <v>0.9911201466947633</v>
      </c>
    </row>
    <row r="100" spans="1:7" ht="32.25" customHeight="1">
      <c r="A100" s="139">
        <v>86</v>
      </c>
      <c r="B100" s="143" t="s">
        <v>104</v>
      </c>
      <c r="C100" s="156" t="s">
        <v>75</v>
      </c>
      <c r="D100" s="165">
        <v>315200</v>
      </c>
      <c r="E100" s="165">
        <v>315200</v>
      </c>
      <c r="F100" s="165">
        <v>500981.48</v>
      </c>
      <c r="G100" s="150">
        <f>F100/D100</f>
        <v>1.5894082487309644</v>
      </c>
    </row>
    <row r="101" spans="1:7" ht="69" customHeight="1">
      <c r="A101" s="139">
        <v>87</v>
      </c>
      <c r="B101" s="143" t="s">
        <v>990</v>
      </c>
      <c r="C101" s="156" t="s">
        <v>991</v>
      </c>
      <c r="D101" s="166">
        <v>0</v>
      </c>
      <c r="E101" s="165">
        <v>0</v>
      </c>
      <c r="F101" s="165">
        <v>103100</v>
      </c>
      <c r="G101" s="150">
        <v>0</v>
      </c>
    </row>
    <row r="102" spans="1:7" ht="45" customHeight="1">
      <c r="A102" s="139">
        <v>88</v>
      </c>
      <c r="B102" s="143" t="s">
        <v>629</v>
      </c>
      <c r="C102" s="144" t="s">
        <v>32</v>
      </c>
      <c r="D102" s="166">
        <v>140750</v>
      </c>
      <c r="E102" s="165">
        <v>140750</v>
      </c>
      <c r="F102" s="165">
        <v>140745.34</v>
      </c>
      <c r="G102" s="150">
        <f>F102/D102</f>
        <v>0.999966891651865</v>
      </c>
    </row>
    <row r="103" spans="1:7" ht="33" customHeight="1">
      <c r="A103" s="139">
        <v>89</v>
      </c>
      <c r="B103" s="143" t="s">
        <v>742</v>
      </c>
      <c r="C103" s="144" t="s">
        <v>736</v>
      </c>
      <c r="D103" s="166">
        <v>0</v>
      </c>
      <c r="E103" s="165">
        <v>0</v>
      </c>
      <c r="F103" s="165">
        <v>-2200</v>
      </c>
      <c r="G103" s="150">
        <v>0</v>
      </c>
    </row>
    <row r="104" spans="1:7" ht="47.25" customHeight="1">
      <c r="A104" s="139">
        <v>90</v>
      </c>
      <c r="B104" s="148" t="s">
        <v>992</v>
      </c>
      <c r="C104" s="144" t="s">
        <v>993</v>
      </c>
      <c r="D104" s="166">
        <v>4780251</v>
      </c>
      <c r="E104" s="165">
        <v>4780251</v>
      </c>
      <c r="F104" s="165">
        <v>4780251</v>
      </c>
      <c r="G104" s="150">
        <f aca="true" t="shared" si="3" ref="G104:G111">F104/D104</f>
        <v>1</v>
      </c>
    </row>
    <row r="105" spans="1:7" ht="39" customHeight="1">
      <c r="A105" s="139">
        <v>91</v>
      </c>
      <c r="B105" s="148" t="s">
        <v>994</v>
      </c>
      <c r="C105" s="149" t="s">
        <v>76</v>
      </c>
      <c r="D105" s="145">
        <v>20854000</v>
      </c>
      <c r="E105" s="145">
        <v>20854000</v>
      </c>
      <c r="F105" s="145">
        <v>20854000</v>
      </c>
      <c r="G105" s="150">
        <f t="shared" si="3"/>
        <v>1</v>
      </c>
    </row>
    <row r="106" spans="1:7" ht="30.75" customHeight="1">
      <c r="A106" s="139">
        <v>92</v>
      </c>
      <c r="B106" s="148" t="s">
        <v>994</v>
      </c>
      <c r="C106" s="149" t="s">
        <v>77</v>
      </c>
      <c r="D106" s="145">
        <v>6575100</v>
      </c>
      <c r="E106" s="145">
        <v>6575100</v>
      </c>
      <c r="F106" s="145">
        <v>6575100</v>
      </c>
      <c r="G106" s="150">
        <f t="shared" si="3"/>
        <v>1</v>
      </c>
    </row>
    <row r="107" spans="1:7" ht="81.75" customHeight="1">
      <c r="A107" s="139">
        <v>93</v>
      </c>
      <c r="B107" s="148" t="s">
        <v>994</v>
      </c>
      <c r="C107" s="162" t="s">
        <v>630</v>
      </c>
      <c r="D107" s="145">
        <v>1151489</v>
      </c>
      <c r="E107" s="145">
        <v>1151489</v>
      </c>
      <c r="F107" s="145">
        <v>1151489</v>
      </c>
      <c r="G107" s="150">
        <f t="shared" si="3"/>
        <v>1</v>
      </c>
    </row>
    <row r="108" spans="1:7" ht="44.25" customHeight="1">
      <c r="A108" s="139">
        <v>94</v>
      </c>
      <c r="B108" s="148" t="s">
        <v>994</v>
      </c>
      <c r="C108" s="167" t="s">
        <v>995</v>
      </c>
      <c r="D108" s="145">
        <v>1018701</v>
      </c>
      <c r="E108" s="145">
        <v>1018701</v>
      </c>
      <c r="F108" s="145">
        <v>1018701</v>
      </c>
      <c r="G108" s="150">
        <f t="shared" si="3"/>
        <v>1</v>
      </c>
    </row>
    <row r="109" spans="1:7" ht="109.5" customHeight="1">
      <c r="A109" s="139">
        <v>95</v>
      </c>
      <c r="B109" s="148" t="s">
        <v>996</v>
      </c>
      <c r="C109" s="149" t="s">
        <v>997</v>
      </c>
      <c r="D109" s="145">
        <v>804000</v>
      </c>
      <c r="E109" s="145">
        <v>804000</v>
      </c>
      <c r="F109" s="145">
        <v>804000</v>
      </c>
      <c r="G109" s="150">
        <f t="shared" si="3"/>
        <v>1</v>
      </c>
    </row>
    <row r="110" spans="1:7" ht="171.75" customHeight="1">
      <c r="A110" s="139">
        <v>96</v>
      </c>
      <c r="B110" s="148" t="s">
        <v>998</v>
      </c>
      <c r="C110" s="155" t="s">
        <v>8</v>
      </c>
      <c r="D110" s="145">
        <v>179803000</v>
      </c>
      <c r="E110" s="145">
        <v>179803000</v>
      </c>
      <c r="F110" s="145">
        <v>179803000</v>
      </c>
      <c r="G110" s="150">
        <f t="shared" si="3"/>
        <v>1</v>
      </c>
    </row>
    <row r="111" spans="1:7" ht="67.5" customHeight="1">
      <c r="A111" s="139">
        <v>97</v>
      </c>
      <c r="B111" s="148" t="s">
        <v>998</v>
      </c>
      <c r="C111" s="164" t="s">
        <v>188</v>
      </c>
      <c r="D111" s="145">
        <v>143766800</v>
      </c>
      <c r="E111" s="145">
        <v>143766800</v>
      </c>
      <c r="F111" s="145">
        <v>143766800</v>
      </c>
      <c r="G111" s="150">
        <f t="shared" si="3"/>
        <v>1</v>
      </c>
    </row>
    <row r="112" spans="1:7" ht="54" customHeight="1">
      <c r="A112" s="139">
        <v>98</v>
      </c>
      <c r="B112" s="148" t="s">
        <v>999</v>
      </c>
      <c r="C112" s="168" t="s">
        <v>78</v>
      </c>
      <c r="D112" s="145">
        <v>0</v>
      </c>
      <c r="E112" s="145">
        <v>0</v>
      </c>
      <c r="F112" s="145">
        <v>-3049841.48</v>
      </c>
      <c r="G112" s="150">
        <v>0</v>
      </c>
    </row>
    <row r="113" spans="1:7" ht="45.75" customHeight="1">
      <c r="A113" s="139">
        <v>99</v>
      </c>
      <c r="B113" s="151"/>
      <c r="C113" s="152" t="s">
        <v>79</v>
      </c>
      <c r="D113" s="141">
        <f>SUM(D114:D125)</f>
        <v>3548587</v>
      </c>
      <c r="E113" s="141">
        <f>SUM(E114:E125)</f>
        <v>3548587</v>
      </c>
      <c r="F113" s="141">
        <f>SUM(F114:F125)</f>
        <v>3491905.4699999997</v>
      </c>
      <c r="G113" s="142">
        <f aca="true" t="shared" si="4" ref="G113:G124">F113/D113</f>
        <v>0.9840270141326674</v>
      </c>
    </row>
    <row r="114" spans="1:7" ht="28.5" customHeight="1">
      <c r="A114" s="139">
        <v>100</v>
      </c>
      <c r="B114" s="143" t="s">
        <v>631</v>
      </c>
      <c r="C114" s="156" t="s">
        <v>75</v>
      </c>
      <c r="D114" s="145">
        <v>89340</v>
      </c>
      <c r="E114" s="145">
        <v>89340</v>
      </c>
      <c r="F114" s="145">
        <v>89334.83</v>
      </c>
      <c r="G114" s="146">
        <f t="shared" si="4"/>
        <v>0.99994213118424</v>
      </c>
    </row>
    <row r="115" spans="1:7" ht="42.75" customHeight="1">
      <c r="A115" s="139">
        <v>101</v>
      </c>
      <c r="B115" s="143" t="s">
        <v>1000</v>
      </c>
      <c r="C115" s="156" t="s">
        <v>1001</v>
      </c>
      <c r="D115" s="145">
        <v>98180</v>
      </c>
      <c r="E115" s="145">
        <v>98180</v>
      </c>
      <c r="F115" s="145">
        <v>98177.22</v>
      </c>
      <c r="G115" s="146">
        <f t="shared" si="4"/>
        <v>0.9999716846608271</v>
      </c>
    </row>
    <row r="116" spans="1:7" ht="45" customHeight="1">
      <c r="A116" s="139">
        <v>102</v>
      </c>
      <c r="B116" s="148" t="s">
        <v>1002</v>
      </c>
      <c r="C116" s="169" t="s">
        <v>743</v>
      </c>
      <c r="D116" s="170">
        <v>1757400</v>
      </c>
      <c r="E116" s="145">
        <v>1757400</v>
      </c>
      <c r="F116" s="145">
        <v>1757400</v>
      </c>
      <c r="G116" s="150">
        <f t="shared" si="4"/>
        <v>1</v>
      </c>
    </row>
    <row r="117" spans="1:7" ht="32.25" customHeight="1">
      <c r="A117" s="139">
        <v>103</v>
      </c>
      <c r="B117" s="148" t="s">
        <v>1003</v>
      </c>
      <c r="C117" s="169" t="s">
        <v>1004</v>
      </c>
      <c r="D117" s="170">
        <v>50000</v>
      </c>
      <c r="E117" s="145">
        <v>50000</v>
      </c>
      <c r="F117" s="145">
        <v>50000</v>
      </c>
      <c r="G117" s="150">
        <f t="shared" si="4"/>
        <v>1</v>
      </c>
    </row>
    <row r="118" spans="1:7" ht="78" customHeight="1">
      <c r="A118" s="139">
        <v>104</v>
      </c>
      <c r="B118" s="148" t="s">
        <v>1003</v>
      </c>
      <c r="C118" s="169" t="s">
        <v>1005</v>
      </c>
      <c r="D118" s="170">
        <v>37600</v>
      </c>
      <c r="E118" s="145">
        <v>37600</v>
      </c>
      <c r="F118" s="145">
        <v>37600</v>
      </c>
      <c r="G118" s="150">
        <f t="shared" si="4"/>
        <v>1</v>
      </c>
    </row>
    <row r="119" spans="1:7" ht="42" customHeight="1">
      <c r="A119" s="139">
        <v>105</v>
      </c>
      <c r="B119" s="160" t="s">
        <v>1006</v>
      </c>
      <c r="C119" s="171" t="s">
        <v>632</v>
      </c>
      <c r="D119" s="172">
        <v>77900</v>
      </c>
      <c r="E119" s="145">
        <v>77900</v>
      </c>
      <c r="F119" s="145">
        <v>77900</v>
      </c>
      <c r="G119" s="150">
        <f t="shared" si="4"/>
        <v>1</v>
      </c>
    </row>
    <row r="120" spans="1:7" ht="96" customHeight="1">
      <c r="A120" s="139">
        <v>106</v>
      </c>
      <c r="B120" s="148" t="s">
        <v>1006</v>
      </c>
      <c r="C120" s="162" t="s">
        <v>744</v>
      </c>
      <c r="D120" s="145">
        <v>80000</v>
      </c>
      <c r="E120" s="173">
        <v>80000</v>
      </c>
      <c r="F120" s="145">
        <v>80000</v>
      </c>
      <c r="G120" s="150">
        <f t="shared" si="4"/>
        <v>1</v>
      </c>
    </row>
    <row r="121" spans="1:7" ht="96" customHeight="1">
      <c r="A121" s="139">
        <v>107</v>
      </c>
      <c r="B121" s="148" t="s">
        <v>1006</v>
      </c>
      <c r="C121" s="162" t="s">
        <v>1007</v>
      </c>
      <c r="D121" s="145">
        <v>161000</v>
      </c>
      <c r="E121" s="173">
        <v>161000</v>
      </c>
      <c r="F121" s="145">
        <v>161000</v>
      </c>
      <c r="G121" s="150">
        <f t="shared" si="4"/>
        <v>1</v>
      </c>
    </row>
    <row r="122" spans="1:7" ht="47.25" customHeight="1">
      <c r="A122" s="139">
        <v>108</v>
      </c>
      <c r="B122" s="148" t="s">
        <v>1006</v>
      </c>
      <c r="C122" s="162" t="s">
        <v>1008</v>
      </c>
      <c r="D122" s="145">
        <v>47500</v>
      </c>
      <c r="E122" s="173">
        <v>47500</v>
      </c>
      <c r="F122" s="145">
        <v>47500</v>
      </c>
      <c r="G122" s="150">
        <f t="shared" si="4"/>
        <v>1</v>
      </c>
    </row>
    <row r="123" spans="1:7" ht="28.5" customHeight="1">
      <c r="A123" s="139">
        <v>109</v>
      </c>
      <c r="B123" s="148" t="s">
        <v>1006</v>
      </c>
      <c r="C123" s="162" t="s">
        <v>1009</v>
      </c>
      <c r="D123" s="145">
        <v>900200</v>
      </c>
      <c r="E123" s="173">
        <v>900200</v>
      </c>
      <c r="F123" s="145">
        <v>900200</v>
      </c>
      <c r="G123" s="150">
        <f t="shared" si="4"/>
        <v>1</v>
      </c>
    </row>
    <row r="124" spans="1:7" ht="28.5" customHeight="1">
      <c r="A124" s="139">
        <v>110</v>
      </c>
      <c r="B124" s="148" t="s">
        <v>1010</v>
      </c>
      <c r="C124" s="162" t="s">
        <v>745</v>
      </c>
      <c r="D124" s="145">
        <v>249467</v>
      </c>
      <c r="E124" s="173">
        <v>249467</v>
      </c>
      <c r="F124" s="145">
        <v>249467</v>
      </c>
      <c r="G124" s="150">
        <f t="shared" si="4"/>
        <v>1</v>
      </c>
    </row>
    <row r="125" spans="1:7" ht="54.75" customHeight="1">
      <c r="A125" s="139">
        <v>111</v>
      </c>
      <c r="B125" s="148" t="s">
        <v>1011</v>
      </c>
      <c r="C125" s="162" t="s">
        <v>1012</v>
      </c>
      <c r="D125" s="145">
        <v>0</v>
      </c>
      <c r="E125" s="173">
        <v>0</v>
      </c>
      <c r="F125" s="145">
        <v>-56673.58</v>
      </c>
      <c r="G125" s="150">
        <v>0</v>
      </c>
    </row>
    <row r="126" spans="1:7" ht="20.25" customHeight="1">
      <c r="A126" s="139">
        <v>112</v>
      </c>
      <c r="B126" s="201" t="s">
        <v>80</v>
      </c>
      <c r="C126" s="202"/>
      <c r="D126" s="174">
        <f>D15+D17+D19+D21+D26+D61+D64+D98+D113</f>
        <v>1260576338</v>
      </c>
      <c r="E126" s="174">
        <f>E15+E17+E19+E21+E26+E61+E64+E98+E113</f>
        <v>1260576338</v>
      </c>
      <c r="F126" s="174">
        <f>F15+F17+F19+F21+F26+F61+F64+F98+F113</f>
        <v>1271218089.3999999</v>
      </c>
      <c r="G126" s="175">
        <f>F126/D126</f>
        <v>1.008441972992198</v>
      </c>
    </row>
    <row r="127" spans="2:7" ht="12.75">
      <c r="B127" s="176"/>
      <c r="C127" s="176"/>
      <c r="D127" s="176"/>
      <c r="E127" s="176"/>
      <c r="F127" s="176"/>
      <c r="G127" s="176"/>
    </row>
    <row r="128" ht="12.75">
      <c r="F128" s="177"/>
    </row>
  </sheetData>
  <sheetProtection/>
  <autoFilter ref="A14:G126"/>
  <mergeCells count="16">
    <mergeCell ref="B3:G3"/>
    <mergeCell ref="B4:G4"/>
    <mergeCell ref="B5:G5"/>
    <mergeCell ref="F7:G7"/>
    <mergeCell ref="B8:G8"/>
    <mergeCell ref="B9:F10"/>
    <mergeCell ref="B126:C126"/>
    <mergeCell ref="B2:G2"/>
    <mergeCell ref="A12:A13"/>
    <mergeCell ref="B12:B13"/>
    <mergeCell ref="C12:C13"/>
    <mergeCell ref="D12:D13"/>
    <mergeCell ref="E12:E13"/>
    <mergeCell ref="F12:F13"/>
    <mergeCell ref="B11:G11"/>
    <mergeCell ref="G12:G13"/>
  </mergeCells>
  <printOptions/>
  <pageMargins left="1.1811023622047245" right="1.1811023622047245" top="0.7874015748031497" bottom="0.7874015748031497" header="0.5118110236220472" footer="0.5118110236220472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57"/>
  <sheetViews>
    <sheetView zoomScalePageLayoutView="0" workbookViewId="0" topLeftCell="A1">
      <selection activeCell="J43" sqref="J43"/>
    </sheetView>
  </sheetViews>
  <sheetFormatPr defaultColWidth="9.140625" defaultRowHeight="12.75"/>
  <cols>
    <col min="1" max="1" width="4.00390625" style="30" customWidth="1"/>
    <col min="2" max="2" width="44.421875" style="22" customWidth="1"/>
    <col min="3" max="3" width="5.28125" style="22" customWidth="1"/>
    <col min="4" max="4" width="12.140625" style="31" customWidth="1"/>
    <col min="5" max="5" width="12.140625" style="22" customWidth="1"/>
    <col min="6" max="6" width="6.57421875" style="22" customWidth="1"/>
    <col min="7" max="7" width="11.00390625" style="22" hidden="1" customWidth="1"/>
    <col min="8" max="8" width="21.28125" style="22" hidden="1" customWidth="1"/>
    <col min="9" max="9" width="13.57421875" style="22" customWidth="1"/>
    <col min="10" max="16384" width="9.140625" style="22" customWidth="1"/>
  </cols>
  <sheetData>
    <row r="1" ht="12">
      <c r="F1" s="21" t="s">
        <v>9</v>
      </c>
    </row>
    <row r="2" ht="12">
      <c r="F2" s="21" t="s">
        <v>58</v>
      </c>
    </row>
    <row r="3" ht="12">
      <c r="F3" s="21" t="s">
        <v>99</v>
      </c>
    </row>
    <row r="4" ht="12">
      <c r="F4" s="32" t="s">
        <v>107</v>
      </c>
    </row>
    <row r="5" spans="5:6" ht="12.75">
      <c r="E5" s="203" t="s">
        <v>1024</v>
      </c>
      <c r="F5" s="203"/>
    </row>
    <row r="7" spans="1:6" ht="28.5" customHeight="1">
      <c r="A7" s="214" t="s">
        <v>754</v>
      </c>
      <c r="B7" s="214"/>
      <c r="C7" s="214"/>
      <c r="D7" s="214"/>
      <c r="E7" s="214"/>
      <c r="F7" s="214"/>
    </row>
    <row r="9" spans="1:6" ht="12">
      <c r="A9" s="215" t="s">
        <v>100</v>
      </c>
      <c r="B9" s="215" t="s">
        <v>62</v>
      </c>
      <c r="C9" s="215" t="s">
        <v>50</v>
      </c>
      <c r="D9" s="215" t="s">
        <v>1013</v>
      </c>
      <c r="E9" s="213" t="s">
        <v>52</v>
      </c>
      <c r="F9" s="213"/>
    </row>
    <row r="10" spans="1:6" s="39" customFormat="1" ht="12">
      <c r="A10" s="216"/>
      <c r="B10" s="216"/>
      <c r="C10" s="216"/>
      <c r="D10" s="216"/>
      <c r="E10" s="213"/>
      <c r="F10" s="213"/>
    </row>
    <row r="11" spans="1:6" ht="108">
      <c r="A11" s="217"/>
      <c r="B11" s="217"/>
      <c r="C11" s="217"/>
      <c r="D11" s="217"/>
      <c r="E11" s="33" t="s">
        <v>59</v>
      </c>
      <c r="F11" s="33" t="s">
        <v>656</v>
      </c>
    </row>
    <row r="12" spans="1:6" ht="12">
      <c r="A12" s="34">
        <v>1</v>
      </c>
      <c r="B12" s="35">
        <v>2</v>
      </c>
      <c r="C12" s="36" t="s">
        <v>53</v>
      </c>
      <c r="D12" s="36">
        <v>4</v>
      </c>
      <c r="E12" s="36">
        <v>5</v>
      </c>
      <c r="F12" s="36">
        <v>6</v>
      </c>
    </row>
    <row r="13" spans="1:9" s="23" customFormat="1" ht="12.75">
      <c r="A13" s="37">
        <v>1</v>
      </c>
      <c r="B13" s="178" t="s">
        <v>146</v>
      </c>
      <c r="C13" s="179" t="s">
        <v>54</v>
      </c>
      <c r="D13" s="180">
        <v>96143058.74</v>
      </c>
      <c r="E13" s="181">
        <v>86229332.74</v>
      </c>
      <c r="F13" s="182">
        <v>0.8968856812969751</v>
      </c>
      <c r="G13" s="22"/>
      <c r="H13" s="22"/>
      <c r="I13" s="41"/>
    </row>
    <row r="14" spans="1:9" ht="38.25">
      <c r="A14" s="37">
        <f>1+A13</f>
        <v>2</v>
      </c>
      <c r="B14" s="178" t="s">
        <v>147</v>
      </c>
      <c r="C14" s="179" t="s">
        <v>35</v>
      </c>
      <c r="D14" s="180">
        <v>1912534</v>
      </c>
      <c r="E14" s="181">
        <v>1912532.72</v>
      </c>
      <c r="F14" s="182">
        <v>0.9999993307308523</v>
      </c>
      <c r="I14" s="40"/>
    </row>
    <row r="15" spans="1:9" ht="51">
      <c r="A15" s="37">
        <f aca="true" t="shared" si="0" ref="A15:A57">1+A14</f>
        <v>3</v>
      </c>
      <c r="B15" s="178" t="s">
        <v>148</v>
      </c>
      <c r="C15" s="179" t="s">
        <v>36</v>
      </c>
      <c r="D15" s="180">
        <v>3654100</v>
      </c>
      <c r="E15" s="181">
        <v>3489741.12</v>
      </c>
      <c r="F15" s="182">
        <v>0.9550206945622726</v>
      </c>
      <c r="I15" s="40"/>
    </row>
    <row r="16" spans="1:9" ht="51">
      <c r="A16" s="37">
        <f t="shared" si="0"/>
        <v>4</v>
      </c>
      <c r="B16" s="178" t="s">
        <v>149</v>
      </c>
      <c r="C16" s="179" t="s">
        <v>37</v>
      </c>
      <c r="D16" s="180">
        <v>29460671</v>
      </c>
      <c r="E16" s="181">
        <v>28898272.43</v>
      </c>
      <c r="F16" s="182">
        <v>0.9809101914209626</v>
      </c>
      <c r="I16" s="40"/>
    </row>
    <row r="17" spans="1:9" ht="38.25">
      <c r="A17" s="37">
        <f t="shared" si="0"/>
        <v>5</v>
      </c>
      <c r="B17" s="178" t="s">
        <v>150</v>
      </c>
      <c r="C17" s="179" t="s">
        <v>108</v>
      </c>
      <c r="D17" s="180">
        <v>16987692</v>
      </c>
      <c r="E17" s="181">
        <v>16905943.78</v>
      </c>
      <c r="F17" s="182">
        <v>0.9951877971416011</v>
      </c>
      <c r="I17" s="40"/>
    </row>
    <row r="18" spans="1:9" ht="12.75">
      <c r="A18" s="37">
        <f t="shared" si="0"/>
        <v>6</v>
      </c>
      <c r="B18" s="178" t="s">
        <v>189</v>
      </c>
      <c r="C18" s="179" t="s">
        <v>190</v>
      </c>
      <c r="D18" s="180">
        <v>1000000</v>
      </c>
      <c r="E18" s="181">
        <v>0</v>
      </c>
      <c r="F18" s="182">
        <v>0</v>
      </c>
      <c r="I18" s="40"/>
    </row>
    <row r="19" spans="1:9" ht="12.75">
      <c r="A19" s="37">
        <f t="shared" si="0"/>
        <v>7</v>
      </c>
      <c r="B19" s="178" t="s">
        <v>151</v>
      </c>
      <c r="C19" s="179" t="s">
        <v>63</v>
      </c>
      <c r="D19" s="180">
        <v>43128061.74</v>
      </c>
      <c r="E19" s="181">
        <v>35022842.69</v>
      </c>
      <c r="F19" s="182">
        <v>0.812066234303253</v>
      </c>
      <c r="I19" s="40"/>
    </row>
    <row r="20" spans="1:9" s="23" customFormat="1" ht="25.5">
      <c r="A20" s="37">
        <f t="shared" si="0"/>
        <v>8</v>
      </c>
      <c r="B20" s="178" t="s">
        <v>152</v>
      </c>
      <c r="C20" s="179" t="s">
        <v>38</v>
      </c>
      <c r="D20" s="180">
        <v>15709054</v>
      </c>
      <c r="E20" s="181">
        <v>14071770.02</v>
      </c>
      <c r="F20" s="182">
        <v>0.8957745017618503</v>
      </c>
      <c r="G20" s="22"/>
      <c r="H20" s="22"/>
      <c r="I20" s="41"/>
    </row>
    <row r="21" spans="1:9" ht="38.25">
      <c r="A21" s="37">
        <f t="shared" si="0"/>
        <v>9</v>
      </c>
      <c r="B21" s="178" t="s">
        <v>153</v>
      </c>
      <c r="C21" s="179" t="s">
        <v>39</v>
      </c>
      <c r="D21" s="180">
        <v>11975754</v>
      </c>
      <c r="E21" s="181">
        <v>11128190.49</v>
      </c>
      <c r="F21" s="182">
        <v>0.9292267100676918</v>
      </c>
      <c r="I21" s="40"/>
    </row>
    <row r="22" spans="1:9" ht="12.75">
      <c r="A22" s="37">
        <f t="shared" si="0"/>
        <v>10</v>
      </c>
      <c r="B22" s="178" t="s">
        <v>746</v>
      </c>
      <c r="C22" s="179" t="s">
        <v>747</v>
      </c>
      <c r="D22" s="180">
        <v>2210000</v>
      </c>
      <c r="E22" s="181">
        <v>1822353.68</v>
      </c>
      <c r="F22" s="182">
        <v>0.8245944253393666</v>
      </c>
      <c r="I22" s="40"/>
    </row>
    <row r="23" spans="1:9" s="23" customFormat="1" ht="25.5">
      <c r="A23" s="37">
        <f t="shared" si="0"/>
        <v>11</v>
      </c>
      <c r="B23" s="178" t="s">
        <v>154</v>
      </c>
      <c r="C23" s="179" t="s">
        <v>109</v>
      </c>
      <c r="D23" s="180">
        <v>1523300</v>
      </c>
      <c r="E23" s="181">
        <v>1121225.85</v>
      </c>
      <c r="F23" s="182">
        <v>0.7360505809755137</v>
      </c>
      <c r="G23" s="22"/>
      <c r="H23" s="22"/>
      <c r="I23" s="41"/>
    </row>
    <row r="24" spans="1:9" ht="12.75">
      <c r="A24" s="37">
        <f t="shared" si="0"/>
        <v>12</v>
      </c>
      <c r="B24" s="178" t="s">
        <v>155</v>
      </c>
      <c r="C24" s="179" t="s">
        <v>40</v>
      </c>
      <c r="D24" s="180">
        <v>39892187.39</v>
      </c>
      <c r="E24" s="181">
        <v>27169324.86</v>
      </c>
      <c r="F24" s="182">
        <v>0.6810688166678643</v>
      </c>
      <c r="I24" s="40"/>
    </row>
    <row r="25" spans="1:9" ht="12.75">
      <c r="A25" s="37">
        <f t="shared" si="0"/>
        <v>13</v>
      </c>
      <c r="B25" s="178" t="s">
        <v>156</v>
      </c>
      <c r="C25" s="179" t="s">
        <v>41</v>
      </c>
      <c r="D25" s="180">
        <v>2394600</v>
      </c>
      <c r="E25" s="181">
        <v>2314515.99</v>
      </c>
      <c r="F25" s="182">
        <v>0.9665564144324731</v>
      </c>
      <c r="I25" s="40"/>
    </row>
    <row r="26" spans="1:9" ht="12.75">
      <c r="A26" s="37">
        <f t="shared" si="0"/>
        <v>14</v>
      </c>
      <c r="B26" s="178" t="s">
        <v>157</v>
      </c>
      <c r="C26" s="179" t="s">
        <v>110</v>
      </c>
      <c r="D26" s="180">
        <v>3174615</v>
      </c>
      <c r="E26" s="181">
        <v>3168045.98</v>
      </c>
      <c r="F26" s="182">
        <v>0.9979307664078951</v>
      </c>
      <c r="I26" s="40"/>
    </row>
    <row r="27" spans="1:9" ht="12.75">
      <c r="A27" s="37">
        <f t="shared" si="0"/>
        <v>15</v>
      </c>
      <c r="B27" s="178" t="s">
        <v>748</v>
      </c>
      <c r="C27" s="179" t="s">
        <v>749</v>
      </c>
      <c r="D27" s="180">
        <v>2214516.92</v>
      </c>
      <c r="E27" s="181">
        <v>1485554.49</v>
      </c>
      <c r="F27" s="182">
        <v>0.6708255315565618</v>
      </c>
      <c r="I27" s="40"/>
    </row>
    <row r="28" spans="1:9" ht="12.75">
      <c r="A28" s="37">
        <f t="shared" si="0"/>
        <v>16</v>
      </c>
      <c r="B28" s="178" t="s">
        <v>158</v>
      </c>
      <c r="C28" s="179" t="s">
        <v>66</v>
      </c>
      <c r="D28" s="180">
        <v>19118879.94</v>
      </c>
      <c r="E28" s="181">
        <v>17130097.29</v>
      </c>
      <c r="F28" s="182">
        <v>0.8959780773642957</v>
      </c>
      <c r="I28" s="40"/>
    </row>
    <row r="29" spans="1:9" s="23" customFormat="1" ht="25.5">
      <c r="A29" s="37">
        <f t="shared" si="0"/>
        <v>17</v>
      </c>
      <c r="B29" s="178" t="s">
        <v>159</v>
      </c>
      <c r="C29" s="179" t="s">
        <v>42</v>
      </c>
      <c r="D29" s="180">
        <v>12989575.53</v>
      </c>
      <c r="E29" s="181">
        <v>3071111.11</v>
      </c>
      <c r="F29" s="182">
        <v>0.2364289043092388</v>
      </c>
      <c r="G29" s="22"/>
      <c r="H29" s="22"/>
      <c r="I29" s="41"/>
    </row>
    <row r="30" spans="1:9" ht="12.75">
      <c r="A30" s="37">
        <f t="shared" si="0"/>
        <v>18</v>
      </c>
      <c r="B30" s="178" t="s">
        <v>160</v>
      </c>
      <c r="C30" s="179" t="s">
        <v>43</v>
      </c>
      <c r="D30" s="180">
        <v>35400934</v>
      </c>
      <c r="E30" s="181">
        <v>20151260.42</v>
      </c>
      <c r="F30" s="182">
        <v>0.569229625975405</v>
      </c>
      <c r="I30" s="40"/>
    </row>
    <row r="31" spans="1:9" ht="12.75">
      <c r="A31" s="37">
        <f t="shared" si="0"/>
        <v>19</v>
      </c>
      <c r="B31" s="178" t="s">
        <v>161</v>
      </c>
      <c r="C31" s="179" t="s">
        <v>44</v>
      </c>
      <c r="D31" s="180">
        <v>32229923</v>
      </c>
      <c r="E31" s="181">
        <v>18777803.65</v>
      </c>
      <c r="F31" s="182">
        <v>0.5826201834239567</v>
      </c>
      <c r="I31" s="40"/>
    </row>
    <row r="32" spans="1:9" s="23" customFormat="1" ht="12.75">
      <c r="A32" s="37">
        <f t="shared" si="0"/>
        <v>20</v>
      </c>
      <c r="B32" s="178" t="s">
        <v>192</v>
      </c>
      <c r="C32" s="179" t="s">
        <v>193</v>
      </c>
      <c r="D32" s="180">
        <v>3171011</v>
      </c>
      <c r="E32" s="181">
        <v>1373456.77</v>
      </c>
      <c r="F32" s="182">
        <v>0.4331289831539531</v>
      </c>
      <c r="G32" s="22"/>
      <c r="H32" s="22"/>
      <c r="I32" s="41"/>
    </row>
    <row r="33" spans="1:9" ht="12.75">
      <c r="A33" s="37">
        <f t="shared" si="0"/>
        <v>21</v>
      </c>
      <c r="B33" s="178" t="s">
        <v>750</v>
      </c>
      <c r="C33" s="179" t="s">
        <v>751</v>
      </c>
      <c r="D33" s="180">
        <v>2083350</v>
      </c>
      <c r="E33" s="181">
        <v>467704.5</v>
      </c>
      <c r="F33" s="182">
        <v>0.22449636402908776</v>
      </c>
      <c r="I33" s="40"/>
    </row>
    <row r="34" spans="1:9" ht="25.5">
      <c r="A34" s="37">
        <f t="shared" si="0"/>
        <v>22</v>
      </c>
      <c r="B34" s="178" t="s">
        <v>752</v>
      </c>
      <c r="C34" s="179" t="s">
        <v>753</v>
      </c>
      <c r="D34" s="180">
        <v>2083350</v>
      </c>
      <c r="E34" s="181">
        <v>467704.5</v>
      </c>
      <c r="F34" s="182">
        <v>0.22449636402908776</v>
      </c>
      <c r="I34" s="40"/>
    </row>
    <row r="35" spans="1:9" ht="12.75">
      <c r="A35" s="37">
        <f t="shared" si="0"/>
        <v>23</v>
      </c>
      <c r="B35" s="178" t="s">
        <v>162</v>
      </c>
      <c r="C35" s="179" t="s">
        <v>45</v>
      </c>
      <c r="D35" s="180">
        <v>864738345.02</v>
      </c>
      <c r="E35" s="181">
        <v>813866777.87</v>
      </c>
      <c r="F35" s="182">
        <v>0.9411711444936289</v>
      </c>
      <c r="I35" s="40"/>
    </row>
    <row r="36" spans="1:9" ht="12.75">
      <c r="A36" s="37">
        <f t="shared" si="0"/>
        <v>24</v>
      </c>
      <c r="B36" s="178" t="s">
        <v>163</v>
      </c>
      <c r="C36" s="179" t="s">
        <v>111</v>
      </c>
      <c r="D36" s="180">
        <v>371391098.88</v>
      </c>
      <c r="E36" s="181">
        <v>354058676.84</v>
      </c>
      <c r="F36" s="182">
        <v>0.9533310784984638</v>
      </c>
      <c r="I36" s="40"/>
    </row>
    <row r="37" spans="1:9" ht="12.75">
      <c r="A37" s="37">
        <f t="shared" si="0"/>
        <v>25</v>
      </c>
      <c r="B37" s="178" t="s">
        <v>164</v>
      </c>
      <c r="C37" s="179" t="s">
        <v>112</v>
      </c>
      <c r="D37" s="180">
        <v>394186638.61</v>
      </c>
      <c r="E37" s="181">
        <v>366256834.31</v>
      </c>
      <c r="F37" s="182">
        <v>0.9291457356381042</v>
      </c>
      <c r="I37" s="40"/>
    </row>
    <row r="38" spans="1:9" s="23" customFormat="1" ht="12.75">
      <c r="A38" s="37">
        <f t="shared" si="0"/>
        <v>26</v>
      </c>
      <c r="B38" s="178" t="s">
        <v>609</v>
      </c>
      <c r="C38" s="179" t="s">
        <v>604</v>
      </c>
      <c r="D38" s="180">
        <v>64772926.2</v>
      </c>
      <c r="E38" s="181">
        <v>60242206.74</v>
      </c>
      <c r="F38" s="182">
        <v>0.9300522652626431</v>
      </c>
      <c r="G38" s="22"/>
      <c r="H38" s="22"/>
      <c r="I38" s="41"/>
    </row>
    <row r="39" spans="1:9" ht="12.75">
      <c r="A39" s="37">
        <f t="shared" si="0"/>
        <v>27</v>
      </c>
      <c r="B39" s="178" t="s">
        <v>610</v>
      </c>
      <c r="C39" s="179" t="s">
        <v>46</v>
      </c>
      <c r="D39" s="180">
        <v>23052814.33</v>
      </c>
      <c r="E39" s="181">
        <v>22789131.49</v>
      </c>
      <c r="F39" s="182">
        <v>0.9885617939647025</v>
      </c>
      <c r="H39" s="40">
        <f>E39+E40+E41</f>
        <v>56069249</v>
      </c>
      <c r="I39" s="40"/>
    </row>
    <row r="40" spans="1:9" ht="12.75">
      <c r="A40" s="37">
        <f t="shared" si="0"/>
        <v>28</v>
      </c>
      <c r="B40" s="178" t="s">
        <v>165</v>
      </c>
      <c r="C40" s="179" t="s">
        <v>113</v>
      </c>
      <c r="D40" s="180">
        <v>11334867</v>
      </c>
      <c r="E40" s="181">
        <v>10519928.49</v>
      </c>
      <c r="F40" s="182">
        <v>0.9281033901853458</v>
      </c>
      <c r="H40" s="40">
        <f>H39-E38</f>
        <v>-4172957.740000002</v>
      </c>
      <c r="I40" s="40"/>
    </row>
    <row r="41" spans="1:9" s="23" customFormat="1" ht="12.75">
      <c r="A41" s="37">
        <f t="shared" si="0"/>
        <v>29</v>
      </c>
      <c r="B41" s="178" t="s">
        <v>166</v>
      </c>
      <c r="C41" s="179" t="s">
        <v>47</v>
      </c>
      <c r="D41" s="180">
        <v>25439046.99</v>
      </c>
      <c r="E41" s="181">
        <v>22760189.02</v>
      </c>
      <c r="F41" s="182">
        <v>0.8946950343284067</v>
      </c>
      <c r="H41" s="41"/>
      <c r="I41" s="41"/>
    </row>
    <row r="42" spans="1:9" ht="12.75">
      <c r="A42" s="37">
        <f t="shared" si="0"/>
        <v>30</v>
      </c>
      <c r="B42" s="178" t="s">
        <v>167</v>
      </c>
      <c r="C42" s="179" t="s">
        <v>48</v>
      </c>
      <c r="D42" s="180">
        <v>22733642.11</v>
      </c>
      <c r="E42" s="181">
        <v>20138357.91</v>
      </c>
      <c r="F42" s="182">
        <v>0.8858394890074215</v>
      </c>
      <c r="I42" s="40"/>
    </row>
    <row r="43" spans="1:9" ht="25.5">
      <c r="A43" s="37">
        <f t="shared" si="0"/>
        <v>31</v>
      </c>
      <c r="B43" s="178" t="s">
        <v>168</v>
      </c>
      <c r="C43" s="179" t="s">
        <v>114</v>
      </c>
      <c r="D43" s="180">
        <v>2705404.88</v>
      </c>
      <c r="E43" s="181">
        <v>2621831.11</v>
      </c>
      <c r="F43" s="182">
        <v>0.9691085905042058</v>
      </c>
      <c r="I43" s="40"/>
    </row>
    <row r="44" spans="1:9" ht="12.75">
      <c r="A44" s="37">
        <f t="shared" si="0"/>
        <v>32</v>
      </c>
      <c r="B44" s="178" t="s">
        <v>169</v>
      </c>
      <c r="C44" s="179" t="s">
        <v>115</v>
      </c>
      <c r="D44" s="180">
        <v>108173649</v>
      </c>
      <c r="E44" s="181">
        <v>103676288.3</v>
      </c>
      <c r="F44" s="182">
        <v>0.9584246187350118</v>
      </c>
      <c r="I44" s="40"/>
    </row>
    <row r="45" spans="1:9" ht="12.75">
      <c r="A45" s="37">
        <f t="shared" si="0"/>
        <v>33</v>
      </c>
      <c r="B45" s="178" t="s">
        <v>170</v>
      </c>
      <c r="C45" s="179" t="s">
        <v>116</v>
      </c>
      <c r="D45" s="180">
        <v>4765387</v>
      </c>
      <c r="E45" s="181">
        <v>4713361.44</v>
      </c>
      <c r="F45" s="182">
        <v>0.9890826159554302</v>
      </c>
      <c r="I45" s="40"/>
    </row>
    <row r="46" spans="1:9" ht="12.75">
      <c r="A46" s="37">
        <f t="shared" si="0"/>
        <v>34</v>
      </c>
      <c r="B46" s="178" t="s">
        <v>171</v>
      </c>
      <c r="C46" s="179" t="s">
        <v>117</v>
      </c>
      <c r="D46" s="180">
        <v>97034379</v>
      </c>
      <c r="E46" s="181">
        <v>93832512.33</v>
      </c>
      <c r="F46" s="182">
        <v>0.9670027602278982</v>
      </c>
      <c r="I46" s="40"/>
    </row>
    <row r="47" spans="1:9" ht="12.75">
      <c r="A47" s="37">
        <f t="shared" si="0"/>
        <v>35</v>
      </c>
      <c r="B47" s="178" t="s">
        <v>172</v>
      </c>
      <c r="C47" s="179" t="s">
        <v>118</v>
      </c>
      <c r="D47" s="180">
        <v>6373883</v>
      </c>
      <c r="E47" s="181">
        <v>5130414.53</v>
      </c>
      <c r="F47" s="182">
        <v>0.8049119398646006</v>
      </c>
      <c r="I47" s="40"/>
    </row>
    <row r="48" spans="1:9" s="23" customFormat="1" ht="12.75">
      <c r="A48" s="37">
        <f t="shared" si="0"/>
        <v>36</v>
      </c>
      <c r="B48" s="178" t="s">
        <v>173</v>
      </c>
      <c r="C48" s="179" t="s">
        <v>49</v>
      </c>
      <c r="D48" s="180">
        <v>44079081.81</v>
      </c>
      <c r="E48" s="181">
        <v>39207097.27</v>
      </c>
      <c r="F48" s="182">
        <v>0.8894717326236429</v>
      </c>
      <c r="I48" s="41"/>
    </row>
    <row r="49" spans="1:9" ht="12.75">
      <c r="A49" s="37">
        <f t="shared" si="0"/>
        <v>37</v>
      </c>
      <c r="B49" s="178" t="s">
        <v>174</v>
      </c>
      <c r="C49" s="179" t="s">
        <v>119</v>
      </c>
      <c r="D49" s="180">
        <v>19754282.61</v>
      </c>
      <c r="E49" s="181">
        <v>18016740.07</v>
      </c>
      <c r="F49" s="182">
        <v>0.9120422353823964</v>
      </c>
      <c r="I49" s="40"/>
    </row>
    <row r="50" spans="1:9" ht="12.75">
      <c r="A50" s="37">
        <f t="shared" si="0"/>
        <v>38</v>
      </c>
      <c r="B50" s="178" t="s">
        <v>175</v>
      </c>
      <c r="C50" s="179" t="s">
        <v>67</v>
      </c>
      <c r="D50" s="180">
        <v>24324799.2</v>
      </c>
      <c r="E50" s="181">
        <v>21190357.2</v>
      </c>
      <c r="F50" s="182">
        <v>0.87114212231606</v>
      </c>
      <c r="I50" s="40"/>
    </row>
    <row r="51" spans="1:9" s="23" customFormat="1" ht="12.75">
      <c r="A51" s="37">
        <f t="shared" si="0"/>
        <v>39</v>
      </c>
      <c r="B51" s="178" t="s">
        <v>611</v>
      </c>
      <c r="C51" s="179" t="s">
        <v>593</v>
      </c>
      <c r="D51" s="180">
        <v>1350000</v>
      </c>
      <c r="E51" s="181">
        <v>1249797.91</v>
      </c>
      <c r="F51" s="182">
        <v>0.9257762296296296</v>
      </c>
      <c r="I51" s="41"/>
    </row>
    <row r="52" spans="1:9" ht="12.75">
      <c r="A52" s="37">
        <f t="shared" si="0"/>
        <v>40</v>
      </c>
      <c r="B52" s="178" t="s">
        <v>612</v>
      </c>
      <c r="C52" s="179" t="s">
        <v>595</v>
      </c>
      <c r="D52" s="180">
        <v>350000</v>
      </c>
      <c r="E52" s="181">
        <v>249797.91</v>
      </c>
      <c r="F52" s="182">
        <v>0.7137083142857142</v>
      </c>
      <c r="I52" s="40"/>
    </row>
    <row r="53" spans="1:6" ht="12.75">
      <c r="A53" s="37">
        <f t="shared" si="0"/>
        <v>41</v>
      </c>
      <c r="B53" s="178" t="s">
        <v>613</v>
      </c>
      <c r="C53" s="179" t="s">
        <v>597</v>
      </c>
      <c r="D53" s="180">
        <v>1000000</v>
      </c>
      <c r="E53" s="181">
        <v>1000000</v>
      </c>
      <c r="F53" s="182">
        <v>1</v>
      </c>
    </row>
    <row r="54" spans="1:6" s="23" customFormat="1" ht="51">
      <c r="A54" s="37">
        <f t="shared" si="0"/>
        <v>42</v>
      </c>
      <c r="B54" s="178" t="s">
        <v>176</v>
      </c>
      <c r="C54" s="179" t="s">
        <v>81</v>
      </c>
      <c r="D54" s="180">
        <v>188811750</v>
      </c>
      <c r="E54" s="181">
        <v>188728923.41</v>
      </c>
      <c r="F54" s="182">
        <v>0.9995613271419813</v>
      </c>
    </row>
    <row r="55" spans="1:6" ht="38.25">
      <c r="A55" s="80">
        <f t="shared" si="0"/>
        <v>43</v>
      </c>
      <c r="B55" s="183" t="s">
        <v>177</v>
      </c>
      <c r="C55" s="179" t="s">
        <v>82</v>
      </c>
      <c r="D55" s="184">
        <v>12963000</v>
      </c>
      <c r="E55" s="181">
        <v>12963000</v>
      </c>
      <c r="F55" s="182">
        <v>1</v>
      </c>
    </row>
    <row r="56" spans="1:6" ht="25.5">
      <c r="A56" s="81">
        <f t="shared" si="0"/>
        <v>44</v>
      </c>
      <c r="B56" s="185" t="s">
        <v>178</v>
      </c>
      <c r="C56" s="179" t="s">
        <v>83</v>
      </c>
      <c r="D56" s="186">
        <v>175848750</v>
      </c>
      <c r="E56" s="180">
        <v>175765923.41</v>
      </c>
      <c r="F56" s="182">
        <v>0.9995289896004379</v>
      </c>
    </row>
    <row r="57" spans="1:6" ht="12.75">
      <c r="A57" s="81">
        <f t="shared" si="0"/>
        <v>45</v>
      </c>
      <c r="B57" s="211" t="s">
        <v>222</v>
      </c>
      <c r="C57" s="212"/>
      <c r="D57" s="187">
        <v>1421820456.95</v>
      </c>
      <c r="E57" s="188">
        <v>1317578466.32</v>
      </c>
      <c r="F57" s="189">
        <v>0.9266841392522841</v>
      </c>
    </row>
  </sheetData>
  <sheetProtection/>
  <autoFilter ref="A12:K54"/>
  <mergeCells count="8">
    <mergeCell ref="B57:C57"/>
    <mergeCell ref="E5:F5"/>
    <mergeCell ref="E9:F10"/>
    <mergeCell ref="A7:F7"/>
    <mergeCell ref="A9:A11"/>
    <mergeCell ref="B9:B11"/>
    <mergeCell ref="C9:C11"/>
    <mergeCell ref="D9:D11"/>
  </mergeCells>
  <printOptions/>
  <pageMargins left="1.1811023622047245" right="1.1811023622047245" top="0.3937007874015748" bottom="0.3937007874015748" header="0.5118110236220472" footer="0.5118110236220472"/>
  <pageSetup fitToHeight="0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640"/>
  <sheetViews>
    <sheetView zoomScalePageLayoutView="0" workbookViewId="0" topLeftCell="A1">
      <selection activeCell="B9" sqref="B9:B11"/>
    </sheetView>
  </sheetViews>
  <sheetFormatPr defaultColWidth="9.140625" defaultRowHeight="12.75"/>
  <cols>
    <col min="1" max="1" width="4.140625" style="24" customWidth="1"/>
    <col min="2" max="2" width="47.140625" style="25" customWidth="1"/>
    <col min="3" max="3" width="4.7109375" style="5" customWidth="1"/>
    <col min="4" max="4" width="5.140625" style="5" customWidth="1"/>
    <col min="5" max="5" width="9.00390625" style="5" customWidth="1"/>
    <col min="6" max="6" width="4.7109375" style="5" customWidth="1"/>
    <col min="7" max="7" width="10.7109375" style="28" customWidth="1"/>
    <col min="8" max="8" width="11.00390625" style="28" customWidth="1"/>
    <col min="9" max="9" width="6.7109375" style="5" customWidth="1"/>
    <col min="10" max="10" width="23.140625" style="5" customWidth="1"/>
    <col min="11" max="11" width="25.421875" style="5" customWidth="1"/>
    <col min="12" max="12" width="13.00390625" style="5" customWidth="1"/>
    <col min="13" max="13" width="11.7109375" style="5" bestFit="1" customWidth="1"/>
    <col min="14" max="16384" width="9.140625" style="5" customWidth="1"/>
  </cols>
  <sheetData>
    <row r="1" ht="12.75">
      <c r="I1" s="1" t="s">
        <v>60</v>
      </c>
    </row>
    <row r="2" spans="8:9" ht="12">
      <c r="H2" s="22"/>
      <c r="I2" s="21" t="s">
        <v>58</v>
      </c>
    </row>
    <row r="3" spans="8:9" ht="12">
      <c r="H3" s="22"/>
      <c r="I3" s="21" t="s">
        <v>99</v>
      </c>
    </row>
    <row r="4" spans="8:9" ht="12">
      <c r="H4" s="22"/>
      <c r="I4" s="32" t="s">
        <v>107</v>
      </c>
    </row>
    <row r="5" spans="8:9" ht="12.75">
      <c r="H5" s="203" t="s">
        <v>1024</v>
      </c>
      <c r="I5" s="203"/>
    </row>
    <row r="7" spans="1:9" ht="34.5" customHeight="1">
      <c r="A7" s="221" t="s">
        <v>869</v>
      </c>
      <c r="B7" s="221"/>
      <c r="C7" s="221"/>
      <c r="D7" s="221"/>
      <c r="E7" s="221"/>
      <c r="F7" s="221"/>
      <c r="G7" s="221"/>
      <c r="H7" s="221"/>
      <c r="I7" s="221"/>
    </row>
    <row r="9" spans="1:9" ht="11.25">
      <c r="A9" s="222" t="s">
        <v>100</v>
      </c>
      <c r="B9" s="218" t="s">
        <v>61</v>
      </c>
      <c r="C9" s="218" t="s">
        <v>97</v>
      </c>
      <c r="D9" s="218" t="s">
        <v>50</v>
      </c>
      <c r="E9" s="218" t="s">
        <v>98</v>
      </c>
      <c r="F9" s="218" t="s">
        <v>51</v>
      </c>
      <c r="G9" s="219" t="s">
        <v>1014</v>
      </c>
      <c r="H9" s="220" t="s">
        <v>52</v>
      </c>
      <c r="I9" s="220"/>
    </row>
    <row r="10" spans="1:9" s="6" customFormat="1" ht="11.25">
      <c r="A10" s="223"/>
      <c r="B10" s="218"/>
      <c r="C10" s="218"/>
      <c r="D10" s="218"/>
      <c r="E10" s="218"/>
      <c r="F10" s="218"/>
      <c r="G10" s="219"/>
      <c r="H10" s="220"/>
      <c r="I10" s="220"/>
    </row>
    <row r="11" spans="1:9" ht="90">
      <c r="A11" s="224"/>
      <c r="B11" s="218"/>
      <c r="C11" s="218"/>
      <c r="D11" s="218"/>
      <c r="E11" s="218"/>
      <c r="F11" s="218"/>
      <c r="G11" s="219"/>
      <c r="H11" s="129" t="s">
        <v>59</v>
      </c>
      <c r="I11" s="128" t="s">
        <v>716</v>
      </c>
    </row>
    <row r="12" spans="1:9" ht="11.25">
      <c r="A12" s="42">
        <v>1</v>
      </c>
      <c r="B12" s="26">
        <v>2</v>
      </c>
      <c r="C12" s="27">
        <v>3</v>
      </c>
      <c r="D12" s="4">
        <v>4</v>
      </c>
      <c r="E12" s="4">
        <v>5</v>
      </c>
      <c r="F12" s="4">
        <v>6</v>
      </c>
      <c r="G12" s="38">
        <v>7</v>
      </c>
      <c r="H12" s="38">
        <v>9</v>
      </c>
      <c r="I12" s="38">
        <v>10</v>
      </c>
    </row>
    <row r="13" spans="1:9" s="29" customFormat="1" ht="12.75">
      <c r="A13" s="82">
        <v>1</v>
      </c>
      <c r="B13" s="185" t="s">
        <v>223</v>
      </c>
      <c r="C13" s="179" t="s">
        <v>84</v>
      </c>
      <c r="D13" s="179" t="s">
        <v>64</v>
      </c>
      <c r="E13" s="179" t="s">
        <v>224</v>
      </c>
      <c r="F13" s="179" t="s">
        <v>65</v>
      </c>
      <c r="G13" s="186">
        <v>475739495.13</v>
      </c>
      <c r="H13" s="186">
        <v>430109116.58</v>
      </c>
      <c r="I13" s="190">
        <v>0.9040853681119515</v>
      </c>
    </row>
    <row r="14" spans="1:9" ht="12.75">
      <c r="A14" s="83">
        <f>A13+1</f>
        <v>2</v>
      </c>
      <c r="B14" s="185" t="s">
        <v>225</v>
      </c>
      <c r="C14" s="179" t="s">
        <v>84</v>
      </c>
      <c r="D14" s="179" t="s">
        <v>54</v>
      </c>
      <c r="E14" s="179" t="s">
        <v>224</v>
      </c>
      <c r="F14" s="179" t="s">
        <v>65</v>
      </c>
      <c r="G14" s="186">
        <v>88587210.74</v>
      </c>
      <c r="H14" s="186">
        <v>78856826.66</v>
      </c>
      <c r="I14" s="190">
        <v>0.8901603967579667</v>
      </c>
    </row>
    <row r="15" spans="1:9" ht="38.25">
      <c r="A15" s="83">
        <f aca="true" t="shared" si="0" ref="A15:A78">A14+1</f>
        <v>3</v>
      </c>
      <c r="B15" s="185" t="s">
        <v>226</v>
      </c>
      <c r="C15" s="179" t="s">
        <v>84</v>
      </c>
      <c r="D15" s="179" t="s">
        <v>35</v>
      </c>
      <c r="E15" s="179" t="s">
        <v>224</v>
      </c>
      <c r="F15" s="179" t="s">
        <v>65</v>
      </c>
      <c r="G15" s="186">
        <v>1912534</v>
      </c>
      <c r="H15" s="186">
        <v>1912532.72</v>
      </c>
      <c r="I15" s="190">
        <v>0.9999993307308523</v>
      </c>
    </row>
    <row r="16" spans="1:9" ht="12.75">
      <c r="A16" s="83">
        <f t="shared" si="0"/>
        <v>4</v>
      </c>
      <c r="B16" s="185" t="s">
        <v>227</v>
      </c>
      <c r="C16" s="179" t="s">
        <v>84</v>
      </c>
      <c r="D16" s="179" t="s">
        <v>35</v>
      </c>
      <c r="E16" s="179" t="s">
        <v>228</v>
      </c>
      <c r="F16" s="179" t="s">
        <v>65</v>
      </c>
      <c r="G16" s="186">
        <v>1912534</v>
      </c>
      <c r="H16" s="186">
        <v>1912532.72</v>
      </c>
      <c r="I16" s="190">
        <v>0.9999993307308523</v>
      </c>
    </row>
    <row r="17" spans="1:9" ht="12.75">
      <c r="A17" s="83">
        <f t="shared" si="0"/>
        <v>5</v>
      </c>
      <c r="B17" s="185" t="s">
        <v>229</v>
      </c>
      <c r="C17" s="179" t="s">
        <v>84</v>
      </c>
      <c r="D17" s="179" t="s">
        <v>35</v>
      </c>
      <c r="E17" s="179" t="s">
        <v>230</v>
      </c>
      <c r="F17" s="179" t="s">
        <v>65</v>
      </c>
      <c r="G17" s="186">
        <v>1912534</v>
      </c>
      <c r="H17" s="186">
        <v>1912532.72</v>
      </c>
      <c r="I17" s="190">
        <v>0.9999993307308523</v>
      </c>
    </row>
    <row r="18" spans="1:9" ht="25.5">
      <c r="A18" s="83">
        <f t="shared" si="0"/>
        <v>6</v>
      </c>
      <c r="B18" s="185" t="s">
        <v>231</v>
      </c>
      <c r="C18" s="179" t="s">
        <v>84</v>
      </c>
      <c r="D18" s="179" t="s">
        <v>35</v>
      </c>
      <c r="E18" s="179" t="s">
        <v>230</v>
      </c>
      <c r="F18" s="179" t="s">
        <v>131</v>
      </c>
      <c r="G18" s="186">
        <v>1912534</v>
      </c>
      <c r="H18" s="186">
        <v>1912532.72</v>
      </c>
      <c r="I18" s="190">
        <v>0.9999993307308523</v>
      </c>
    </row>
    <row r="19" spans="1:9" s="29" customFormat="1" ht="51">
      <c r="A19" s="83">
        <f t="shared" si="0"/>
        <v>7</v>
      </c>
      <c r="B19" s="185" t="s">
        <v>232</v>
      </c>
      <c r="C19" s="179" t="s">
        <v>84</v>
      </c>
      <c r="D19" s="179" t="s">
        <v>37</v>
      </c>
      <c r="E19" s="179" t="s">
        <v>224</v>
      </c>
      <c r="F19" s="179" t="s">
        <v>65</v>
      </c>
      <c r="G19" s="186">
        <v>29460671</v>
      </c>
      <c r="H19" s="186">
        <v>28898272.43</v>
      </c>
      <c r="I19" s="190">
        <v>0.9809101914209626</v>
      </c>
    </row>
    <row r="20" spans="1:9" ht="12.75">
      <c r="A20" s="83">
        <f t="shared" si="0"/>
        <v>8</v>
      </c>
      <c r="B20" s="185" t="s">
        <v>227</v>
      </c>
      <c r="C20" s="179" t="s">
        <v>84</v>
      </c>
      <c r="D20" s="179" t="s">
        <v>37</v>
      </c>
      <c r="E20" s="179" t="s">
        <v>228</v>
      </c>
      <c r="F20" s="179" t="s">
        <v>65</v>
      </c>
      <c r="G20" s="186">
        <v>29460671</v>
      </c>
      <c r="H20" s="186">
        <v>28898272.43</v>
      </c>
      <c r="I20" s="190">
        <v>0.9809101914209626</v>
      </c>
    </row>
    <row r="21" spans="1:9" ht="25.5">
      <c r="A21" s="83">
        <f t="shared" si="0"/>
        <v>9</v>
      </c>
      <c r="B21" s="185" t="s">
        <v>233</v>
      </c>
      <c r="C21" s="179" t="s">
        <v>84</v>
      </c>
      <c r="D21" s="179" t="s">
        <v>37</v>
      </c>
      <c r="E21" s="179" t="s">
        <v>234</v>
      </c>
      <c r="F21" s="179" t="s">
        <v>65</v>
      </c>
      <c r="G21" s="186">
        <v>29460671</v>
      </c>
      <c r="H21" s="186">
        <v>28898272.43</v>
      </c>
      <c r="I21" s="190">
        <v>0.9809101914209626</v>
      </c>
    </row>
    <row r="22" spans="1:9" ht="25.5">
      <c r="A22" s="83">
        <f t="shared" si="0"/>
        <v>10</v>
      </c>
      <c r="B22" s="185" t="s">
        <v>231</v>
      </c>
      <c r="C22" s="179" t="s">
        <v>84</v>
      </c>
      <c r="D22" s="179" t="s">
        <v>37</v>
      </c>
      <c r="E22" s="179" t="s">
        <v>234</v>
      </c>
      <c r="F22" s="179" t="s">
        <v>131</v>
      </c>
      <c r="G22" s="186">
        <v>29042671</v>
      </c>
      <c r="H22" s="186">
        <v>28787355.81</v>
      </c>
      <c r="I22" s="190">
        <v>0.9912089631838614</v>
      </c>
    </row>
    <row r="23" spans="1:9" ht="25.5">
      <c r="A23" s="83">
        <f t="shared" si="0"/>
        <v>11</v>
      </c>
      <c r="B23" s="185" t="s">
        <v>235</v>
      </c>
      <c r="C23" s="179" t="s">
        <v>84</v>
      </c>
      <c r="D23" s="179" t="s">
        <v>37</v>
      </c>
      <c r="E23" s="179" t="s">
        <v>234</v>
      </c>
      <c r="F23" s="179" t="s">
        <v>132</v>
      </c>
      <c r="G23" s="186">
        <v>390000</v>
      </c>
      <c r="H23" s="186">
        <v>83463.11</v>
      </c>
      <c r="I23" s="190">
        <v>0.21400797435897437</v>
      </c>
    </row>
    <row r="24" spans="1:9" ht="12.75">
      <c r="A24" s="83">
        <f t="shared" si="0"/>
        <v>12</v>
      </c>
      <c r="B24" s="185" t="s">
        <v>431</v>
      </c>
      <c r="C24" s="179" t="s">
        <v>84</v>
      </c>
      <c r="D24" s="179" t="s">
        <v>37</v>
      </c>
      <c r="E24" s="179" t="s">
        <v>234</v>
      </c>
      <c r="F24" s="179" t="s">
        <v>138</v>
      </c>
      <c r="G24" s="186">
        <v>27000</v>
      </c>
      <c r="H24" s="186">
        <v>27000</v>
      </c>
      <c r="I24" s="190">
        <v>1</v>
      </c>
    </row>
    <row r="25" spans="1:9" ht="12.75">
      <c r="A25" s="83">
        <f t="shared" si="0"/>
        <v>13</v>
      </c>
      <c r="B25" s="185" t="s">
        <v>236</v>
      </c>
      <c r="C25" s="179" t="s">
        <v>84</v>
      </c>
      <c r="D25" s="179" t="s">
        <v>37</v>
      </c>
      <c r="E25" s="179" t="s">
        <v>234</v>
      </c>
      <c r="F25" s="179" t="s">
        <v>134</v>
      </c>
      <c r="G25" s="186">
        <v>1000</v>
      </c>
      <c r="H25" s="186">
        <v>453.51</v>
      </c>
      <c r="I25" s="190">
        <v>0.45351</v>
      </c>
    </row>
    <row r="26" spans="1:9" ht="38.25">
      <c r="A26" s="83">
        <f t="shared" si="0"/>
        <v>14</v>
      </c>
      <c r="B26" s="185" t="s">
        <v>237</v>
      </c>
      <c r="C26" s="179" t="s">
        <v>84</v>
      </c>
      <c r="D26" s="179" t="s">
        <v>108</v>
      </c>
      <c r="E26" s="179" t="s">
        <v>224</v>
      </c>
      <c r="F26" s="179" t="s">
        <v>65</v>
      </c>
      <c r="G26" s="186">
        <v>13085944</v>
      </c>
      <c r="H26" s="186">
        <v>13023178.82</v>
      </c>
      <c r="I26" s="190">
        <v>0.9952036184779638</v>
      </c>
    </row>
    <row r="27" spans="1:9" ht="12.75">
      <c r="A27" s="83">
        <f t="shared" si="0"/>
        <v>15</v>
      </c>
      <c r="B27" s="185" t="s">
        <v>227</v>
      </c>
      <c r="C27" s="179" t="s">
        <v>84</v>
      </c>
      <c r="D27" s="179" t="s">
        <v>108</v>
      </c>
      <c r="E27" s="179" t="s">
        <v>228</v>
      </c>
      <c r="F27" s="179" t="s">
        <v>65</v>
      </c>
      <c r="G27" s="186">
        <v>13085944</v>
      </c>
      <c r="H27" s="186">
        <v>13023178.82</v>
      </c>
      <c r="I27" s="190">
        <v>0.9952036184779638</v>
      </c>
    </row>
    <row r="28" spans="1:9" ht="25.5">
      <c r="A28" s="83">
        <f t="shared" si="0"/>
        <v>16</v>
      </c>
      <c r="B28" s="185" t="s">
        <v>233</v>
      </c>
      <c r="C28" s="179" t="s">
        <v>84</v>
      </c>
      <c r="D28" s="179" t="s">
        <v>108</v>
      </c>
      <c r="E28" s="179" t="s">
        <v>234</v>
      </c>
      <c r="F28" s="179" t="s">
        <v>65</v>
      </c>
      <c r="G28" s="186">
        <v>13085944</v>
      </c>
      <c r="H28" s="186">
        <v>13023178.82</v>
      </c>
      <c r="I28" s="190">
        <v>0.9952036184779638</v>
      </c>
    </row>
    <row r="29" spans="1:9" ht="25.5">
      <c r="A29" s="83">
        <f t="shared" si="0"/>
        <v>17</v>
      </c>
      <c r="B29" s="185" t="s">
        <v>231</v>
      </c>
      <c r="C29" s="179" t="s">
        <v>84</v>
      </c>
      <c r="D29" s="179" t="s">
        <v>108</v>
      </c>
      <c r="E29" s="179" t="s">
        <v>234</v>
      </c>
      <c r="F29" s="179" t="s">
        <v>131</v>
      </c>
      <c r="G29" s="186">
        <v>11290944</v>
      </c>
      <c r="H29" s="186">
        <v>11288999.68</v>
      </c>
      <c r="I29" s="190">
        <v>0.9998277982779827</v>
      </c>
    </row>
    <row r="30" spans="1:9" ht="25.5">
      <c r="A30" s="83">
        <f t="shared" si="0"/>
        <v>18</v>
      </c>
      <c r="B30" s="185" t="s">
        <v>235</v>
      </c>
      <c r="C30" s="179" t="s">
        <v>84</v>
      </c>
      <c r="D30" s="179" t="s">
        <v>108</v>
      </c>
      <c r="E30" s="179" t="s">
        <v>234</v>
      </c>
      <c r="F30" s="179" t="s">
        <v>132</v>
      </c>
      <c r="G30" s="186">
        <v>1795000</v>
      </c>
      <c r="H30" s="186">
        <v>1734179.14</v>
      </c>
      <c r="I30" s="190">
        <v>0.9661165125348189</v>
      </c>
    </row>
    <row r="31" spans="1:9" ht="12.75">
      <c r="A31" s="83">
        <f t="shared" si="0"/>
        <v>19</v>
      </c>
      <c r="B31" s="185" t="s">
        <v>238</v>
      </c>
      <c r="C31" s="179" t="s">
        <v>84</v>
      </c>
      <c r="D31" s="179" t="s">
        <v>190</v>
      </c>
      <c r="E31" s="179" t="s">
        <v>224</v>
      </c>
      <c r="F31" s="179" t="s">
        <v>65</v>
      </c>
      <c r="G31" s="186">
        <v>1000000</v>
      </c>
      <c r="H31" s="186">
        <v>0</v>
      </c>
      <c r="I31" s="190">
        <v>0</v>
      </c>
    </row>
    <row r="32" spans="1:9" ht="12.75">
      <c r="A32" s="83">
        <f t="shared" si="0"/>
        <v>20</v>
      </c>
      <c r="B32" s="185" t="s">
        <v>227</v>
      </c>
      <c r="C32" s="179" t="s">
        <v>84</v>
      </c>
      <c r="D32" s="179" t="s">
        <v>190</v>
      </c>
      <c r="E32" s="179" t="s">
        <v>228</v>
      </c>
      <c r="F32" s="179" t="s">
        <v>65</v>
      </c>
      <c r="G32" s="186">
        <v>1000000</v>
      </c>
      <c r="H32" s="186">
        <v>0</v>
      </c>
      <c r="I32" s="190">
        <v>0</v>
      </c>
    </row>
    <row r="33" spans="1:9" ht="12.75">
      <c r="A33" s="83">
        <f t="shared" si="0"/>
        <v>21</v>
      </c>
      <c r="B33" s="185" t="s">
        <v>239</v>
      </c>
      <c r="C33" s="179" t="s">
        <v>84</v>
      </c>
      <c r="D33" s="179" t="s">
        <v>190</v>
      </c>
      <c r="E33" s="179" t="s">
        <v>240</v>
      </c>
      <c r="F33" s="179" t="s">
        <v>65</v>
      </c>
      <c r="G33" s="186">
        <v>1000000</v>
      </c>
      <c r="H33" s="186">
        <v>0</v>
      </c>
      <c r="I33" s="190">
        <v>0</v>
      </c>
    </row>
    <row r="34" spans="1:9" ht="12.75">
      <c r="A34" s="83">
        <f t="shared" si="0"/>
        <v>22</v>
      </c>
      <c r="B34" s="185" t="s">
        <v>241</v>
      </c>
      <c r="C34" s="179" t="s">
        <v>84</v>
      </c>
      <c r="D34" s="179" t="s">
        <v>190</v>
      </c>
      <c r="E34" s="179" t="s">
        <v>240</v>
      </c>
      <c r="F34" s="179" t="s">
        <v>191</v>
      </c>
      <c r="G34" s="186">
        <v>1000000</v>
      </c>
      <c r="H34" s="186">
        <v>0</v>
      </c>
      <c r="I34" s="190">
        <v>0</v>
      </c>
    </row>
    <row r="35" spans="1:9" ht="12.75">
      <c r="A35" s="83">
        <f t="shared" si="0"/>
        <v>23</v>
      </c>
      <c r="B35" s="185" t="s">
        <v>242</v>
      </c>
      <c r="C35" s="179" t="s">
        <v>84</v>
      </c>
      <c r="D35" s="179" t="s">
        <v>63</v>
      </c>
      <c r="E35" s="179" t="s">
        <v>224</v>
      </c>
      <c r="F35" s="179" t="s">
        <v>65</v>
      </c>
      <c r="G35" s="186">
        <v>43128061.74</v>
      </c>
      <c r="H35" s="186">
        <v>35022842.69</v>
      </c>
      <c r="I35" s="190">
        <v>0.812066234303253</v>
      </c>
    </row>
    <row r="36" spans="1:9" ht="63.75">
      <c r="A36" s="83">
        <f t="shared" si="0"/>
        <v>24</v>
      </c>
      <c r="B36" s="185" t="s">
        <v>755</v>
      </c>
      <c r="C36" s="179" t="s">
        <v>84</v>
      </c>
      <c r="D36" s="179" t="s">
        <v>63</v>
      </c>
      <c r="E36" s="179" t="s">
        <v>243</v>
      </c>
      <c r="F36" s="179" t="s">
        <v>65</v>
      </c>
      <c r="G36" s="186">
        <v>27119395.76</v>
      </c>
      <c r="H36" s="186">
        <v>23029947.1</v>
      </c>
      <c r="I36" s="190">
        <v>0.8492057604752474</v>
      </c>
    </row>
    <row r="37" spans="1:9" ht="38.25">
      <c r="A37" s="83">
        <f t="shared" si="0"/>
        <v>25</v>
      </c>
      <c r="B37" s="185" t="s">
        <v>244</v>
      </c>
      <c r="C37" s="179" t="s">
        <v>84</v>
      </c>
      <c r="D37" s="179" t="s">
        <v>63</v>
      </c>
      <c r="E37" s="179" t="s">
        <v>245</v>
      </c>
      <c r="F37" s="179" t="s">
        <v>65</v>
      </c>
      <c r="G37" s="186">
        <v>22439467.76</v>
      </c>
      <c r="H37" s="186">
        <v>19911551.07</v>
      </c>
      <c r="I37" s="190">
        <v>0.8873450690971291</v>
      </c>
    </row>
    <row r="38" spans="1:9" ht="25.5">
      <c r="A38" s="83">
        <f t="shared" si="0"/>
        <v>26</v>
      </c>
      <c r="B38" s="185" t="s">
        <v>257</v>
      </c>
      <c r="C38" s="179" t="s">
        <v>84</v>
      </c>
      <c r="D38" s="179" t="s">
        <v>63</v>
      </c>
      <c r="E38" s="179" t="s">
        <v>245</v>
      </c>
      <c r="F38" s="179" t="s">
        <v>136</v>
      </c>
      <c r="G38" s="186">
        <v>12331663.76</v>
      </c>
      <c r="H38" s="186">
        <v>12242966.51</v>
      </c>
      <c r="I38" s="190">
        <v>0.9928073574072214</v>
      </c>
    </row>
    <row r="39" spans="1:9" ht="25.5">
      <c r="A39" s="83">
        <f t="shared" si="0"/>
        <v>27</v>
      </c>
      <c r="B39" s="185" t="s">
        <v>235</v>
      </c>
      <c r="C39" s="179" t="s">
        <v>84</v>
      </c>
      <c r="D39" s="179" t="s">
        <v>63</v>
      </c>
      <c r="E39" s="179" t="s">
        <v>245</v>
      </c>
      <c r="F39" s="179" t="s">
        <v>132</v>
      </c>
      <c r="G39" s="186">
        <v>9857117</v>
      </c>
      <c r="H39" s="186">
        <v>7658468.05</v>
      </c>
      <c r="I39" s="190">
        <v>0.7769480721391457</v>
      </c>
    </row>
    <row r="40" spans="1:9" ht="12.75">
      <c r="A40" s="83">
        <f t="shared" si="0"/>
        <v>28</v>
      </c>
      <c r="B40" s="185" t="s">
        <v>236</v>
      </c>
      <c r="C40" s="179" t="s">
        <v>84</v>
      </c>
      <c r="D40" s="179" t="s">
        <v>63</v>
      </c>
      <c r="E40" s="179" t="s">
        <v>245</v>
      </c>
      <c r="F40" s="179" t="s">
        <v>134</v>
      </c>
      <c r="G40" s="186">
        <v>250687</v>
      </c>
      <c r="H40" s="186">
        <v>10116.51</v>
      </c>
      <c r="I40" s="190">
        <v>0.04035514406411182</v>
      </c>
    </row>
    <row r="41" spans="1:9" ht="63.75">
      <c r="A41" s="83">
        <f t="shared" si="0"/>
        <v>29</v>
      </c>
      <c r="B41" s="185" t="s">
        <v>657</v>
      </c>
      <c r="C41" s="179" t="s">
        <v>84</v>
      </c>
      <c r="D41" s="179" t="s">
        <v>63</v>
      </c>
      <c r="E41" s="179" t="s">
        <v>658</v>
      </c>
      <c r="F41" s="179" t="s">
        <v>65</v>
      </c>
      <c r="G41" s="186">
        <v>50000</v>
      </c>
      <c r="H41" s="186">
        <v>0</v>
      </c>
      <c r="I41" s="190">
        <v>0</v>
      </c>
    </row>
    <row r="42" spans="1:9" ht="25.5">
      <c r="A42" s="83">
        <f t="shared" si="0"/>
        <v>30</v>
      </c>
      <c r="B42" s="185" t="s">
        <v>235</v>
      </c>
      <c r="C42" s="179" t="s">
        <v>84</v>
      </c>
      <c r="D42" s="179" t="s">
        <v>63</v>
      </c>
      <c r="E42" s="179" t="s">
        <v>658</v>
      </c>
      <c r="F42" s="179" t="s">
        <v>132</v>
      </c>
      <c r="G42" s="186">
        <v>50000</v>
      </c>
      <c r="H42" s="186">
        <v>0</v>
      </c>
      <c r="I42" s="190">
        <v>0</v>
      </c>
    </row>
    <row r="43" spans="1:9" ht="51">
      <c r="A43" s="83">
        <f t="shared" si="0"/>
        <v>31</v>
      </c>
      <c r="B43" s="185" t="s">
        <v>570</v>
      </c>
      <c r="C43" s="179" t="s">
        <v>84</v>
      </c>
      <c r="D43" s="179" t="s">
        <v>63</v>
      </c>
      <c r="E43" s="179" t="s">
        <v>246</v>
      </c>
      <c r="F43" s="179" t="s">
        <v>65</v>
      </c>
      <c r="G43" s="186">
        <v>100000</v>
      </c>
      <c r="H43" s="186">
        <v>20750</v>
      </c>
      <c r="I43" s="190">
        <v>0.2075</v>
      </c>
    </row>
    <row r="44" spans="1:9" ht="25.5">
      <c r="A44" s="83">
        <f t="shared" si="0"/>
        <v>32</v>
      </c>
      <c r="B44" s="185" t="s">
        <v>235</v>
      </c>
      <c r="C44" s="179" t="s">
        <v>84</v>
      </c>
      <c r="D44" s="179" t="s">
        <v>63</v>
      </c>
      <c r="E44" s="179" t="s">
        <v>246</v>
      </c>
      <c r="F44" s="179" t="s">
        <v>132</v>
      </c>
      <c r="G44" s="186">
        <v>100000</v>
      </c>
      <c r="H44" s="186">
        <v>20750</v>
      </c>
      <c r="I44" s="190">
        <v>0.2075</v>
      </c>
    </row>
    <row r="45" spans="1:9" ht="12.75">
      <c r="A45" s="83">
        <f t="shared" si="0"/>
        <v>33</v>
      </c>
      <c r="B45" s="185" t="s">
        <v>659</v>
      </c>
      <c r="C45" s="179" t="s">
        <v>84</v>
      </c>
      <c r="D45" s="179" t="s">
        <v>63</v>
      </c>
      <c r="E45" s="179" t="s">
        <v>660</v>
      </c>
      <c r="F45" s="179" t="s">
        <v>65</v>
      </c>
      <c r="G45" s="186">
        <v>550000</v>
      </c>
      <c r="H45" s="186">
        <v>384351.2</v>
      </c>
      <c r="I45" s="190">
        <v>0.6988203636363637</v>
      </c>
    </row>
    <row r="46" spans="1:9" ht="25.5">
      <c r="A46" s="83">
        <f t="shared" si="0"/>
        <v>34</v>
      </c>
      <c r="B46" s="185" t="s">
        <v>231</v>
      </c>
      <c r="C46" s="179" t="s">
        <v>84</v>
      </c>
      <c r="D46" s="179" t="s">
        <v>63</v>
      </c>
      <c r="E46" s="179" t="s">
        <v>660</v>
      </c>
      <c r="F46" s="179" t="s">
        <v>131</v>
      </c>
      <c r="G46" s="186">
        <v>210000</v>
      </c>
      <c r="H46" s="186">
        <v>107819.2</v>
      </c>
      <c r="I46" s="190">
        <v>0.5134247619047619</v>
      </c>
    </row>
    <row r="47" spans="1:9" ht="25.5">
      <c r="A47" s="83">
        <f t="shared" si="0"/>
        <v>35</v>
      </c>
      <c r="B47" s="185" t="s">
        <v>235</v>
      </c>
      <c r="C47" s="179" t="s">
        <v>84</v>
      </c>
      <c r="D47" s="179" t="s">
        <v>63</v>
      </c>
      <c r="E47" s="179" t="s">
        <v>660</v>
      </c>
      <c r="F47" s="179" t="s">
        <v>132</v>
      </c>
      <c r="G47" s="186">
        <v>340000</v>
      </c>
      <c r="H47" s="186">
        <v>276532</v>
      </c>
      <c r="I47" s="190">
        <v>0.8133294117647059</v>
      </c>
    </row>
    <row r="48" spans="1:9" ht="12.75">
      <c r="A48" s="83">
        <f t="shared" si="0"/>
        <v>36</v>
      </c>
      <c r="B48" s="185" t="s">
        <v>661</v>
      </c>
      <c r="C48" s="179" t="s">
        <v>84</v>
      </c>
      <c r="D48" s="179" t="s">
        <v>63</v>
      </c>
      <c r="E48" s="179" t="s">
        <v>247</v>
      </c>
      <c r="F48" s="179" t="s">
        <v>65</v>
      </c>
      <c r="G48" s="186">
        <v>425000</v>
      </c>
      <c r="H48" s="186">
        <v>422617</v>
      </c>
      <c r="I48" s="190">
        <v>0.9943929411764706</v>
      </c>
    </row>
    <row r="49" spans="1:9" ht="25.5">
      <c r="A49" s="83">
        <f t="shared" si="0"/>
        <v>37</v>
      </c>
      <c r="B49" s="185" t="s">
        <v>235</v>
      </c>
      <c r="C49" s="179" t="s">
        <v>84</v>
      </c>
      <c r="D49" s="179" t="s">
        <v>63</v>
      </c>
      <c r="E49" s="179" t="s">
        <v>247</v>
      </c>
      <c r="F49" s="179" t="s">
        <v>132</v>
      </c>
      <c r="G49" s="186">
        <v>269831</v>
      </c>
      <c r="H49" s="186">
        <v>267448</v>
      </c>
      <c r="I49" s="190">
        <v>0.9911685462382009</v>
      </c>
    </row>
    <row r="50" spans="1:9" ht="12.75">
      <c r="A50" s="83">
        <f t="shared" si="0"/>
        <v>38</v>
      </c>
      <c r="B50" s="185" t="s">
        <v>248</v>
      </c>
      <c r="C50" s="179" t="s">
        <v>84</v>
      </c>
      <c r="D50" s="179" t="s">
        <v>63</v>
      </c>
      <c r="E50" s="179" t="s">
        <v>247</v>
      </c>
      <c r="F50" s="179" t="s">
        <v>133</v>
      </c>
      <c r="G50" s="186">
        <v>155169</v>
      </c>
      <c r="H50" s="186">
        <v>155169</v>
      </c>
      <c r="I50" s="190">
        <v>1</v>
      </c>
    </row>
    <row r="51" spans="1:9" ht="25.5">
      <c r="A51" s="83">
        <f t="shared" si="0"/>
        <v>39</v>
      </c>
      <c r="B51" s="185" t="s">
        <v>662</v>
      </c>
      <c r="C51" s="179" t="s">
        <v>84</v>
      </c>
      <c r="D51" s="179" t="s">
        <v>63</v>
      </c>
      <c r="E51" s="179" t="s">
        <v>663</v>
      </c>
      <c r="F51" s="179" t="s">
        <v>65</v>
      </c>
      <c r="G51" s="186">
        <v>350000</v>
      </c>
      <c r="H51" s="186">
        <v>250085.71</v>
      </c>
      <c r="I51" s="190">
        <v>0.7145306</v>
      </c>
    </row>
    <row r="52" spans="1:9" ht="25.5">
      <c r="A52" s="83">
        <f t="shared" si="0"/>
        <v>40</v>
      </c>
      <c r="B52" s="185" t="s">
        <v>235</v>
      </c>
      <c r="C52" s="179" t="s">
        <v>84</v>
      </c>
      <c r="D52" s="179" t="s">
        <v>63</v>
      </c>
      <c r="E52" s="179" t="s">
        <v>663</v>
      </c>
      <c r="F52" s="179" t="s">
        <v>132</v>
      </c>
      <c r="G52" s="186">
        <v>350000</v>
      </c>
      <c r="H52" s="186">
        <v>250085.71</v>
      </c>
      <c r="I52" s="190">
        <v>0.7145306</v>
      </c>
    </row>
    <row r="53" spans="1:9" ht="25.5">
      <c r="A53" s="83">
        <f t="shared" si="0"/>
        <v>41</v>
      </c>
      <c r="B53" s="185" t="s">
        <v>664</v>
      </c>
      <c r="C53" s="179" t="s">
        <v>84</v>
      </c>
      <c r="D53" s="179" t="s">
        <v>63</v>
      </c>
      <c r="E53" s="179" t="s">
        <v>249</v>
      </c>
      <c r="F53" s="179" t="s">
        <v>65</v>
      </c>
      <c r="G53" s="186">
        <v>530000</v>
      </c>
      <c r="H53" s="186">
        <v>231607.44</v>
      </c>
      <c r="I53" s="190">
        <v>0.43699516981132075</v>
      </c>
    </row>
    <row r="54" spans="1:9" ht="25.5">
      <c r="A54" s="83">
        <f t="shared" si="0"/>
        <v>42</v>
      </c>
      <c r="B54" s="185" t="s">
        <v>235</v>
      </c>
      <c r="C54" s="179" t="s">
        <v>84</v>
      </c>
      <c r="D54" s="179" t="s">
        <v>63</v>
      </c>
      <c r="E54" s="179" t="s">
        <v>249</v>
      </c>
      <c r="F54" s="179" t="s">
        <v>132</v>
      </c>
      <c r="G54" s="186">
        <v>530000</v>
      </c>
      <c r="H54" s="186">
        <v>231607.44</v>
      </c>
      <c r="I54" s="190">
        <v>0.43699516981132075</v>
      </c>
    </row>
    <row r="55" spans="1:9" ht="25.5">
      <c r="A55" s="83">
        <f t="shared" si="0"/>
        <v>43</v>
      </c>
      <c r="B55" s="185" t="s">
        <v>250</v>
      </c>
      <c r="C55" s="179" t="s">
        <v>84</v>
      </c>
      <c r="D55" s="179" t="s">
        <v>63</v>
      </c>
      <c r="E55" s="179" t="s">
        <v>665</v>
      </c>
      <c r="F55" s="179" t="s">
        <v>65</v>
      </c>
      <c r="G55" s="186">
        <v>100000</v>
      </c>
      <c r="H55" s="186">
        <v>99971</v>
      </c>
      <c r="I55" s="190">
        <v>0.99971</v>
      </c>
    </row>
    <row r="56" spans="1:9" ht="25.5">
      <c r="A56" s="83">
        <f t="shared" si="0"/>
        <v>44</v>
      </c>
      <c r="B56" s="185" t="s">
        <v>235</v>
      </c>
      <c r="C56" s="179" t="s">
        <v>84</v>
      </c>
      <c r="D56" s="179" t="s">
        <v>63</v>
      </c>
      <c r="E56" s="179" t="s">
        <v>665</v>
      </c>
      <c r="F56" s="179" t="s">
        <v>132</v>
      </c>
      <c r="G56" s="186">
        <v>100000</v>
      </c>
      <c r="H56" s="186">
        <v>99971</v>
      </c>
      <c r="I56" s="190">
        <v>0.99971</v>
      </c>
    </row>
    <row r="57" spans="1:9" ht="25.5">
      <c r="A57" s="83">
        <f t="shared" si="0"/>
        <v>45</v>
      </c>
      <c r="B57" s="185" t="s">
        <v>251</v>
      </c>
      <c r="C57" s="179" t="s">
        <v>84</v>
      </c>
      <c r="D57" s="179" t="s">
        <v>63</v>
      </c>
      <c r="E57" s="179" t="s">
        <v>252</v>
      </c>
      <c r="F57" s="179" t="s">
        <v>65</v>
      </c>
      <c r="G57" s="186">
        <v>50000</v>
      </c>
      <c r="H57" s="186">
        <v>50000</v>
      </c>
      <c r="I57" s="190">
        <v>1</v>
      </c>
    </row>
    <row r="58" spans="1:9" ht="12.75">
      <c r="A58" s="83">
        <f t="shared" si="0"/>
        <v>46</v>
      </c>
      <c r="B58" s="185" t="s">
        <v>236</v>
      </c>
      <c r="C58" s="179" t="s">
        <v>84</v>
      </c>
      <c r="D58" s="179" t="s">
        <v>63</v>
      </c>
      <c r="E58" s="179" t="s">
        <v>252</v>
      </c>
      <c r="F58" s="179" t="s">
        <v>134</v>
      </c>
      <c r="G58" s="186">
        <v>50000</v>
      </c>
      <c r="H58" s="186">
        <v>50000</v>
      </c>
      <c r="I58" s="190">
        <v>1</v>
      </c>
    </row>
    <row r="59" spans="1:9" ht="12.75">
      <c r="A59" s="83">
        <f t="shared" si="0"/>
        <v>47</v>
      </c>
      <c r="B59" s="185" t="s">
        <v>756</v>
      </c>
      <c r="C59" s="179" t="s">
        <v>84</v>
      </c>
      <c r="D59" s="179" t="s">
        <v>63</v>
      </c>
      <c r="E59" s="179" t="s">
        <v>757</v>
      </c>
      <c r="F59" s="179" t="s">
        <v>65</v>
      </c>
      <c r="G59" s="186">
        <v>155000</v>
      </c>
      <c r="H59" s="186">
        <v>109600</v>
      </c>
      <c r="I59" s="190">
        <v>0.7070967741935484</v>
      </c>
    </row>
    <row r="60" spans="1:9" ht="25.5">
      <c r="A60" s="83">
        <f t="shared" si="0"/>
        <v>48</v>
      </c>
      <c r="B60" s="185" t="s">
        <v>235</v>
      </c>
      <c r="C60" s="179" t="s">
        <v>84</v>
      </c>
      <c r="D60" s="179" t="s">
        <v>63</v>
      </c>
      <c r="E60" s="179" t="s">
        <v>757</v>
      </c>
      <c r="F60" s="179" t="s">
        <v>132</v>
      </c>
      <c r="G60" s="186">
        <v>155000</v>
      </c>
      <c r="H60" s="186">
        <v>109600</v>
      </c>
      <c r="I60" s="190">
        <v>0.7070967741935484</v>
      </c>
    </row>
    <row r="61" spans="1:9" ht="76.5">
      <c r="A61" s="83">
        <f t="shared" si="0"/>
        <v>49</v>
      </c>
      <c r="B61" s="185" t="s">
        <v>569</v>
      </c>
      <c r="C61" s="179" t="s">
        <v>84</v>
      </c>
      <c r="D61" s="179" t="s">
        <v>63</v>
      </c>
      <c r="E61" s="179" t="s">
        <v>666</v>
      </c>
      <c r="F61" s="179" t="s">
        <v>65</v>
      </c>
      <c r="G61" s="186">
        <v>328000</v>
      </c>
      <c r="H61" s="186">
        <v>100040</v>
      </c>
      <c r="I61" s="190">
        <v>0.305</v>
      </c>
    </row>
    <row r="62" spans="1:9" ht="25.5">
      <c r="A62" s="83">
        <f t="shared" si="0"/>
        <v>50</v>
      </c>
      <c r="B62" s="185" t="s">
        <v>235</v>
      </c>
      <c r="C62" s="179" t="s">
        <v>84</v>
      </c>
      <c r="D62" s="179" t="s">
        <v>63</v>
      </c>
      <c r="E62" s="179" t="s">
        <v>666</v>
      </c>
      <c r="F62" s="179" t="s">
        <v>132</v>
      </c>
      <c r="G62" s="186">
        <v>328000</v>
      </c>
      <c r="H62" s="186">
        <v>100040</v>
      </c>
      <c r="I62" s="190">
        <v>0.305</v>
      </c>
    </row>
    <row r="63" spans="1:9" ht="25.5">
      <c r="A63" s="83">
        <f t="shared" si="0"/>
        <v>51</v>
      </c>
      <c r="B63" s="185" t="s">
        <v>254</v>
      </c>
      <c r="C63" s="179" t="s">
        <v>84</v>
      </c>
      <c r="D63" s="179" t="s">
        <v>63</v>
      </c>
      <c r="E63" s="179" t="s">
        <v>255</v>
      </c>
      <c r="F63" s="179" t="s">
        <v>65</v>
      </c>
      <c r="G63" s="186">
        <v>500000</v>
      </c>
      <c r="H63" s="186">
        <v>76260</v>
      </c>
      <c r="I63" s="190">
        <v>0.15252</v>
      </c>
    </row>
    <row r="64" spans="1:9" ht="25.5">
      <c r="A64" s="83">
        <f t="shared" si="0"/>
        <v>52</v>
      </c>
      <c r="B64" s="185" t="s">
        <v>235</v>
      </c>
      <c r="C64" s="179" t="s">
        <v>84</v>
      </c>
      <c r="D64" s="179" t="s">
        <v>63</v>
      </c>
      <c r="E64" s="179" t="s">
        <v>255</v>
      </c>
      <c r="F64" s="179" t="s">
        <v>132</v>
      </c>
      <c r="G64" s="186">
        <v>500000</v>
      </c>
      <c r="H64" s="186">
        <v>76260</v>
      </c>
      <c r="I64" s="190">
        <v>0.15252</v>
      </c>
    </row>
    <row r="65" spans="1:9" ht="51">
      <c r="A65" s="83">
        <f t="shared" si="0"/>
        <v>53</v>
      </c>
      <c r="B65" s="185" t="s">
        <v>258</v>
      </c>
      <c r="C65" s="179" t="s">
        <v>84</v>
      </c>
      <c r="D65" s="179" t="s">
        <v>63</v>
      </c>
      <c r="E65" s="179" t="s">
        <v>256</v>
      </c>
      <c r="F65" s="179" t="s">
        <v>65</v>
      </c>
      <c r="G65" s="186">
        <v>1541928</v>
      </c>
      <c r="H65" s="186">
        <v>1373113.68</v>
      </c>
      <c r="I65" s="190">
        <v>0.8905173782433421</v>
      </c>
    </row>
    <row r="66" spans="1:9" ht="25.5">
      <c r="A66" s="83">
        <f t="shared" si="0"/>
        <v>54</v>
      </c>
      <c r="B66" s="185" t="s">
        <v>257</v>
      </c>
      <c r="C66" s="179" t="s">
        <v>84</v>
      </c>
      <c r="D66" s="179" t="s">
        <v>63</v>
      </c>
      <c r="E66" s="179" t="s">
        <v>256</v>
      </c>
      <c r="F66" s="179" t="s">
        <v>136</v>
      </c>
      <c r="G66" s="186">
        <v>1452128</v>
      </c>
      <c r="H66" s="186">
        <v>1283426.68</v>
      </c>
      <c r="I66" s="190">
        <v>0.8838247592498732</v>
      </c>
    </row>
    <row r="67" spans="1:9" ht="25.5">
      <c r="A67" s="83">
        <f t="shared" si="0"/>
        <v>55</v>
      </c>
      <c r="B67" s="185" t="s">
        <v>235</v>
      </c>
      <c r="C67" s="179" t="s">
        <v>84</v>
      </c>
      <c r="D67" s="179" t="s">
        <v>63</v>
      </c>
      <c r="E67" s="179" t="s">
        <v>256</v>
      </c>
      <c r="F67" s="179" t="s">
        <v>132</v>
      </c>
      <c r="G67" s="186">
        <v>89800</v>
      </c>
      <c r="H67" s="186">
        <v>89687</v>
      </c>
      <c r="I67" s="190">
        <v>0.9987416481069042</v>
      </c>
    </row>
    <row r="68" spans="1:9" ht="63.75">
      <c r="A68" s="83">
        <f t="shared" si="0"/>
        <v>56</v>
      </c>
      <c r="B68" s="185" t="s">
        <v>758</v>
      </c>
      <c r="C68" s="179" t="s">
        <v>84</v>
      </c>
      <c r="D68" s="179" t="s">
        <v>63</v>
      </c>
      <c r="E68" s="179" t="s">
        <v>259</v>
      </c>
      <c r="F68" s="179" t="s">
        <v>65</v>
      </c>
      <c r="G68" s="186">
        <v>15902165.98</v>
      </c>
      <c r="H68" s="186">
        <v>11889420.92</v>
      </c>
      <c r="I68" s="190">
        <v>0.7476604718472446</v>
      </c>
    </row>
    <row r="69" spans="1:9" ht="38.25">
      <c r="A69" s="83">
        <f t="shared" si="0"/>
        <v>57</v>
      </c>
      <c r="B69" s="185" t="s">
        <v>261</v>
      </c>
      <c r="C69" s="179" t="s">
        <v>84</v>
      </c>
      <c r="D69" s="179" t="s">
        <v>63</v>
      </c>
      <c r="E69" s="179" t="s">
        <v>262</v>
      </c>
      <c r="F69" s="179" t="s">
        <v>65</v>
      </c>
      <c r="G69" s="186">
        <v>310000</v>
      </c>
      <c r="H69" s="186">
        <v>163172</v>
      </c>
      <c r="I69" s="190">
        <v>0.5263612903225806</v>
      </c>
    </row>
    <row r="70" spans="1:9" ht="25.5">
      <c r="A70" s="83">
        <f t="shared" si="0"/>
        <v>58</v>
      </c>
      <c r="B70" s="185" t="s">
        <v>235</v>
      </c>
      <c r="C70" s="179" t="s">
        <v>84</v>
      </c>
      <c r="D70" s="179" t="s">
        <v>63</v>
      </c>
      <c r="E70" s="179" t="s">
        <v>262</v>
      </c>
      <c r="F70" s="179" t="s">
        <v>132</v>
      </c>
      <c r="G70" s="186">
        <v>310000</v>
      </c>
      <c r="H70" s="186">
        <v>163172</v>
      </c>
      <c r="I70" s="190">
        <v>0.5263612903225806</v>
      </c>
    </row>
    <row r="71" spans="1:9" ht="114.75">
      <c r="A71" s="83">
        <f t="shared" si="0"/>
        <v>59</v>
      </c>
      <c r="B71" s="185" t="s">
        <v>667</v>
      </c>
      <c r="C71" s="179" t="s">
        <v>84</v>
      </c>
      <c r="D71" s="179" t="s">
        <v>63</v>
      </c>
      <c r="E71" s="179" t="s">
        <v>668</v>
      </c>
      <c r="F71" s="179" t="s">
        <v>65</v>
      </c>
      <c r="G71" s="186">
        <v>1000</v>
      </c>
      <c r="H71" s="186">
        <v>0</v>
      </c>
      <c r="I71" s="190">
        <v>0</v>
      </c>
    </row>
    <row r="72" spans="1:9" ht="25.5">
      <c r="A72" s="83">
        <f t="shared" si="0"/>
        <v>60</v>
      </c>
      <c r="B72" s="185" t="s">
        <v>235</v>
      </c>
      <c r="C72" s="179" t="s">
        <v>84</v>
      </c>
      <c r="D72" s="179" t="s">
        <v>63</v>
      </c>
      <c r="E72" s="179" t="s">
        <v>668</v>
      </c>
      <c r="F72" s="179" t="s">
        <v>132</v>
      </c>
      <c r="G72" s="186">
        <v>1000</v>
      </c>
      <c r="H72" s="186">
        <v>0</v>
      </c>
      <c r="I72" s="190">
        <v>0</v>
      </c>
    </row>
    <row r="73" spans="1:9" ht="25.5">
      <c r="A73" s="83">
        <f t="shared" si="0"/>
        <v>61</v>
      </c>
      <c r="B73" s="185" t="s">
        <v>263</v>
      </c>
      <c r="C73" s="179" t="s">
        <v>84</v>
      </c>
      <c r="D73" s="179" t="s">
        <v>63</v>
      </c>
      <c r="E73" s="179" t="s">
        <v>264</v>
      </c>
      <c r="F73" s="179" t="s">
        <v>65</v>
      </c>
      <c r="G73" s="186">
        <v>418000</v>
      </c>
      <c r="H73" s="186">
        <v>417000</v>
      </c>
      <c r="I73" s="190">
        <v>0.9976076555023924</v>
      </c>
    </row>
    <row r="74" spans="1:9" ht="25.5">
      <c r="A74" s="83">
        <f t="shared" si="0"/>
        <v>62</v>
      </c>
      <c r="B74" s="185" t="s">
        <v>235</v>
      </c>
      <c r="C74" s="179" t="s">
        <v>84</v>
      </c>
      <c r="D74" s="179" t="s">
        <v>63</v>
      </c>
      <c r="E74" s="179" t="s">
        <v>264</v>
      </c>
      <c r="F74" s="179" t="s">
        <v>132</v>
      </c>
      <c r="G74" s="186">
        <v>418000</v>
      </c>
      <c r="H74" s="186">
        <v>417000</v>
      </c>
      <c r="I74" s="190">
        <v>0.9976076555023924</v>
      </c>
    </row>
    <row r="75" spans="1:9" ht="38.25">
      <c r="A75" s="83">
        <f t="shared" si="0"/>
        <v>63</v>
      </c>
      <c r="B75" s="185" t="s">
        <v>669</v>
      </c>
      <c r="C75" s="179" t="s">
        <v>84</v>
      </c>
      <c r="D75" s="179" t="s">
        <v>63</v>
      </c>
      <c r="E75" s="179" t="s">
        <v>265</v>
      </c>
      <c r="F75" s="179" t="s">
        <v>65</v>
      </c>
      <c r="G75" s="186">
        <v>9406143.29</v>
      </c>
      <c r="H75" s="186">
        <v>5619728.66</v>
      </c>
      <c r="I75" s="190">
        <v>0.5974530141354034</v>
      </c>
    </row>
    <row r="76" spans="1:9" ht="25.5">
      <c r="A76" s="83">
        <f t="shared" si="0"/>
        <v>64</v>
      </c>
      <c r="B76" s="185" t="s">
        <v>235</v>
      </c>
      <c r="C76" s="179" t="s">
        <v>84</v>
      </c>
      <c r="D76" s="179" t="s">
        <v>63</v>
      </c>
      <c r="E76" s="179" t="s">
        <v>265</v>
      </c>
      <c r="F76" s="179" t="s">
        <v>132</v>
      </c>
      <c r="G76" s="186">
        <v>7148713.29</v>
      </c>
      <c r="H76" s="186">
        <v>3544247.25</v>
      </c>
      <c r="I76" s="190">
        <v>0.4957881378398378</v>
      </c>
    </row>
    <row r="77" spans="1:9" ht="12.75">
      <c r="A77" s="83">
        <f t="shared" si="0"/>
        <v>65</v>
      </c>
      <c r="B77" s="185" t="s">
        <v>260</v>
      </c>
      <c r="C77" s="179" t="s">
        <v>84</v>
      </c>
      <c r="D77" s="179" t="s">
        <v>63</v>
      </c>
      <c r="E77" s="179" t="s">
        <v>265</v>
      </c>
      <c r="F77" s="179" t="s">
        <v>137</v>
      </c>
      <c r="G77" s="186">
        <v>2257430</v>
      </c>
      <c r="H77" s="186">
        <v>2075481.41</v>
      </c>
      <c r="I77" s="190">
        <v>0.9194001187190743</v>
      </c>
    </row>
    <row r="78" spans="1:9" ht="51">
      <c r="A78" s="83">
        <f t="shared" si="0"/>
        <v>66</v>
      </c>
      <c r="B78" s="185" t="s">
        <v>759</v>
      </c>
      <c r="C78" s="179" t="s">
        <v>84</v>
      </c>
      <c r="D78" s="179" t="s">
        <v>63</v>
      </c>
      <c r="E78" s="179" t="s">
        <v>760</v>
      </c>
      <c r="F78" s="179" t="s">
        <v>65</v>
      </c>
      <c r="G78" s="186">
        <v>94992</v>
      </c>
      <c r="H78" s="186">
        <v>94992</v>
      </c>
      <c r="I78" s="190">
        <v>1</v>
      </c>
    </row>
    <row r="79" spans="1:9" ht="12.75">
      <c r="A79" s="83">
        <f aca="true" t="shared" si="1" ref="A79:A142">A78+1</f>
        <v>67</v>
      </c>
      <c r="B79" s="185" t="s">
        <v>268</v>
      </c>
      <c r="C79" s="179" t="s">
        <v>84</v>
      </c>
      <c r="D79" s="179" t="s">
        <v>63</v>
      </c>
      <c r="E79" s="179" t="s">
        <v>760</v>
      </c>
      <c r="F79" s="179" t="s">
        <v>140</v>
      </c>
      <c r="G79" s="186">
        <v>94992</v>
      </c>
      <c r="H79" s="186">
        <v>94992</v>
      </c>
      <c r="I79" s="190">
        <v>1</v>
      </c>
    </row>
    <row r="80" spans="1:9" ht="25.5">
      <c r="A80" s="83">
        <f t="shared" si="1"/>
        <v>68</v>
      </c>
      <c r="B80" s="185" t="s">
        <v>266</v>
      </c>
      <c r="C80" s="179" t="s">
        <v>84</v>
      </c>
      <c r="D80" s="179" t="s">
        <v>63</v>
      </c>
      <c r="E80" s="179" t="s">
        <v>267</v>
      </c>
      <c r="F80" s="179" t="s">
        <v>65</v>
      </c>
      <c r="G80" s="186">
        <v>49500</v>
      </c>
      <c r="H80" s="186">
        <v>49500</v>
      </c>
      <c r="I80" s="190">
        <v>1</v>
      </c>
    </row>
    <row r="81" spans="1:9" ht="25.5">
      <c r="A81" s="83">
        <f t="shared" si="1"/>
        <v>69</v>
      </c>
      <c r="B81" s="185" t="s">
        <v>235</v>
      </c>
      <c r="C81" s="179" t="s">
        <v>84</v>
      </c>
      <c r="D81" s="179" t="s">
        <v>63</v>
      </c>
      <c r="E81" s="179" t="s">
        <v>267</v>
      </c>
      <c r="F81" s="179" t="s">
        <v>132</v>
      </c>
      <c r="G81" s="186">
        <v>49500</v>
      </c>
      <c r="H81" s="186">
        <v>49500</v>
      </c>
      <c r="I81" s="190">
        <v>1</v>
      </c>
    </row>
    <row r="82" spans="1:9" ht="25.5">
      <c r="A82" s="83">
        <f t="shared" si="1"/>
        <v>70</v>
      </c>
      <c r="B82" s="185" t="s">
        <v>670</v>
      </c>
      <c r="C82" s="179" t="s">
        <v>84</v>
      </c>
      <c r="D82" s="179" t="s">
        <v>63</v>
      </c>
      <c r="E82" s="179" t="s">
        <v>671</v>
      </c>
      <c r="F82" s="179" t="s">
        <v>65</v>
      </c>
      <c r="G82" s="186">
        <v>789800</v>
      </c>
      <c r="H82" s="186">
        <v>789800</v>
      </c>
      <c r="I82" s="190">
        <v>1</v>
      </c>
    </row>
    <row r="83" spans="1:9" ht="25.5">
      <c r="A83" s="83">
        <f t="shared" si="1"/>
        <v>71</v>
      </c>
      <c r="B83" s="185" t="s">
        <v>235</v>
      </c>
      <c r="C83" s="179" t="s">
        <v>84</v>
      </c>
      <c r="D83" s="179" t="s">
        <v>63</v>
      </c>
      <c r="E83" s="179" t="s">
        <v>671</v>
      </c>
      <c r="F83" s="179" t="s">
        <v>132</v>
      </c>
      <c r="G83" s="186">
        <v>789800</v>
      </c>
      <c r="H83" s="186">
        <v>789800</v>
      </c>
      <c r="I83" s="190">
        <v>1</v>
      </c>
    </row>
    <row r="84" spans="1:9" ht="25.5">
      <c r="A84" s="83">
        <f t="shared" si="1"/>
        <v>72</v>
      </c>
      <c r="B84" s="185" t="s">
        <v>672</v>
      </c>
      <c r="C84" s="179" t="s">
        <v>84</v>
      </c>
      <c r="D84" s="179" t="s">
        <v>63</v>
      </c>
      <c r="E84" s="179" t="s">
        <v>673</v>
      </c>
      <c r="F84" s="179" t="s">
        <v>65</v>
      </c>
      <c r="G84" s="186">
        <v>2020423</v>
      </c>
      <c r="H84" s="186">
        <v>2016820.57</v>
      </c>
      <c r="I84" s="190">
        <v>0.9982169921843099</v>
      </c>
    </row>
    <row r="85" spans="1:9" ht="25.5">
      <c r="A85" s="83">
        <f t="shared" si="1"/>
        <v>73</v>
      </c>
      <c r="B85" s="185" t="s">
        <v>257</v>
      </c>
      <c r="C85" s="179" t="s">
        <v>84</v>
      </c>
      <c r="D85" s="179" t="s">
        <v>63</v>
      </c>
      <c r="E85" s="179" t="s">
        <v>673</v>
      </c>
      <c r="F85" s="179" t="s">
        <v>136</v>
      </c>
      <c r="G85" s="186">
        <v>1987383</v>
      </c>
      <c r="H85" s="186">
        <v>1983780.57</v>
      </c>
      <c r="I85" s="190">
        <v>0.9981873498968241</v>
      </c>
    </row>
    <row r="86" spans="1:9" ht="25.5">
      <c r="A86" s="83">
        <f t="shared" si="1"/>
        <v>74</v>
      </c>
      <c r="B86" s="185" t="s">
        <v>235</v>
      </c>
      <c r="C86" s="179" t="s">
        <v>84</v>
      </c>
      <c r="D86" s="179" t="s">
        <v>63</v>
      </c>
      <c r="E86" s="179" t="s">
        <v>673</v>
      </c>
      <c r="F86" s="179" t="s">
        <v>132</v>
      </c>
      <c r="G86" s="186">
        <v>33040</v>
      </c>
      <c r="H86" s="186">
        <v>33040</v>
      </c>
      <c r="I86" s="190">
        <v>1</v>
      </c>
    </row>
    <row r="87" spans="1:9" ht="51">
      <c r="A87" s="83">
        <f t="shared" si="1"/>
        <v>75</v>
      </c>
      <c r="B87" s="185" t="s">
        <v>674</v>
      </c>
      <c r="C87" s="179" t="s">
        <v>84</v>
      </c>
      <c r="D87" s="179" t="s">
        <v>63</v>
      </c>
      <c r="E87" s="179" t="s">
        <v>675</v>
      </c>
      <c r="F87" s="179" t="s">
        <v>65</v>
      </c>
      <c r="G87" s="186">
        <v>1424600</v>
      </c>
      <c r="H87" s="186">
        <v>1424600</v>
      </c>
      <c r="I87" s="190">
        <v>1</v>
      </c>
    </row>
    <row r="88" spans="1:9" ht="12.75">
      <c r="A88" s="83">
        <f t="shared" si="1"/>
        <v>76</v>
      </c>
      <c r="B88" s="185" t="s">
        <v>268</v>
      </c>
      <c r="C88" s="179" t="s">
        <v>84</v>
      </c>
      <c r="D88" s="179" t="s">
        <v>63</v>
      </c>
      <c r="E88" s="179" t="s">
        <v>675</v>
      </c>
      <c r="F88" s="179" t="s">
        <v>140</v>
      </c>
      <c r="G88" s="186">
        <v>1424600</v>
      </c>
      <c r="H88" s="186">
        <v>1424600</v>
      </c>
      <c r="I88" s="190">
        <v>1</v>
      </c>
    </row>
    <row r="89" spans="1:9" ht="12.75">
      <c r="A89" s="83">
        <f t="shared" si="1"/>
        <v>77</v>
      </c>
      <c r="B89" s="185" t="s">
        <v>761</v>
      </c>
      <c r="C89" s="179" t="s">
        <v>84</v>
      </c>
      <c r="D89" s="179" t="s">
        <v>63</v>
      </c>
      <c r="E89" s="179" t="s">
        <v>269</v>
      </c>
      <c r="F89" s="179" t="s">
        <v>65</v>
      </c>
      <c r="G89" s="186">
        <v>58344.69</v>
      </c>
      <c r="H89" s="186">
        <v>58344.69</v>
      </c>
      <c r="I89" s="190">
        <v>1</v>
      </c>
    </row>
    <row r="90" spans="1:9" ht="25.5">
      <c r="A90" s="83">
        <f t="shared" si="1"/>
        <v>78</v>
      </c>
      <c r="B90" s="185" t="s">
        <v>235</v>
      </c>
      <c r="C90" s="179" t="s">
        <v>84</v>
      </c>
      <c r="D90" s="179" t="s">
        <v>63</v>
      </c>
      <c r="E90" s="179" t="s">
        <v>269</v>
      </c>
      <c r="F90" s="179" t="s">
        <v>132</v>
      </c>
      <c r="G90" s="186">
        <v>58344.69</v>
      </c>
      <c r="H90" s="186">
        <v>58344.69</v>
      </c>
      <c r="I90" s="190">
        <v>1</v>
      </c>
    </row>
    <row r="91" spans="1:9" ht="25.5">
      <c r="A91" s="83">
        <f t="shared" si="1"/>
        <v>79</v>
      </c>
      <c r="B91" s="185" t="s">
        <v>571</v>
      </c>
      <c r="C91" s="179" t="s">
        <v>84</v>
      </c>
      <c r="D91" s="179" t="s">
        <v>63</v>
      </c>
      <c r="E91" s="179" t="s">
        <v>572</v>
      </c>
      <c r="F91" s="179" t="s">
        <v>65</v>
      </c>
      <c r="G91" s="186">
        <v>221000</v>
      </c>
      <c r="H91" s="186">
        <v>188500</v>
      </c>
      <c r="I91" s="190">
        <v>0.8529411764705882</v>
      </c>
    </row>
    <row r="92" spans="1:9" ht="25.5">
      <c r="A92" s="83">
        <f t="shared" si="1"/>
        <v>80</v>
      </c>
      <c r="B92" s="185" t="s">
        <v>235</v>
      </c>
      <c r="C92" s="179" t="s">
        <v>84</v>
      </c>
      <c r="D92" s="179" t="s">
        <v>63</v>
      </c>
      <c r="E92" s="179" t="s">
        <v>572</v>
      </c>
      <c r="F92" s="179" t="s">
        <v>132</v>
      </c>
      <c r="G92" s="186">
        <v>221000</v>
      </c>
      <c r="H92" s="186">
        <v>188500</v>
      </c>
      <c r="I92" s="190">
        <v>0.8529411764705882</v>
      </c>
    </row>
    <row r="93" spans="1:9" ht="63.75">
      <c r="A93" s="83">
        <f t="shared" si="1"/>
        <v>81</v>
      </c>
      <c r="B93" s="185" t="s">
        <v>762</v>
      </c>
      <c r="C93" s="179" t="s">
        <v>84</v>
      </c>
      <c r="D93" s="179" t="s">
        <v>63</v>
      </c>
      <c r="E93" s="179" t="s">
        <v>763</v>
      </c>
      <c r="F93" s="179" t="s">
        <v>65</v>
      </c>
      <c r="G93" s="186">
        <v>886963</v>
      </c>
      <c r="H93" s="186">
        <v>886963</v>
      </c>
      <c r="I93" s="190">
        <v>1</v>
      </c>
    </row>
    <row r="94" spans="1:9" ht="12.75">
      <c r="A94" s="83">
        <f t="shared" si="1"/>
        <v>82</v>
      </c>
      <c r="B94" s="185" t="s">
        <v>268</v>
      </c>
      <c r="C94" s="179" t="s">
        <v>84</v>
      </c>
      <c r="D94" s="179" t="s">
        <v>63</v>
      </c>
      <c r="E94" s="179" t="s">
        <v>763</v>
      </c>
      <c r="F94" s="179" t="s">
        <v>140</v>
      </c>
      <c r="G94" s="186">
        <v>886963</v>
      </c>
      <c r="H94" s="186">
        <v>886963</v>
      </c>
      <c r="I94" s="190">
        <v>1</v>
      </c>
    </row>
    <row r="95" spans="1:9" ht="63.75">
      <c r="A95" s="83">
        <f t="shared" si="1"/>
        <v>83</v>
      </c>
      <c r="B95" s="185" t="s">
        <v>764</v>
      </c>
      <c r="C95" s="179" t="s">
        <v>84</v>
      </c>
      <c r="D95" s="179" t="s">
        <v>63</v>
      </c>
      <c r="E95" s="179" t="s">
        <v>765</v>
      </c>
      <c r="F95" s="179" t="s">
        <v>65</v>
      </c>
      <c r="G95" s="186">
        <v>221400</v>
      </c>
      <c r="H95" s="186">
        <v>180000</v>
      </c>
      <c r="I95" s="190">
        <v>0.8130081300813008</v>
      </c>
    </row>
    <row r="96" spans="1:9" ht="12.75">
      <c r="A96" s="83">
        <f t="shared" si="1"/>
        <v>84</v>
      </c>
      <c r="B96" s="185" t="s">
        <v>268</v>
      </c>
      <c r="C96" s="179" t="s">
        <v>84</v>
      </c>
      <c r="D96" s="179" t="s">
        <v>63</v>
      </c>
      <c r="E96" s="179" t="s">
        <v>765</v>
      </c>
      <c r="F96" s="179" t="s">
        <v>140</v>
      </c>
      <c r="G96" s="186">
        <v>221400</v>
      </c>
      <c r="H96" s="186">
        <v>180000</v>
      </c>
      <c r="I96" s="190">
        <v>0.8130081300813008</v>
      </c>
    </row>
    <row r="97" spans="1:9" ht="38.25">
      <c r="A97" s="83">
        <f t="shared" si="1"/>
        <v>85</v>
      </c>
      <c r="B97" s="185" t="s">
        <v>766</v>
      </c>
      <c r="C97" s="179" t="s">
        <v>84</v>
      </c>
      <c r="D97" s="179" t="s">
        <v>63</v>
      </c>
      <c r="E97" s="179" t="s">
        <v>270</v>
      </c>
      <c r="F97" s="179" t="s">
        <v>65</v>
      </c>
      <c r="G97" s="186">
        <v>106500</v>
      </c>
      <c r="H97" s="186">
        <v>103474.67</v>
      </c>
      <c r="I97" s="190">
        <v>0.9715931455399061</v>
      </c>
    </row>
    <row r="98" spans="1:9" ht="38.25">
      <c r="A98" s="83">
        <f t="shared" si="1"/>
        <v>86</v>
      </c>
      <c r="B98" s="185" t="s">
        <v>767</v>
      </c>
      <c r="C98" s="179" t="s">
        <v>84</v>
      </c>
      <c r="D98" s="179" t="s">
        <v>63</v>
      </c>
      <c r="E98" s="179" t="s">
        <v>271</v>
      </c>
      <c r="F98" s="179" t="s">
        <v>65</v>
      </c>
      <c r="G98" s="186">
        <v>106500</v>
      </c>
      <c r="H98" s="186">
        <v>103474.67</v>
      </c>
      <c r="I98" s="190">
        <v>0.9715931455399061</v>
      </c>
    </row>
    <row r="99" spans="1:9" ht="89.25">
      <c r="A99" s="83">
        <f t="shared" si="1"/>
        <v>87</v>
      </c>
      <c r="B99" s="185" t="s">
        <v>768</v>
      </c>
      <c r="C99" s="179" t="s">
        <v>84</v>
      </c>
      <c r="D99" s="179" t="s">
        <v>63</v>
      </c>
      <c r="E99" s="179" t="s">
        <v>272</v>
      </c>
      <c r="F99" s="179" t="s">
        <v>65</v>
      </c>
      <c r="G99" s="186">
        <v>100</v>
      </c>
      <c r="H99" s="186">
        <v>100</v>
      </c>
      <c r="I99" s="190">
        <v>1</v>
      </c>
    </row>
    <row r="100" spans="1:9" ht="25.5">
      <c r="A100" s="83">
        <f t="shared" si="1"/>
        <v>88</v>
      </c>
      <c r="B100" s="185" t="s">
        <v>235</v>
      </c>
      <c r="C100" s="179" t="s">
        <v>84</v>
      </c>
      <c r="D100" s="179" t="s">
        <v>63</v>
      </c>
      <c r="E100" s="179" t="s">
        <v>272</v>
      </c>
      <c r="F100" s="179" t="s">
        <v>132</v>
      </c>
      <c r="G100" s="186">
        <v>100</v>
      </c>
      <c r="H100" s="186">
        <v>100</v>
      </c>
      <c r="I100" s="190">
        <v>1</v>
      </c>
    </row>
    <row r="101" spans="1:9" ht="38.25">
      <c r="A101" s="83">
        <f t="shared" si="1"/>
        <v>89</v>
      </c>
      <c r="B101" s="185" t="s">
        <v>273</v>
      </c>
      <c r="C101" s="179" t="s">
        <v>84</v>
      </c>
      <c r="D101" s="179" t="s">
        <v>63</v>
      </c>
      <c r="E101" s="179" t="s">
        <v>274</v>
      </c>
      <c r="F101" s="179" t="s">
        <v>65</v>
      </c>
      <c r="G101" s="186">
        <v>106400</v>
      </c>
      <c r="H101" s="186">
        <v>103374.67</v>
      </c>
      <c r="I101" s="190">
        <v>0.971566447368421</v>
      </c>
    </row>
    <row r="102" spans="1:9" ht="25.5">
      <c r="A102" s="83">
        <f t="shared" si="1"/>
        <v>90</v>
      </c>
      <c r="B102" s="185" t="s">
        <v>231</v>
      </c>
      <c r="C102" s="179" t="s">
        <v>84</v>
      </c>
      <c r="D102" s="179" t="s">
        <v>63</v>
      </c>
      <c r="E102" s="179" t="s">
        <v>274</v>
      </c>
      <c r="F102" s="179" t="s">
        <v>131</v>
      </c>
      <c r="G102" s="186">
        <v>40427.1</v>
      </c>
      <c r="H102" s="186">
        <v>37401.77</v>
      </c>
      <c r="I102" s="190">
        <v>0.9251657922532163</v>
      </c>
    </row>
    <row r="103" spans="1:9" ht="25.5">
      <c r="A103" s="83">
        <f t="shared" si="1"/>
        <v>91</v>
      </c>
      <c r="B103" s="185" t="s">
        <v>235</v>
      </c>
      <c r="C103" s="179" t="s">
        <v>84</v>
      </c>
      <c r="D103" s="179" t="s">
        <v>63</v>
      </c>
      <c r="E103" s="179" t="s">
        <v>274</v>
      </c>
      <c r="F103" s="179" t="s">
        <v>132</v>
      </c>
      <c r="G103" s="186">
        <v>65972.9</v>
      </c>
      <c r="H103" s="186">
        <v>65972.9</v>
      </c>
      <c r="I103" s="190">
        <v>1</v>
      </c>
    </row>
    <row r="104" spans="1:9" ht="25.5">
      <c r="A104" s="83">
        <f t="shared" si="1"/>
        <v>92</v>
      </c>
      <c r="B104" s="185" t="s">
        <v>275</v>
      </c>
      <c r="C104" s="179" t="s">
        <v>84</v>
      </c>
      <c r="D104" s="179" t="s">
        <v>38</v>
      </c>
      <c r="E104" s="179" t="s">
        <v>224</v>
      </c>
      <c r="F104" s="179" t="s">
        <v>65</v>
      </c>
      <c r="G104" s="186">
        <v>15709054</v>
      </c>
      <c r="H104" s="186">
        <v>14071770.02</v>
      </c>
      <c r="I104" s="190">
        <v>0.8957745017618503</v>
      </c>
    </row>
    <row r="105" spans="1:9" ht="38.25">
      <c r="A105" s="83">
        <f t="shared" si="1"/>
        <v>93</v>
      </c>
      <c r="B105" s="185" t="s">
        <v>276</v>
      </c>
      <c r="C105" s="179" t="s">
        <v>84</v>
      </c>
      <c r="D105" s="179" t="s">
        <v>39</v>
      </c>
      <c r="E105" s="179" t="s">
        <v>224</v>
      </c>
      <c r="F105" s="179" t="s">
        <v>65</v>
      </c>
      <c r="G105" s="186">
        <v>11975754</v>
      </c>
      <c r="H105" s="186">
        <v>11128190.49</v>
      </c>
      <c r="I105" s="190">
        <v>0.9292267100676918</v>
      </c>
    </row>
    <row r="106" spans="1:9" ht="38.25">
      <c r="A106" s="83">
        <f t="shared" si="1"/>
        <v>94</v>
      </c>
      <c r="B106" s="185" t="s">
        <v>766</v>
      </c>
      <c r="C106" s="179" t="s">
        <v>84</v>
      </c>
      <c r="D106" s="179" t="s">
        <v>39</v>
      </c>
      <c r="E106" s="179" t="s">
        <v>270</v>
      </c>
      <c r="F106" s="179" t="s">
        <v>65</v>
      </c>
      <c r="G106" s="186">
        <v>11975754</v>
      </c>
      <c r="H106" s="186">
        <v>11128190.49</v>
      </c>
      <c r="I106" s="190">
        <v>0.9292267100676918</v>
      </c>
    </row>
    <row r="107" spans="1:9" ht="76.5">
      <c r="A107" s="83">
        <f t="shared" si="1"/>
        <v>95</v>
      </c>
      <c r="B107" s="185" t="s">
        <v>769</v>
      </c>
      <c r="C107" s="179" t="s">
        <v>84</v>
      </c>
      <c r="D107" s="179" t="s">
        <v>39</v>
      </c>
      <c r="E107" s="179" t="s">
        <v>277</v>
      </c>
      <c r="F107" s="179" t="s">
        <v>65</v>
      </c>
      <c r="G107" s="186">
        <v>11975754</v>
      </c>
      <c r="H107" s="186">
        <v>11128190.49</v>
      </c>
      <c r="I107" s="190">
        <v>0.9292267100676918</v>
      </c>
    </row>
    <row r="108" spans="1:9" ht="76.5">
      <c r="A108" s="83">
        <f t="shared" si="1"/>
        <v>96</v>
      </c>
      <c r="B108" s="185" t="s">
        <v>278</v>
      </c>
      <c r="C108" s="179" t="s">
        <v>84</v>
      </c>
      <c r="D108" s="179" t="s">
        <v>39</v>
      </c>
      <c r="E108" s="179" t="s">
        <v>279</v>
      </c>
      <c r="F108" s="179" t="s">
        <v>65</v>
      </c>
      <c r="G108" s="186">
        <v>100000</v>
      </c>
      <c r="H108" s="186">
        <v>0</v>
      </c>
      <c r="I108" s="190">
        <v>0</v>
      </c>
    </row>
    <row r="109" spans="1:9" ht="25.5">
      <c r="A109" s="83">
        <f t="shared" si="1"/>
        <v>97</v>
      </c>
      <c r="B109" s="185" t="s">
        <v>235</v>
      </c>
      <c r="C109" s="179" t="s">
        <v>84</v>
      </c>
      <c r="D109" s="179" t="s">
        <v>39</v>
      </c>
      <c r="E109" s="179" t="s">
        <v>279</v>
      </c>
      <c r="F109" s="179" t="s">
        <v>132</v>
      </c>
      <c r="G109" s="186">
        <v>100000</v>
      </c>
      <c r="H109" s="186">
        <v>0</v>
      </c>
      <c r="I109" s="190">
        <v>0</v>
      </c>
    </row>
    <row r="110" spans="1:9" ht="38.25">
      <c r="A110" s="83">
        <f t="shared" si="1"/>
        <v>98</v>
      </c>
      <c r="B110" s="185" t="s">
        <v>280</v>
      </c>
      <c r="C110" s="179" t="s">
        <v>84</v>
      </c>
      <c r="D110" s="179" t="s">
        <v>39</v>
      </c>
      <c r="E110" s="179" t="s">
        <v>281</v>
      </c>
      <c r="F110" s="179" t="s">
        <v>65</v>
      </c>
      <c r="G110" s="186">
        <v>50000</v>
      </c>
      <c r="H110" s="186">
        <v>39021.36</v>
      </c>
      <c r="I110" s="190">
        <v>0.7804272</v>
      </c>
    </row>
    <row r="111" spans="1:9" ht="25.5">
      <c r="A111" s="83">
        <f t="shared" si="1"/>
        <v>99</v>
      </c>
      <c r="B111" s="185" t="s">
        <v>235</v>
      </c>
      <c r="C111" s="179" t="s">
        <v>84</v>
      </c>
      <c r="D111" s="179" t="s">
        <v>39</v>
      </c>
      <c r="E111" s="179" t="s">
        <v>281</v>
      </c>
      <c r="F111" s="179" t="s">
        <v>132</v>
      </c>
      <c r="G111" s="186">
        <v>50000</v>
      </c>
      <c r="H111" s="186">
        <v>39021.36</v>
      </c>
      <c r="I111" s="190">
        <v>0.7804272</v>
      </c>
    </row>
    <row r="112" spans="1:9" ht="51">
      <c r="A112" s="83">
        <f t="shared" si="1"/>
        <v>100</v>
      </c>
      <c r="B112" s="185" t="s">
        <v>282</v>
      </c>
      <c r="C112" s="179" t="s">
        <v>84</v>
      </c>
      <c r="D112" s="179" t="s">
        <v>39</v>
      </c>
      <c r="E112" s="179" t="s">
        <v>283</v>
      </c>
      <c r="F112" s="179" t="s">
        <v>65</v>
      </c>
      <c r="G112" s="186">
        <v>80000</v>
      </c>
      <c r="H112" s="186">
        <v>61246.5</v>
      </c>
      <c r="I112" s="190">
        <v>0.76558125</v>
      </c>
    </row>
    <row r="113" spans="1:9" ht="25.5">
      <c r="A113" s="83">
        <f t="shared" si="1"/>
        <v>101</v>
      </c>
      <c r="B113" s="185" t="s">
        <v>235</v>
      </c>
      <c r="C113" s="179" t="s">
        <v>84</v>
      </c>
      <c r="D113" s="179" t="s">
        <v>39</v>
      </c>
      <c r="E113" s="179" t="s">
        <v>283</v>
      </c>
      <c r="F113" s="179" t="s">
        <v>132</v>
      </c>
      <c r="G113" s="186">
        <v>80000</v>
      </c>
      <c r="H113" s="186">
        <v>61246.5</v>
      </c>
      <c r="I113" s="190">
        <v>0.76558125</v>
      </c>
    </row>
    <row r="114" spans="1:9" ht="89.25">
      <c r="A114" s="83">
        <f t="shared" si="1"/>
        <v>102</v>
      </c>
      <c r="B114" s="185" t="s">
        <v>284</v>
      </c>
      <c r="C114" s="179" t="s">
        <v>84</v>
      </c>
      <c r="D114" s="179" t="s">
        <v>39</v>
      </c>
      <c r="E114" s="179" t="s">
        <v>285</v>
      </c>
      <c r="F114" s="179" t="s">
        <v>65</v>
      </c>
      <c r="G114" s="186">
        <v>110000</v>
      </c>
      <c r="H114" s="186">
        <v>102684.67</v>
      </c>
      <c r="I114" s="190">
        <v>0.933497</v>
      </c>
    </row>
    <row r="115" spans="1:9" ht="25.5">
      <c r="A115" s="83">
        <f t="shared" si="1"/>
        <v>103</v>
      </c>
      <c r="B115" s="185" t="s">
        <v>235</v>
      </c>
      <c r="C115" s="179" t="s">
        <v>84</v>
      </c>
      <c r="D115" s="179" t="s">
        <v>39</v>
      </c>
      <c r="E115" s="179" t="s">
        <v>285</v>
      </c>
      <c r="F115" s="179" t="s">
        <v>132</v>
      </c>
      <c r="G115" s="186">
        <v>110000</v>
      </c>
      <c r="H115" s="186">
        <v>102684.67</v>
      </c>
      <c r="I115" s="190">
        <v>0.933497</v>
      </c>
    </row>
    <row r="116" spans="1:9" ht="25.5">
      <c r="A116" s="83">
        <f t="shared" si="1"/>
        <v>104</v>
      </c>
      <c r="B116" s="185" t="s">
        <v>676</v>
      </c>
      <c r="C116" s="179" t="s">
        <v>84</v>
      </c>
      <c r="D116" s="179" t="s">
        <v>39</v>
      </c>
      <c r="E116" s="179" t="s">
        <v>677</v>
      </c>
      <c r="F116" s="179" t="s">
        <v>65</v>
      </c>
      <c r="G116" s="186">
        <v>60000</v>
      </c>
      <c r="H116" s="186">
        <v>0</v>
      </c>
      <c r="I116" s="190">
        <v>0</v>
      </c>
    </row>
    <row r="117" spans="1:9" ht="25.5">
      <c r="A117" s="83">
        <f t="shared" si="1"/>
        <v>105</v>
      </c>
      <c r="B117" s="185" t="s">
        <v>235</v>
      </c>
      <c r="C117" s="179" t="s">
        <v>84</v>
      </c>
      <c r="D117" s="179" t="s">
        <v>39</v>
      </c>
      <c r="E117" s="179" t="s">
        <v>677</v>
      </c>
      <c r="F117" s="179" t="s">
        <v>132</v>
      </c>
      <c r="G117" s="186">
        <v>60000</v>
      </c>
      <c r="H117" s="186">
        <v>0</v>
      </c>
      <c r="I117" s="190">
        <v>0</v>
      </c>
    </row>
    <row r="118" spans="1:9" ht="25.5">
      <c r="A118" s="83">
        <f t="shared" si="1"/>
        <v>106</v>
      </c>
      <c r="B118" s="185" t="s">
        <v>770</v>
      </c>
      <c r="C118" s="179" t="s">
        <v>84</v>
      </c>
      <c r="D118" s="179" t="s">
        <v>39</v>
      </c>
      <c r="E118" s="179" t="s">
        <v>771</v>
      </c>
      <c r="F118" s="179" t="s">
        <v>65</v>
      </c>
      <c r="G118" s="186">
        <v>50000</v>
      </c>
      <c r="H118" s="186">
        <v>0</v>
      </c>
      <c r="I118" s="190">
        <v>0</v>
      </c>
    </row>
    <row r="119" spans="1:9" ht="25.5">
      <c r="A119" s="83">
        <f t="shared" si="1"/>
        <v>107</v>
      </c>
      <c r="B119" s="185" t="s">
        <v>235</v>
      </c>
      <c r="C119" s="179" t="s">
        <v>84</v>
      </c>
      <c r="D119" s="179" t="s">
        <v>39</v>
      </c>
      <c r="E119" s="179" t="s">
        <v>771</v>
      </c>
      <c r="F119" s="179" t="s">
        <v>132</v>
      </c>
      <c r="G119" s="186">
        <v>50000</v>
      </c>
      <c r="H119" s="186">
        <v>0</v>
      </c>
      <c r="I119" s="190">
        <v>0</v>
      </c>
    </row>
    <row r="120" spans="1:9" ht="25.5">
      <c r="A120" s="83">
        <f t="shared" si="1"/>
        <v>108</v>
      </c>
      <c r="B120" s="185" t="s">
        <v>772</v>
      </c>
      <c r="C120" s="179" t="s">
        <v>84</v>
      </c>
      <c r="D120" s="179" t="s">
        <v>39</v>
      </c>
      <c r="E120" s="179" t="s">
        <v>773</v>
      </c>
      <c r="F120" s="179" t="s">
        <v>65</v>
      </c>
      <c r="G120" s="186">
        <v>30000</v>
      </c>
      <c r="H120" s="186">
        <v>0</v>
      </c>
      <c r="I120" s="190">
        <v>0</v>
      </c>
    </row>
    <row r="121" spans="1:9" ht="25.5">
      <c r="A121" s="83">
        <f t="shared" si="1"/>
        <v>109</v>
      </c>
      <c r="B121" s="185" t="s">
        <v>235</v>
      </c>
      <c r="C121" s="179" t="s">
        <v>84</v>
      </c>
      <c r="D121" s="179" t="s">
        <v>39</v>
      </c>
      <c r="E121" s="179" t="s">
        <v>773</v>
      </c>
      <c r="F121" s="179" t="s">
        <v>132</v>
      </c>
      <c r="G121" s="186">
        <v>30000</v>
      </c>
      <c r="H121" s="186">
        <v>0</v>
      </c>
      <c r="I121" s="190">
        <v>0</v>
      </c>
    </row>
    <row r="122" spans="1:9" ht="38.25">
      <c r="A122" s="83">
        <f t="shared" si="1"/>
        <v>110</v>
      </c>
      <c r="B122" s="185" t="s">
        <v>286</v>
      </c>
      <c r="C122" s="179" t="s">
        <v>84</v>
      </c>
      <c r="D122" s="179" t="s">
        <v>39</v>
      </c>
      <c r="E122" s="179" t="s">
        <v>287</v>
      </c>
      <c r="F122" s="179" t="s">
        <v>65</v>
      </c>
      <c r="G122" s="186">
        <v>171490</v>
      </c>
      <c r="H122" s="186">
        <v>55017.16</v>
      </c>
      <c r="I122" s="190">
        <v>0.32081847338037206</v>
      </c>
    </row>
    <row r="123" spans="1:9" ht="25.5">
      <c r="A123" s="83">
        <f t="shared" si="1"/>
        <v>111</v>
      </c>
      <c r="B123" s="185" t="s">
        <v>235</v>
      </c>
      <c r="C123" s="179" t="s">
        <v>84</v>
      </c>
      <c r="D123" s="179" t="s">
        <v>39</v>
      </c>
      <c r="E123" s="179" t="s">
        <v>287</v>
      </c>
      <c r="F123" s="179" t="s">
        <v>132</v>
      </c>
      <c r="G123" s="186">
        <v>171490</v>
      </c>
      <c r="H123" s="186">
        <v>55017.16</v>
      </c>
      <c r="I123" s="190">
        <v>0.32081847338037206</v>
      </c>
    </row>
    <row r="124" spans="1:9" ht="12.75">
      <c r="A124" s="83">
        <f t="shared" si="1"/>
        <v>112</v>
      </c>
      <c r="B124" s="185" t="s">
        <v>288</v>
      </c>
      <c r="C124" s="179" t="s">
        <v>84</v>
      </c>
      <c r="D124" s="179" t="s">
        <v>39</v>
      </c>
      <c r="E124" s="179" t="s">
        <v>289</v>
      </c>
      <c r="F124" s="179" t="s">
        <v>65</v>
      </c>
      <c r="G124" s="186">
        <v>11324264</v>
      </c>
      <c r="H124" s="186">
        <v>10870220.8</v>
      </c>
      <c r="I124" s="190">
        <v>0.9599052794954268</v>
      </c>
    </row>
    <row r="125" spans="1:9" ht="25.5">
      <c r="A125" s="83">
        <f t="shared" si="1"/>
        <v>113</v>
      </c>
      <c r="B125" s="185" t="s">
        <v>257</v>
      </c>
      <c r="C125" s="179" t="s">
        <v>84</v>
      </c>
      <c r="D125" s="179" t="s">
        <v>39</v>
      </c>
      <c r="E125" s="179" t="s">
        <v>289</v>
      </c>
      <c r="F125" s="179" t="s">
        <v>136</v>
      </c>
      <c r="G125" s="186">
        <v>8827106</v>
      </c>
      <c r="H125" s="186">
        <v>8655390.45</v>
      </c>
      <c r="I125" s="190">
        <v>0.9805467896273139</v>
      </c>
    </row>
    <row r="126" spans="1:9" ht="25.5">
      <c r="A126" s="83">
        <f t="shared" si="1"/>
        <v>114</v>
      </c>
      <c r="B126" s="185" t="s">
        <v>235</v>
      </c>
      <c r="C126" s="179" t="s">
        <v>84</v>
      </c>
      <c r="D126" s="179" t="s">
        <v>39</v>
      </c>
      <c r="E126" s="179" t="s">
        <v>289</v>
      </c>
      <c r="F126" s="179" t="s">
        <v>132</v>
      </c>
      <c r="G126" s="186">
        <v>2085955</v>
      </c>
      <c r="H126" s="186">
        <v>1885539.35</v>
      </c>
      <c r="I126" s="190">
        <v>0.9039213933186478</v>
      </c>
    </row>
    <row r="127" spans="1:9" ht="12.75">
      <c r="A127" s="83">
        <f t="shared" si="1"/>
        <v>115</v>
      </c>
      <c r="B127" s="185" t="s">
        <v>236</v>
      </c>
      <c r="C127" s="179" t="s">
        <v>84</v>
      </c>
      <c r="D127" s="179" t="s">
        <v>39</v>
      </c>
      <c r="E127" s="179" t="s">
        <v>289</v>
      </c>
      <c r="F127" s="179" t="s">
        <v>134</v>
      </c>
      <c r="G127" s="186">
        <v>411203</v>
      </c>
      <c r="H127" s="186">
        <v>329291</v>
      </c>
      <c r="I127" s="190">
        <v>0.8007991186834726</v>
      </c>
    </row>
    <row r="128" spans="1:9" ht="12.75">
      <c r="A128" s="83">
        <f t="shared" si="1"/>
        <v>116</v>
      </c>
      <c r="B128" s="185" t="s">
        <v>774</v>
      </c>
      <c r="C128" s="179" t="s">
        <v>84</v>
      </c>
      <c r="D128" s="179" t="s">
        <v>747</v>
      </c>
      <c r="E128" s="179" t="s">
        <v>224</v>
      </c>
      <c r="F128" s="179" t="s">
        <v>65</v>
      </c>
      <c r="G128" s="186">
        <v>2210000</v>
      </c>
      <c r="H128" s="186">
        <v>1822353.68</v>
      </c>
      <c r="I128" s="190">
        <v>0.8245944253393666</v>
      </c>
    </row>
    <row r="129" spans="1:9" ht="38.25">
      <c r="A129" s="83">
        <f t="shared" si="1"/>
        <v>117</v>
      </c>
      <c r="B129" s="185" t="s">
        <v>766</v>
      </c>
      <c r="C129" s="179" t="s">
        <v>84</v>
      </c>
      <c r="D129" s="179" t="s">
        <v>747</v>
      </c>
      <c r="E129" s="179" t="s">
        <v>270</v>
      </c>
      <c r="F129" s="179" t="s">
        <v>65</v>
      </c>
      <c r="G129" s="186">
        <v>2210000</v>
      </c>
      <c r="H129" s="186">
        <v>1822353.68</v>
      </c>
      <c r="I129" s="190">
        <v>0.8245944253393666</v>
      </c>
    </row>
    <row r="130" spans="1:9" ht="76.5">
      <c r="A130" s="83">
        <f t="shared" si="1"/>
        <v>118</v>
      </c>
      <c r="B130" s="185" t="s">
        <v>769</v>
      </c>
      <c r="C130" s="179" t="s">
        <v>84</v>
      </c>
      <c r="D130" s="179" t="s">
        <v>747</v>
      </c>
      <c r="E130" s="179" t="s">
        <v>277</v>
      </c>
      <c r="F130" s="179" t="s">
        <v>65</v>
      </c>
      <c r="G130" s="186">
        <v>2210000</v>
      </c>
      <c r="H130" s="186">
        <v>1822353.68</v>
      </c>
      <c r="I130" s="190">
        <v>0.8245944253393666</v>
      </c>
    </row>
    <row r="131" spans="1:9" ht="25.5">
      <c r="A131" s="83">
        <f t="shared" si="1"/>
        <v>119</v>
      </c>
      <c r="B131" s="185" t="s">
        <v>775</v>
      </c>
      <c r="C131" s="179" t="s">
        <v>84</v>
      </c>
      <c r="D131" s="179" t="s">
        <v>747</v>
      </c>
      <c r="E131" s="179" t="s">
        <v>776</v>
      </c>
      <c r="F131" s="179" t="s">
        <v>65</v>
      </c>
      <c r="G131" s="186">
        <v>2210000</v>
      </c>
      <c r="H131" s="186">
        <v>1822353.68</v>
      </c>
      <c r="I131" s="190">
        <v>0.8245944253393666</v>
      </c>
    </row>
    <row r="132" spans="1:9" ht="12.75">
      <c r="A132" s="83">
        <f t="shared" si="1"/>
        <v>120</v>
      </c>
      <c r="B132" s="185" t="s">
        <v>268</v>
      </c>
      <c r="C132" s="179" t="s">
        <v>84</v>
      </c>
      <c r="D132" s="179" t="s">
        <v>747</v>
      </c>
      <c r="E132" s="179" t="s">
        <v>776</v>
      </c>
      <c r="F132" s="179" t="s">
        <v>140</v>
      </c>
      <c r="G132" s="186">
        <v>2210000</v>
      </c>
      <c r="H132" s="186">
        <v>1822353.68</v>
      </c>
      <c r="I132" s="190">
        <v>0.8245944253393666</v>
      </c>
    </row>
    <row r="133" spans="1:9" ht="25.5">
      <c r="A133" s="83">
        <f t="shared" si="1"/>
        <v>121</v>
      </c>
      <c r="B133" s="185" t="s">
        <v>290</v>
      </c>
      <c r="C133" s="179" t="s">
        <v>84</v>
      </c>
      <c r="D133" s="179" t="s">
        <v>109</v>
      </c>
      <c r="E133" s="179" t="s">
        <v>224</v>
      </c>
      <c r="F133" s="179" t="s">
        <v>65</v>
      </c>
      <c r="G133" s="186">
        <v>1523300</v>
      </c>
      <c r="H133" s="186">
        <v>1121225.85</v>
      </c>
      <c r="I133" s="190">
        <v>0.7360505809755137</v>
      </c>
    </row>
    <row r="134" spans="1:9" ht="38.25">
      <c r="A134" s="83">
        <f t="shared" si="1"/>
        <v>122</v>
      </c>
      <c r="B134" s="185" t="s">
        <v>766</v>
      </c>
      <c r="C134" s="179" t="s">
        <v>84</v>
      </c>
      <c r="D134" s="179" t="s">
        <v>109</v>
      </c>
      <c r="E134" s="179" t="s">
        <v>270</v>
      </c>
      <c r="F134" s="179" t="s">
        <v>65</v>
      </c>
      <c r="G134" s="186">
        <v>1523300</v>
      </c>
      <c r="H134" s="186">
        <v>1121225.85</v>
      </c>
      <c r="I134" s="190">
        <v>0.7360505809755137</v>
      </c>
    </row>
    <row r="135" spans="1:9" ht="38.25">
      <c r="A135" s="83">
        <f t="shared" si="1"/>
        <v>123</v>
      </c>
      <c r="B135" s="185" t="s">
        <v>777</v>
      </c>
      <c r="C135" s="179" t="s">
        <v>84</v>
      </c>
      <c r="D135" s="179" t="s">
        <v>109</v>
      </c>
      <c r="E135" s="179" t="s">
        <v>291</v>
      </c>
      <c r="F135" s="179" t="s">
        <v>65</v>
      </c>
      <c r="G135" s="186">
        <v>1212000</v>
      </c>
      <c r="H135" s="186">
        <v>878821.36</v>
      </c>
      <c r="I135" s="190">
        <v>0.7251001320132013</v>
      </c>
    </row>
    <row r="136" spans="1:9" ht="102">
      <c r="A136" s="83">
        <f t="shared" si="1"/>
        <v>124</v>
      </c>
      <c r="B136" s="185" t="s">
        <v>678</v>
      </c>
      <c r="C136" s="179" t="s">
        <v>84</v>
      </c>
      <c r="D136" s="179" t="s">
        <v>109</v>
      </c>
      <c r="E136" s="179" t="s">
        <v>292</v>
      </c>
      <c r="F136" s="179" t="s">
        <v>65</v>
      </c>
      <c r="G136" s="186">
        <v>1137000</v>
      </c>
      <c r="H136" s="186">
        <v>826821.36</v>
      </c>
      <c r="I136" s="190">
        <v>0.7271955672823219</v>
      </c>
    </row>
    <row r="137" spans="1:9" ht="25.5">
      <c r="A137" s="83">
        <f t="shared" si="1"/>
        <v>125</v>
      </c>
      <c r="B137" s="185" t="s">
        <v>257</v>
      </c>
      <c r="C137" s="179" t="s">
        <v>84</v>
      </c>
      <c r="D137" s="179" t="s">
        <v>109</v>
      </c>
      <c r="E137" s="179" t="s">
        <v>292</v>
      </c>
      <c r="F137" s="179" t="s">
        <v>136</v>
      </c>
      <c r="G137" s="186">
        <v>1001952</v>
      </c>
      <c r="H137" s="186">
        <v>769773.36</v>
      </c>
      <c r="I137" s="190">
        <v>0.7682736897575931</v>
      </c>
    </row>
    <row r="138" spans="1:9" ht="25.5">
      <c r="A138" s="83">
        <f t="shared" si="1"/>
        <v>126</v>
      </c>
      <c r="B138" s="185" t="s">
        <v>235</v>
      </c>
      <c r="C138" s="179" t="s">
        <v>84</v>
      </c>
      <c r="D138" s="179" t="s">
        <v>109</v>
      </c>
      <c r="E138" s="179" t="s">
        <v>292</v>
      </c>
      <c r="F138" s="179" t="s">
        <v>132</v>
      </c>
      <c r="G138" s="186">
        <v>135048</v>
      </c>
      <c r="H138" s="186">
        <v>57048</v>
      </c>
      <c r="I138" s="190">
        <v>0.4224275813044251</v>
      </c>
    </row>
    <row r="139" spans="1:9" ht="102">
      <c r="A139" s="83">
        <f t="shared" si="1"/>
        <v>127</v>
      </c>
      <c r="B139" s="185" t="s">
        <v>679</v>
      </c>
      <c r="C139" s="179" t="s">
        <v>84</v>
      </c>
      <c r="D139" s="179" t="s">
        <v>109</v>
      </c>
      <c r="E139" s="179" t="s">
        <v>680</v>
      </c>
      <c r="F139" s="179" t="s">
        <v>65</v>
      </c>
      <c r="G139" s="186">
        <v>75000</v>
      </c>
      <c r="H139" s="186">
        <v>52000</v>
      </c>
      <c r="I139" s="190">
        <v>0.6933333333333334</v>
      </c>
    </row>
    <row r="140" spans="1:9" ht="25.5">
      <c r="A140" s="83">
        <f t="shared" si="1"/>
        <v>128</v>
      </c>
      <c r="B140" s="185" t="s">
        <v>235</v>
      </c>
      <c r="C140" s="179" t="s">
        <v>84</v>
      </c>
      <c r="D140" s="179" t="s">
        <v>109</v>
      </c>
      <c r="E140" s="179" t="s">
        <v>680</v>
      </c>
      <c r="F140" s="179" t="s">
        <v>132</v>
      </c>
      <c r="G140" s="186">
        <v>75000</v>
      </c>
      <c r="H140" s="186">
        <v>52000</v>
      </c>
      <c r="I140" s="190">
        <v>0.6933333333333334</v>
      </c>
    </row>
    <row r="141" spans="1:9" ht="38.25">
      <c r="A141" s="83">
        <f t="shared" si="1"/>
        <v>129</v>
      </c>
      <c r="B141" s="185" t="s">
        <v>767</v>
      </c>
      <c r="C141" s="179" t="s">
        <v>84</v>
      </c>
      <c r="D141" s="179" t="s">
        <v>109</v>
      </c>
      <c r="E141" s="179" t="s">
        <v>271</v>
      </c>
      <c r="F141" s="179" t="s">
        <v>65</v>
      </c>
      <c r="G141" s="186">
        <v>311300</v>
      </c>
      <c r="H141" s="186">
        <v>242404.49</v>
      </c>
      <c r="I141" s="190">
        <v>0.7786845165435271</v>
      </c>
    </row>
    <row r="142" spans="1:9" ht="114.75">
      <c r="A142" s="83">
        <f t="shared" si="1"/>
        <v>130</v>
      </c>
      <c r="B142" s="185" t="s">
        <v>681</v>
      </c>
      <c r="C142" s="179" t="s">
        <v>84</v>
      </c>
      <c r="D142" s="179" t="s">
        <v>109</v>
      </c>
      <c r="E142" s="179" t="s">
        <v>293</v>
      </c>
      <c r="F142" s="179" t="s">
        <v>65</v>
      </c>
      <c r="G142" s="186">
        <v>161300</v>
      </c>
      <c r="H142" s="186">
        <v>140406.49</v>
      </c>
      <c r="I142" s="190">
        <v>0.8704680099194049</v>
      </c>
    </row>
    <row r="143" spans="1:9" ht="25.5">
      <c r="A143" s="83">
        <f aca="true" t="shared" si="2" ref="A143:A206">A142+1</f>
        <v>131</v>
      </c>
      <c r="B143" s="185" t="s">
        <v>235</v>
      </c>
      <c r="C143" s="179" t="s">
        <v>84</v>
      </c>
      <c r="D143" s="179" t="s">
        <v>109</v>
      </c>
      <c r="E143" s="179" t="s">
        <v>293</v>
      </c>
      <c r="F143" s="179" t="s">
        <v>132</v>
      </c>
      <c r="G143" s="186">
        <v>161300</v>
      </c>
      <c r="H143" s="186">
        <v>140406.49</v>
      </c>
      <c r="I143" s="190">
        <v>0.8704680099194049</v>
      </c>
    </row>
    <row r="144" spans="1:9" ht="76.5">
      <c r="A144" s="83">
        <f t="shared" si="2"/>
        <v>132</v>
      </c>
      <c r="B144" s="185" t="s">
        <v>682</v>
      </c>
      <c r="C144" s="179" t="s">
        <v>84</v>
      </c>
      <c r="D144" s="179" t="s">
        <v>109</v>
      </c>
      <c r="E144" s="179" t="s">
        <v>294</v>
      </c>
      <c r="F144" s="179" t="s">
        <v>65</v>
      </c>
      <c r="G144" s="186">
        <v>36000</v>
      </c>
      <c r="H144" s="186">
        <v>0</v>
      </c>
      <c r="I144" s="190">
        <v>0</v>
      </c>
    </row>
    <row r="145" spans="1:9" ht="25.5">
      <c r="A145" s="83">
        <f t="shared" si="2"/>
        <v>133</v>
      </c>
      <c r="B145" s="185" t="s">
        <v>235</v>
      </c>
      <c r="C145" s="179" t="s">
        <v>84</v>
      </c>
      <c r="D145" s="179" t="s">
        <v>109</v>
      </c>
      <c r="E145" s="179" t="s">
        <v>294</v>
      </c>
      <c r="F145" s="179" t="s">
        <v>132</v>
      </c>
      <c r="G145" s="186">
        <v>36000</v>
      </c>
      <c r="H145" s="186">
        <v>0</v>
      </c>
      <c r="I145" s="190">
        <v>0</v>
      </c>
    </row>
    <row r="146" spans="1:9" ht="114.75">
      <c r="A146" s="83">
        <f t="shared" si="2"/>
        <v>134</v>
      </c>
      <c r="B146" s="185" t="s">
        <v>683</v>
      </c>
      <c r="C146" s="179" t="s">
        <v>84</v>
      </c>
      <c r="D146" s="179" t="s">
        <v>109</v>
      </c>
      <c r="E146" s="179" t="s">
        <v>295</v>
      </c>
      <c r="F146" s="179" t="s">
        <v>65</v>
      </c>
      <c r="G146" s="186">
        <v>114000</v>
      </c>
      <c r="H146" s="186">
        <v>101998</v>
      </c>
      <c r="I146" s="190">
        <v>0.894719298245614</v>
      </c>
    </row>
    <row r="147" spans="1:9" ht="25.5">
      <c r="A147" s="83">
        <f t="shared" si="2"/>
        <v>135</v>
      </c>
      <c r="B147" s="185" t="s">
        <v>235</v>
      </c>
      <c r="C147" s="179" t="s">
        <v>84</v>
      </c>
      <c r="D147" s="179" t="s">
        <v>109</v>
      </c>
      <c r="E147" s="179" t="s">
        <v>295</v>
      </c>
      <c r="F147" s="179" t="s">
        <v>132</v>
      </c>
      <c r="G147" s="186">
        <v>114000</v>
      </c>
      <c r="H147" s="186">
        <v>101998</v>
      </c>
      <c r="I147" s="190">
        <v>0.894719298245614</v>
      </c>
    </row>
    <row r="148" spans="1:9" ht="12.75">
      <c r="A148" s="83">
        <f t="shared" si="2"/>
        <v>136</v>
      </c>
      <c r="B148" s="185" t="s">
        <v>296</v>
      </c>
      <c r="C148" s="179" t="s">
        <v>84</v>
      </c>
      <c r="D148" s="179" t="s">
        <v>40</v>
      </c>
      <c r="E148" s="179" t="s">
        <v>224</v>
      </c>
      <c r="F148" s="179" t="s">
        <v>65</v>
      </c>
      <c r="G148" s="186">
        <v>39892187.39</v>
      </c>
      <c r="H148" s="186">
        <v>27169324.86</v>
      </c>
      <c r="I148" s="190">
        <v>0.6810688166678643</v>
      </c>
    </row>
    <row r="149" spans="1:9" ht="12.75">
      <c r="A149" s="83">
        <f t="shared" si="2"/>
        <v>137</v>
      </c>
      <c r="B149" s="185" t="s">
        <v>297</v>
      </c>
      <c r="C149" s="179" t="s">
        <v>84</v>
      </c>
      <c r="D149" s="179" t="s">
        <v>41</v>
      </c>
      <c r="E149" s="179" t="s">
        <v>224</v>
      </c>
      <c r="F149" s="179" t="s">
        <v>65</v>
      </c>
      <c r="G149" s="186">
        <v>2394600</v>
      </c>
      <c r="H149" s="186">
        <v>2314515.99</v>
      </c>
      <c r="I149" s="190">
        <v>0.9665564144324731</v>
      </c>
    </row>
    <row r="150" spans="1:9" ht="51">
      <c r="A150" s="83">
        <f t="shared" si="2"/>
        <v>138</v>
      </c>
      <c r="B150" s="185" t="s">
        <v>778</v>
      </c>
      <c r="C150" s="179" t="s">
        <v>84</v>
      </c>
      <c r="D150" s="179" t="s">
        <v>41</v>
      </c>
      <c r="E150" s="179" t="s">
        <v>298</v>
      </c>
      <c r="F150" s="179" t="s">
        <v>65</v>
      </c>
      <c r="G150" s="186">
        <v>1662000</v>
      </c>
      <c r="H150" s="186">
        <v>1645424.85</v>
      </c>
      <c r="I150" s="190">
        <v>0.9900269855595668</v>
      </c>
    </row>
    <row r="151" spans="1:9" ht="51">
      <c r="A151" s="83">
        <f t="shared" si="2"/>
        <v>139</v>
      </c>
      <c r="B151" s="185" t="s">
        <v>299</v>
      </c>
      <c r="C151" s="179" t="s">
        <v>84</v>
      </c>
      <c r="D151" s="179" t="s">
        <v>41</v>
      </c>
      <c r="E151" s="179" t="s">
        <v>300</v>
      </c>
      <c r="F151" s="179" t="s">
        <v>65</v>
      </c>
      <c r="G151" s="186">
        <v>1662000</v>
      </c>
      <c r="H151" s="186">
        <v>1645424.85</v>
      </c>
      <c r="I151" s="190">
        <v>0.9900269855595668</v>
      </c>
    </row>
    <row r="152" spans="1:9" ht="51">
      <c r="A152" s="83">
        <f t="shared" si="2"/>
        <v>140</v>
      </c>
      <c r="B152" s="185" t="s">
        <v>301</v>
      </c>
      <c r="C152" s="179" t="s">
        <v>84</v>
      </c>
      <c r="D152" s="179" t="s">
        <v>41</v>
      </c>
      <c r="E152" s="179" t="s">
        <v>302</v>
      </c>
      <c r="F152" s="179" t="s">
        <v>65</v>
      </c>
      <c r="G152" s="186">
        <v>100000</v>
      </c>
      <c r="H152" s="186">
        <v>99741</v>
      </c>
      <c r="I152" s="190">
        <v>0.99741</v>
      </c>
    </row>
    <row r="153" spans="1:9" ht="25.5">
      <c r="A153" s="83">
        <f t="shared" si="2"/>
        <v>141</v>
      </c>
      <c r="B153" s="185" t="s">
        <v>235</v>
      </c>
      <c r="C153" s="179" t="s">
        <v>84</v>
      </c>
      <c r="D153" s="179" t="s">
        <v>41</v>
      </c>
      <c r="E153" s="179" t="s">
        <v>302</v>
      </c>
      <c r="F153" s="179" t="s">
        <v>132</v>
      </c>
      <c r="G153" s="186">
        <v>82500</v>
      </c>
      <c r="H153" s="186">
        <v>82500</v>
      </c>
      <c r="I153" s="190">
        <v>1</v>
      </c>
    </row>
    <row r="154" spans="1:9" ht="12.75">
      <c r="A154" s="83">
        <f t="shared" si="2"/>
        <v>142</v>
      </c>
      <c r="B154" s="185" t="s">
        <v>248</v>
      </c>
      <c r="C154" s="179" t="s">
        <v>84</v>
      </c>
      <c r="D154" s="179" t="s">
        <v>41</v>
      </c>
      <c r="E154" s="179" t="s">
        <v>302</v>
      </c>
      <c r="F154" s="179" t="s">
        <v>133</v>
      </c>
      <c r="G154" s="186">
        <v>17500</v>
      </c>
      <c r="H154" s="186">
        <v>17241</v>
      </c>
      <c r="I154" s="190">
        <v>0.9852</v>
      </c>
    </row>
    <row r="155" spans="1:9" ht="38.25">
      <c r="A155" s="83">
        <f t="shared" si="2"/>
        <v>143</v>
      </c>
      <c r="B155" s="185" t="s">
        <v>303</v>
      </c>
      <c r="C155" s="179" t="s">
        <v>84</v>
      </c>
      <c r="D155" s="179" t="s">
        <v>41</v>
      </c>
      <c r="E155" s="179" t="s">
        <v>304</v>
      </c>
      <c r="F155" s="179" t="s">
        <v>65</v>
      </c>
      <c r="G155" s="186">
        <v>400000</v>
      </c>
      <c r="H155" s="186">
        <v>386419.65</v>
      </c>
      <c r="I155" s="190">
        <v>0.966049125</v>
      </c>
    </row>
    <row r="156" spans="1:9" ht="51">
      <c r="A156" s="83">
        <f t="shared" si="2"/>
        <v>144</v>
      </c>
      <c r="B156" s="185" t="s">
        <v>779</v>
      </c>
      <c r="C156" s="179" t="s">
        <v>84</v>
      </c>
      <c r="D156" s="179" t="s">
        <v>41</v>
      </c>
      <c r="E156" s="179" t="s">
        <v>304</v>
      </c>
      <c r="F156" s="179" t="s">
        <v>135</v>
      </c>
      <c r="G156" s="186">
        <v>400000</v>
      </c>
      <c r="H156" s="186">
        <v>386419.65</v>
      </c>
      <c r="I156" s="190">
        <v>0.966049125</v>
      </c>
    </row>
    <row r="157" spans="1:9" ht="38.25">
      <c r="A157" s="83">
        <f t="shared" si="2"/>
        <v>145</v>
      </c>
      <c r="B157" s="185" t="s">
        <v>305</v>
      </c>
      <c r="C157" s="179" t="s">
        <v>84</v>
      </c>
      <c r="D157" s="179" t="s">
        <v>41</v>
      </c>
      <c r="E157" s="179" t="s">
        <v>306</v>
      </c>
      <c r="F157" s="179" t="s">
        <v>65</v>
      </c>
      <c r="G157" s="186">
        <v>355000</v>
      </c>
      <c r="H157" s="186">
        <v>352264.2</v>
      </c>
      <c r="I157" s="190">
        <v>0.9922935211267606</v>
      </c>
    </row>
    <row r="158" spans="1:9" ht="51">
      <c r="A158" s="83">
        <f t="shared" si="2"/>
        <v>146</v>
      </c>
      <c r="B158" s="185" t="s">
        <v>779</v>
      </c>
      <c r="C158" s="179" t="s">
        <v>84</v>
      </c>
      <c r="D158" s="179" t="s">
        <v>41</v>
      </c>
      <c r="E158" s="179" t="s">
        <v>306</v>
      </c>
      <c r="F158" s="179" t="s">
        <v>135</v>
      </c>
      <c r="G158" s="186">
        <v>355000</v>
      </c>
      <c r="H158" s="186">
        <v>352264.2</v>
      </c>
      <c r="I158" s="190">
        <v>0.9922935211267606</v>
      </c>
    </row>
    <row r="159" spans="1:9" ht="38.25">
      <c r="A159" s="83">
        <f t="shared" si="2"/>
        <v>147</v>
      </c>
      <c r="B159" s="185" t="s">
        <v>307</v>
      </c>
      <c r="C159" s="179" t="s">
        <v>84</v>
      </c>
      <c r="D159" s="179" t="s">
        <v>41</v>
      </c>
      <c r="E159" s="179" t="s">
        <v>308</v>
      </c>
      <c r="F159" s="179" t="s">
        <v>65</v>
      </c>
      <c r="G159" s="186">
        <v>130000</v>
      </c>
      <c r="H159" s="186">
        <v>130000</v>
      </c>
      <c r="I159" s="190">
        <v>1</v>
      </c>
    </row>
    <row r="160" spans="1:9" ht="25.5">
      <c r="A160" s="83">
        <f t="shared" si="2"/>
        <v>148</v>
      </c>
      <c r="B160" s="185" t="s">
        <v>235</v>
      </c>
      <c r="C160" s="179" t="s">
        <v>84</v>
      </c>
      <c r="D160" s="179" t="s">
        <v>41</v>
      </c>
      <c r="E160" s="179" t="s">
        <v>308</v>
      </c>
      <c r="F160" s="179" t="s">
        <v>132</v>
      </c>
      <c r="G160" s="186">
        <v>130000</v>
      </c>
      <c r="H160" s="186">
        <v>130000</v>
      </c>
      <c r="I160" s="190">
        <v>1</v>
      </c>
    </row>
    <row r="161" spans="1:9" ht="38.25">
      <c r="A161" s="83">
        <f t="shared" si="2"/>
        <v>149</v>
      </c>
      <c r="B161" s="185" t="s">
        <v>309</v>
      </c>
      <c r="C161" s="179" t="s">
        <v>84</v>
      </c>
      <c r="D161" s="179" t="s">
        <v>41</v>
      </c>
      <c r="E161" s="179" t="s">
        <v>310</v>
      </c>
      <c r="F161" s="179" t="s">
        <v>65</v>
      </c>
      <c r="G161" s="186">
        <v>77000</v>
      </c>
      <c r="H161" s="186">
        <v>77000</v>
      </c>
      <c r="I161" s="190">
        <v>1</v>
      </c>
    </row>
    <row r="162" spans="1:9" ht="25.5">
      <c r="A162" s="83">
        <f t="shared" si="2"/>
        <v>150</v>
      </c>
      <c r="B162" s="185" t="s">
        <v>235</v>
      </c>
      <c r="C162" s="179" t="s">
        <v>84</v>
      </c>
      <c r="D162" s="179" t="s">
        <v>41</v>
      </c>
      <c r="E162" s="179" t="s">
        <v>310</v>
      </c>
      <c r="F162" s="179" t="s">
        <v>132</v>
      </c>
      <c r="G162" s="186">
        <v>77000</v>
      </c>
      <c r="H162" s="186">
        <v>77000</v>
      </c>
      <c r="I162" s="190">
        <v>1</v>
      </c>
    </row>
    <row r="163" spans="1:9" ht="38.25">
      <c r="A163" s="83">
        <f t="shared" si="2"/>
        <v>151</v>
      </c>
      <c r="B163" s="185" t="s">
        <v>311</v>
      </c>
      <c r="C163" s="179" t="s">
        <v>84</v>
      </c>
      <c r="D163" s="179" t="s">
        <v>41</v>
      </c>
      <c r="E163" s="179" t="s">
        <v>312</v>
      </c>
      <c r="F163" s="179" t="s">
        <v>65</v>
      </c>
      <c r="G163" s="186">
        <v>600000</v>
      </c>
      <c r="H163" s="186">
        <v>600000</v>
      </c>
      <c r="I163" s="190">
        <v>1</v>
      </c>
    </row>
    <row r="164" spans="1:9" ht="51">
      <c r="A164" s="83">
        <f t="shared" si="2"/>
        <v>152</v>
      </c>
      <c r="B164" s="185" t="s">
        <v>779</v>
      </c>
      <c r="C164" s="179" t="s">
        <v>84</v>
      </c>
      <c r="D164" s="179" t="s">
        <v>41</v>
      </c>
      <c r="E164" s="179" t="s">
        <v>312</v>
      </c>
      <c r="F164" s="179" t="s">
        <v>135</v>
      </c>
      <c r="G164" s="186">
        <v>600000</v>
      </c>
      <c r="H164" s="186">
        <v>600000</v>
      </c>
      <c r="I164" s="190">
        <v>1</v>
      </c>
    </row>
    <row r="165" spans="1:9" ht="12.75">
      <c r="A165" s="83">
        <f t="shared" si="2"/>
        <v>153</v>
      </c>
      <c r="B165" s="185" t="s">
        <v>227</v>
      </c>
      <c r="C165" s="179" t="s">
        <v>84</v>
      </c>
      <c r="D165" s="179" t="s">
        <v>41</v>
      </c>
      <c r="E165" s="179" t="s">
        <v>228</v>
      </c>
      <c r="F165" s="179" t="s">
        <v>65</v>
      </c>
      <c r="G165" s="186">
        <v>732600</v>
      </c>
      <c r="H165" s="186">
        <v>669091.14</v>
      </c>
      <c r="I165" s="190">
        <v>0.9133103194103194</v>
      </c>
    </row>
    <row r="166" spans="1:9" ht="51">
      <c r="A166" s="83">
        <f t="shared" si="2"/>
        <v>154</v>
      </c>
      <c r="B166" s="185" t="s">
        <v>313</v>
      </c>
      <c r="C166" s="179" t="s">
        <v>84</v>
      </c>
      <c r="D166" s="179" t="s">
        <v>41</v>
      </c>
      <c r="E166" s="179" t="s">
        <v>314</v>
      </c>
      <c r="F166" s="179" t="s">
        <v>65</v>
      </c>
      <c r="G166" s="186">
        <v>732600</v>
      </c>
      <c r="H166" s="186">
        <v>669091.14</v>
      </c>
      <c r="I166" s="190">
        <v>0.9133103194103194</v>
      </c>
    </row>
    <row r="167" spans="1:9" ht="25.5">
      <c r="A167" s="83">
        <f t="shared" si="2"/>
        <v>155</v>
      </c>
      <c r="B167" s="185" t="s">
        <v>235</v>
      </c>
      <c r="C167" s="179" t="s">
        <v>84</v>
      </c>
      <c r="D167" s="179" t="s">
        <v>41</v>
      </c>
      <c r="E167" s="179" t="s">
        <v>314</v>
      </c>
      <c r="F167" s="179" t="s">
        <v>132</v>
      </c>
      <c r="G167" s="186">
        <v>732600</v>
      </c>
      <c r="H167" s="186">
        <v>669091.14</v>
      </c>
      <c r="I167" s="190">
        <v>0.9133103194103194</v>
      </c>
    </row>
    <row r="168" spans="1:9" ht="12.75">
      <c r="A168" s="83">
        <f t="shared" si="2"/>
        <v>156</v>
      </c>
      <c r="B168" s="185" t="s">
        <v>315</v>
      </c>
      <c r="C168" s="179" t="s">
        <v>84</v>
      </c>
      <c r="D168" s="179" t="s">
        <v>110</v>
      </c>
      <c r="E168" s="179" t="s">
        <v>224</v>
      </c>
      <c r="F168" s="179" t="s">
        <v>65</v>
      </c>
      <c r="G168" s="186">
        <v>3174615</v>
      </c>
      <c r="H168" s="186">
        <v>3168045.98</v>
      </c>
      <c r="I168" s="190">
        <v>0.9979307664078951</v>
      </c>
    </row>
    <row r="169" spans="1:9" ht="38.25">
      <c r="A169" s="83">
        <f t="shared" si="2"/>
        <v>157</v>
      </c>
      <c r="B169" s="185" t="s">
        <v>766</v>
      </c>
      <c r="C169" s="179" t="s">
        <v>84</v>
      </c>
      <c r="D169" s="179" t="s">
        <v>110</v>
      </c>
      <c r="E169" s="179" t="s">
        <v>270</v>
      </c>
      <c r="F169" s="179" t="s">
        <v>65</v>
      </c>
      <c r="G169" s="186">
        <v>3174615</v>
      </c>
      <c r="H169" s="186">
        <v>3168045.98</v>
      </c>
      <c r="I169" s="190">
        <v>0.9979307664078951</v>
      </c>
    </row>
    <row r="170" spans="1:9" ht="76.5">
      <c r="A170" s="83">
        <f t="shared" si="2"/>
        <v>158</v>
      </c>
      <c r="B170" s="185" t="s">
        <v>769</v>
      </c>
      <c r="C170" s="179" t="s">
        <v>84</v>
      </c>
      <c r="D170" s="179" t="s">
        <v>110</v>
      </c>
      <c r="E170" s="179" t="s">
        <v>277</v>
      </c>
      <c r="F170" s="179" t="s">
        <v>65</v>
      </c>
      <c r="G170" s="186">
        <v>3174615</v>
      </c>
      <c r="H170" s="186">
        <v>3168045.98</v>
      </c>
      <c r="I170" s="190">
        <v>0.9979307664078951</v>
      </c>
    </row>
    <row r="171" spans="1:9" ht="63.75">
      <c r="A171" s="83">
        <f t="shared" si="2"/>
        <v>159</v>
      </c>
      <c r="B171" s="185" t="s">
        <v>316</v>
      </c>
      <c r="C171" s="179" t="s">
        <v>84</v>
      </c>
      <c r="D171" s="179" t="s">
        <v>110</v>
      </c>
      <c r="E171" s="179" t="s">
        <v>317</v>
      </c>
      <c r="F171" s="179" t="s">
        <v>65</v>
      </c>
      <c r="G171" s="186">
        <v>3174615</v>
      </c>
      <c r="H171" s="186">
        <v>3168045.98</v>
      </c>
      <c r="I171" s="190">
        <v>0.9979307664078951</v>
      </c>
    </row>
    <row r="172" spans="1:9" ht="25.5">
      <c r="A172" s="83">
        <f t="shared" si="2"/>
        <v>160</v>
      </c>
      <c r="B172" s="185" t="s">
        <v>257</v>
      </c>
      <c r="C172" s="179" t="s">
        <v>84</v>
      </c>
      <c r="D172" s="179" t="s">
        <v>110</v>
      </c>
      <c r="E172" s="179" t="s">
        <v>317</v>
      </c>
      <c r="F172" s="179" t="s">
        <v>136</v>
      </c>
      <c r="G172" s="186">
        <v>216286</v>
      </c>
      <c r="H172" s="186">
        <v>210893.98</v>
      </c>
      <c r="I172" s="190">
        <v>0.9750699536724522</v>
      </c>
    </row>
    <row r="173" spans="1:9" ht="25.5">
      <c r="A173" s="83">
        <f t="shared" si="2"/>
        <v>161</v>
      </c>
      <c r="B173" s="185" t="s">
        <v>235</v>
      </c>
      <c r="C173" s="179" t="s">
        <v>84</v>
      </c>
      <c r="D173" s="179" t="s">
        <v>110</v>
      </c>
      <c r="E173" s="179" t="s">
        <v>317</v>
      </c>
      <c r="F173" s="179" t="s">
        <v>132</v>
      </c>
      <c r="G173" s="186">
        <v>2943329</v>
      </c>
      <c r="H173" s="186">
        <v>2942440</v>
      </c>
      <c r="I173" s="190">
        <v>0.9996979610502258</v>
      </c>
    </row>
    <row r="174" spans="1:9" ht="12.75">
      <c r="A174" s="83">
        <f t="shared" si="2"/>
        <v>162</v>
      </c>
      <c r="B174" s="185" t="s">
        <v>236</v>
      </c>
      <c r="C174" s="179" t="s">
        <v>84</v>
      </c>
      <c r="D174" s="179" t="s">
        <v>110</v>
      </c>
      <c r="E174" s="179" t="s">
        <v>317</v>
      </c>
      <c r="F174" s="179" t="s">
        <v>134</v>
      </c>
      <c r="G174" s="186">
        <v>15000</v>
      </c>
      <c r="H174" s="186">
        <v>14712</v>
      </c>
      <c r="I174" s="190">
        <v>0.9808</v>
      </c>
    </row>
    <row r="175" spans="1:9" ht="12.75">
      <c r="A175" s="83">
        <f t="shared" si="2"/>
        <v>163</v>
      </c>
      <c r="B175" s="185" t="s">
        <v>780</v>
      </c>
      <c r="C175" s="179" t="s">
        <v>84</v>
      </c>
      <c r="D175" s="179" t="s">
        <v>749</v>
      </c>
      <c r="E175" s="179" t="s">
        <v>224</v>
      </c>
      <c r="F175" s="179" t="s">
        <v>65</v>
      </c>
      <c r="G175" s="186">
        <v>2214516.92</v>
      </c>
      <c r="H175" s="186">
        <v>1485554.49</v>
      </c>
      <c r="I175" s="190">
        <v>0.6708255315565618</v>
      </c>
    </row>
    <row r="176" spans="1:9" ht="63.75">
      <c r="A176" s="83">
        <f t="shared" si="2"/>
        <v>164</v>
      </c>
      <c r="B176" s="185" t="s">
        <v>758</v>
      </c>
      <c r="C176" s="179" t="s">
        <v>84</v>
      </c>
      <c r="D176" s="179" t="s">
        <v>749</v>
      </c>
      <c r="E176" s="179" t="s">
        <v>259</v>
      </c>
      <c r="F176" s="179" t="s">
        <v>65</v>
      </c>
      <c r="G176" s="186">
        <v>2214516.92</v>
      </c>
      <c r="H176" s="186">
        <v>1485554.49</v>
      </c>
      <c r="I176" s="190">
        <v>0.6708255315565618</v>
      </c>
    </row>
    <row r="177" spans="1:9" ht="51">
      <c r="A177" s="83">
        <f t="shared" si="2"/>
        <v>165</v>
      </c>
      <c r="B177" s="185" t="s">
        <v>781</v>
      </c>
      <c r="C177" s="179" t="s">
        <v>84</v>
      </c>
      <c r="D177" s="179" t="s">
        <v>749</v>
      </c>
      <c r="E177" s="179" t="s">
        <v>782</v>
      </c>
      <c r="F177" s="179" t="s">
        <v>65</v>
      </c>
      <c r="G177" s="186">
        <v>2214516.92</v>
      </c>
      <c r="H177" s="186">
        <v>1485554.49</v>
      </c>
      <c r="I177" s="190">
        <v>0.6708255315565618</v>
      </c>
    </row>
    <row r="178" spans="1:9" ht="25.5">
      <c r="A178" s="83">
        <f t="shared" si="2"/>
        <v>166</v>
      </c>
      <c r="B178" s="185" t="s">
        <v>257</v>
      </c>
      <c r="C178" s="179" t="s">
        <v>84</v>
      </c>
      <c r="D178" s="179" t="s">
        <v>749</v>
      </c>
      <c r="E178" s="179" t="s">
        <v>782</v>
      </c>
      <c r="F178" s="179" t="s">
        <v>136</v>
      </c>
      <c r="G178" s="186">
        <v>1386940.92</v>
      </c>
      <c r="H178" s="186">
        <v>724250.66</v>
      </c>
      <c r="I178" s="190">
        <v>0.5221928703350969</v>
      </c>
    </row>
    <row r="179" spans="1:9" ht="25.5">
      <c r="A179" s="83">
        <f t="shared" si="2"/>
        <v>167</v>
      </c>
      <c r="B179" s="185" t="s">
        <v>235</v>
      </c>
      <c r="C179" s="179" t="s">
        <v>84</v>
      </c>
      <c r="D179" s="179" t="s">
        <v>749</v>
      </c>
      <c r="E179" s="179" t="s">
        <v>782</v>
      </c>
      <c r="F179" s="179" t="s">
        <v>132</v>
      </c>
      <c r="G179" s="186">
        <v>827576</v>
      </c>
      <c r="H179" s="186">
        <v>761303.83</v>
      </c>
      <c r="I179" s="190">
        <v>0.9199201402650633</v>
      </c>
    </row>
    <row r="180" spans="1:9" ht="12.75">
      <c r="A180" s="83">
        <f t="shared" si="2"/>
        <v>168</v>
      </c>
      <c r="B180" s="185" t="s">
        <v>321</v>
      </c>
      <c r="C180" s="179" t="s">
        <v>84</v>
      </c>
      <c r="D180" s="179" t="s">
        <v>66</v>
      </c>
      <c r="E180" s="179" t="s">
        <v>224</v>
      </c>
      <c r="F180" s="179" t="s">
        <v>65</v>
      </c>
      <c r="G180" s="186">
        <v>19118879.94</v>
      </c>
      <c r="H180" s="186">
        <v>17130097.29</v>
      </c>
      <c r="I180" s="190">
        <v>0.8959780773642957</v>
      </c>
    </row>
    <row r="181" spans="1:9" ht="51">
      <c r="A181" s="83">
        <f t="shared" si="2"/>
        <v>169</v>
      </c>
      <c r="B181" s="185" t="s">
        <v>778</v>
      </c>
      <c r="C181" s="179" t="s">
        <v>84</v>
      </c>
      <c r="D181" s="179" t="s">
        <v>66</v>
      </c>
      <c r="E181" s="179" t="s">
        <v>298</v>
      </c>
      <c r="F181" s="179" t="s">
        <v>65</v>
      </c>
      <c r="G181" s="186">
        <v>19118879.94</v>
      </c>
      <c r="H181" s="186">
        <v>17130097.29</v>
      </c>
      <c r="I181" s="190">
        <v>0.8959780773642957</v>
      </c>
    </row>
    <row r="182" spans="1:9" ht="38.25">
      <c r="A182" s="83">
        <f t="shared" si="2"/>
        <v>170</v>
      </c>
      <c r="B182" s="185" t="s">
        <v>319</v>
      </c>
      <c r="C182" s="179" t="s">
        <v>84</v>
      </c>
      <c r="D182" s="179" t="s">
        <v>66</v>
      </c>
      <c r="E182" s="179" t="s">
        <v>320</v>
      </c>
      <c r="F182" s="179" t="s">
        <v>65</v>
      </c>
      <c r="G182" s="186">
        <v>19118879.94</v>
      </c>
      <c r="H182" s="186">
        <v>17130097.29</v>
      </c>
      <c r="I182" s="190">
        <v>0.8959780773642957</v>
      </c>
    </row>
    <row r="183" spans="1:9" ht="38.25">
      <c r="A183" s="83">
        <f t="shared" si="2"/>
        <v>171</v>
      </c>
      <c r="B183" s="185" t="s">
        <v>322</v>
      </c>
      <c r="C183" s="179" t="s">
        <v>84</v>
      </c>
      <c r="D183" s="179" t="s">
        <v>66</v>
      </c>
      <c r="E183" s="179" t="s">
        <v>323</v>
      </c>
      <c r="F183" s="179" t="s">
        <v>65</v>
      </c>
      <c r="G183" s="186">
        <v>200000</v>
      </c>
      <c r="H183" s="186">
        <v>25326.65</v>
      </c>
      <c r="I183" s="190">
        <v>0.12663325</v>
      </c>
    </row>
    <row r="184" spans="1:9" ht="25.5">
      <c r="A184" s="83">
        <f t="shared" si="2"/>
        <v>172</v>
      </c>
      <c r="B184" s="185" t="s">
        <v>235</v>
      </c>
      <c r="C184" s="179" t="s">
        <v>84</v>
      </c>
      <c r="D184" s="179" t="s">
        <v>66</v>
      </c>
      <c r="E184" s="179" t="s">
        <v>323</v>
      </c>
      <c r="F184" s="179" t="s">
        <v>132</v>
      </c>
      <c r="G184" s="186">
        <v>200000</v>
      </c>
      <c r="H184" s="186">
        <v>25326.65</v>
      </c>
      <c r="I184" s="190">
        <v>0.12663325</v>
      </c>
    </row>
    <row r="185" spans="1:9" ht="51">
      <c r="A185" s="83">
        <f t="shared" si="2"/>
        <v>173</v>
      </c>
      <c r="B185" s="185" t="s">
        <v>574</v>
      </c>
      <c r="C185" s="179" t="s">
        <v>84</v>
      </c>
      <c r="D185" s="179" t="s">
        <v>66</v>
      </c>
      <c r="E185" s="179" t="s">
        <v>324</v>
      </c>
      <c r="F185" s="179" t="s">
        <v>65</v>
      </c>
      <c r="G185" s="186">
        <v>15705555</v>
      </c>
      <c r="H185" s="186">
        <v>15631605.7</v>
      </c>
      <c r="I185" s="190">
        <v>0.9952915194655649</v>
      </c>
    </row>
    <row r="186" spans="1:9" ht="12.75">
      <c r="A186" s="83">
        <f t="shared" si="2"/>
        <v>174</v>
      </c>
      <c r="B186" s="185" t="s">
        <v>268</v>
      </c>
      <c r="C186" s="179" t="s">
        <v>84</v>
      </c>
      <c r="D186" s="179" t="s">
        <v>66</v>
      </c>
      <c r="E186" s="179" t="s">
        <v>324</v>
      </c>
      <c r="F186" s="179" t="s">
        <v>140</v>
      </c>
      <c r="G186" s="186">
        <v>15705555</v>
      </c>
      <c r="H186" s="186">
        <v>15631605.7</v>
      </c>
      <c r="I186" s="190">
        <v>0.9952915194655649</v>
      </c>
    </row>
    <row r="187" spans="1:9" ht="38.25">
      <c r="A187" s="83">
        <f t="shared" si="2"/>
        <v>175</v>
      </c>
      <c r="B187" s="185" t="s">
        <v>684</v>
      </c>
      <c r="C187" s="179" t="s">
        <v>84</v>
      </c>
      <c r="D187" s="179" t="s">
        <v>66</v>
      </c>
      <c r="E187" s="179" t="s">
        <v>685</v>
      </c>
      <c r="F187" s="179" t="s">
        <v>65</v>
      </c>
      <c r="G187" s="186">
        <v>2763324.94</v>
      </c>
      <c r="H187" s="186">
        <v>1023164.94</v>
      </c>
      <c r="I187" s="190">
        <v>0.37026587977018727</v>
      </c>
    </row>
    <row r="188" spans="1:9" ht="12.75">
      <c r="A188" s="83">
        <f t="shared" si="2"/>
        <v>176</v>
      </c>
      <c r="B188" s="185" t="s">
        <v>268</v>
      </c>
      <c r="C188" s="179" t="s">
        <v>84</v>
      </c>
      <c r="D188" s="179" t="s">
        <v>66</v>
      </c>
      <c r="E188" s="179" t="s">
        <v>685</v>
      </c>
      <c r="F188" s="179" t="s">
        <v>140</v>
      </c>
      <c r="G188" s="186">
        <v>2763324.94</v>
      </c>
      <c r="H188" s="186">
        <v>1023164.94</v>
      </c>
      <c r="I188" s="190">
        <v>0.37026587977018727</v>
      </c>
    </row>
    <row r="189" spans="1:9" ht="12.75">
      <c r="A189" s="83">
        <f t="shared" si="2"/>
        <v>177</v>
      </c>
      <c r="B189" s="185" t="s">
        <v>686</v>
      </c>
      <c r="C189" s="179" t="s">
        <v>84</v>
      </c>
      <c r="D189" s="179" t="s">
        <v>66</v>
      </c>
      <c r="E189" s="179" t="s">
        <v>687</v>
      </c>
      <c r="F189" s="179" t="s">
        <v>65</v>
      </c>
      <c r="G189" s="186">
        <v>450000</v>
      </c>
      <c r="H189" s="186">
        <v>450000</v>
      </c>
      <c r="I189" s="190">
        <v>1</v>
      </c>
    </row>
    <row r="190" spans="1:9" ht="25.5">
      <c r="A190" s="83">
        <f t="shared" si="2"/>
        <v>178</v>
      </c>
      <c r="B190" s="185" t="s">
        <v>235</v>
      </c>
      <c r="C190" s="179" t="s">
        <v>84</v>
      </c>
      <c r="D190" s="179" t="s">
        <v>66</v>
      </c>
      <c r="E190" s="179" t="s">
        <v>687</v>
      </c>
      <c r="F190" s="179" t="s">
        <v>132</v>
      </c>
      <c r="G190" s="186">
        <v>450000</v>
      </c>
      <c r="H190" s="186">
        <v>450000</v>
      </c>
      <c r="I190" s="190">
        <v>1</v>
      </c>
    </row>
    <row r="191" spans="1:9" ht="25.5">
      <c r="A191" s="83">
        <f t="shared" si="2"/>
        <v>179</v>
      </c>
      <c r="B191" s="185" t="s">
        <v>325</v>
      </c>
      <c r="C191" s="179" t="s">
        <v>84</v>
      </c>
      <c r="D191" s="179" t="s">
        <v>42</v>
      </c>
      <c r="E191" s="179" t="s">
        <v>224</v>
      </c>
      <c r="F191" s="179" t="s">
        <v>65</v>
      </c>
      <c r="G191" s="186">
        <v>12989575.53</v>
      </c>
      <c r="H191" s="186">
        <v>3071111.11</v>
      </c>
      <c r="I191" s="190">
        <v>0.2364289043092388</v>
      </c>
    </row>
    <row r="192" spans="1:9" ht="51">
      <c r="A192" s="83">
        <f t="shared" si="2"/>
        <v>180</v>
      </c>
      <c r="B192" s="185" t="s">
        <v>783</v>
      </c>
      <c r="C192" s="179" t="s">
        <v>84</v>
      </c>
      <c r="D192" s="179" t="s">
        <v>42</v>
      </c>
      <c r="E192" s="179" t="s">
        <v>326</v>
      </c>
      <c r="F192" s="179" t="s">
        <v>65</v>
      </c>
      <c r="G192" s="186">
        <v>1899000</v>
      </c>
      <c r="H192" s="186">
        <v>50000</v>
      </c>
      <c r="I192" s="190">
        <v>0.02632964718272775</v>
      </c>
    </row>
    <row r="193" spans="1:9" ht="38.25">
      <c r="A193" s="83">
        <f t="shared" si="2"/>
        <v>181</v>
      </c>
      <c r="B193" s="185" t="s">
        <v>575</v>
      </c>
      <c r="C193" s="179" t="s">
        <v>84</v>
      </c>
      <c r="D193" s="179" t="s">
        <v>42</v>
      </c>
      <c r="E193" s="179" t="s">
        <v>327</v>
      </c>
      <c r="F193" s="179" t="s">
        <v>65</v>
      </c>
      <c r="G193" s="186">
        <v>390000</v>
      </c>
      <c r="H193" s="186">
        <v>0</v>
      </c>
      <c r="I193" s="190">
        <v>0</v>
      </c>
    </row>
    <row r="194" spans="1:9" ht="51">
      <c r="A194" s="83">
        <f t="shared" si="2"/>
        <v>182</v>
      </c>
      <c r="B194" s="185" t="s">
        <v>328</v>
      </c>
      <c r="C194" s="179" t="s">
        <v>84</v>
      </c>
      <c r="D194" s="179" t="s">
        <v>42</v>
      </c>
      <c r="E194" s="179" t="s">
        <v>329</v>
      </c>
      <c r="F194" s="179" t="s">
        <v>65</v>
      </c>
      <c r="G194" s="186">
        <v>390000</v>
      </c>
      <c r="H194" s="186">
        <v>0</v>
      </c>
      <c r="I194" s="190">
        <v>0</v>
      </c>
    </row>
    <row r="195" spans="1:9" ht="25.5">
      <c r="A195" s="83">
        <f t="shared" si="2"/>
        <v>183</v>
      </c>
      <c r="B195" s="185" t="s">
        <v>235</v>
      </c>
      <c r="C195" s="179" t="s">
        <v>84</v>
      </c>
      <c r="D195" s="179" t="s">
        <v>42</v>
      </c>
      <c r="E195" s="179" t="s">
        <v>329</v>
      </c>
      <c r="F195" s="179" t="s">
        <v>132</v>
      </c>
      <c r="G195" s="186">
        <v>390000</v>
      </c>
      <c r="H195" s="186">
        <v>0</v>
      </c>
      <c r="I195" s="190">
        <v>0</v>
      </c>
    </row>
    <row r="196" spans="1:9" ht="25.5">
      <c r="A196" s="83">
        <f t="shared" si="2"/>
        <v>184</v>
      </c>
      <c r="B196" s="185" t="s">
        <v>330</v>
      </c>
      <c r="C196" s="179" t="s">
        <v>84</v>
      </c>
      <c r="D196" s="179" t="s">
        <v>42</v>
      </c>
      <c r="E196" s="179" t="s">
        <v>331</v>
      </c>
      <c r="F196" s="179" t="s">
        <v>65</v>
      </c>
      <c r="G196" s="186">
        <v>1509000</v>
      </c>
      <c r="H196" s="186">
        <v>50000</v>
      </c>
      <c r="I196" s="190">
        <v>0.03313452617627568</v>
      </c>
    </row>
    <row r="197" spans="1:9" ht="63.75">
      <c r="A197" s="83">
        <f t="shared" si="2"/>
        <v>185</v>
      </c>
      <c r="B197" s="185" t="s">
        <v>784</v>
      </c>
      <c r="C197" s="179" t="s">
        <v>84</v>
      </c>
      <c r="D197" s="179" t="s">
        <v>42</v>
      </c>
      <c r="E197" s="179" t="s">
        <v>785</v>
      </c>
      <c r="F197" s="179" t="s">
        <v>65</v>
      </c>
      <c r="G197" s="186">
        <v>250000</v>
      </c>
      <c r="H197" s="186">
        <v>0</v>
      </c>
      <c r="I197" s="190">
        <v>0</v>
      </c>
    </row>
    <row r="198" spans="1:9" ht="51">
      <c r="A198" s="83">
        <f t="shared" si="2"/>
        <v>186</v>
      </c>
      <c r="B198" s="185" t="s">
        <v>779</v>
      </c>
      <c r="C198" s="179" t="s">
        <v>84</v>
      </c>
      <c r="D198" s="179" t="s">
        <v>42</v>
      </c>
      <c r="E198" s="179" t="s">
        <v>785</v>
      </c>
      <c r="F198" s="179" t="s">
        <v>135</v>
      </c>
      <c r="G198" s="186">
        <v>250000</v>
      </c>
      <c r="H198" s="186">
        <v>0</v>
      </c>
      <c r="I198" s="190">
        <v>0</v>
      </c>
    </row>
    <row r="199" spans="1:9" ht="51">
      <c r="A199" s="83">
        <f t="shared" si="2"/>
        <v>187</v>
      </c>
      <c r="B199" s="185" t="s">
        <v>332</v>
      </c>
      <c r="C199" s="179" t="s">
        <v>84</v>
      </c>
      <c r="D199" s="179" t="s">
        <v>42</v>
      </c>
      <c r="E199" s="179" t="s">
        <v>333</v>
      </c>
      <c r="F199" s="179" t="s">
        <v>65</v>
      </c>
      <c r="G199" s="186">
        <v>300000</v>
      </c>
      <c r="H199" s="186">
        <v>0</v>
      </c>
      <c r="I199" s="190">
        <v>0</v>
      </c>
    </row>
    <row r="200" spans="1:9" ht="51">
      <c r="A200" s="83">
        <f t="shared" si="2"/>
        <v>188</v>
      </c>
      <c r="B200" s="185" t="s">
        <v>779</v>
      </c>
      <c r="C200" s="179" t="s">
        <v>84</v>
      </c>
      <c r="D200" s="179" t="s">
        <v>42</v>
      </c>
      <c r="E200" s="179" t="s">
        <v>333</v>
      </c>
      <c r="F200" s="179" t="s">
        <v>135</v>
      </c>
      <c r="G200" s="186">
        <v>300000</v>
      </c>
      <c r="H200" s="186">
        <v>0</v>
      </c>
      <c r="I200" s="190">
        <v>0</v>
      </c>
    </row>
    <row r="201" spans="1:9" ht="25.5">
      <c r="A201" s="83">
        <f t="shared" si="2"/>
        <v>189</v>
      </c>
      <c r="B201" s="185" t="s">
        <v>334</v>
      </c>
      <c r="C201" s="179" t="s">
        <v>84</v>
      </c>
      <c r="D201" s="179" t="s">
        <v>42</v>
      </c>
      <c r="E201" s="179" t="s">
        <v>335</v>
      </c>
      <c r="F201" s="179" t="s">
        <v>65</v>
      </c>
      <c r="G201" s="186">
        <v>50000</v>
      </c>
      <c r="H201" s="186">
        <v>50000</v>
      </c>
      <c r="I201" s="190">
        <v>1</v>
      </c>
    </row>
    <row r="202" spans="1:9" ht="25.5">
      <c r="A202" s="83">
        <f t="shared" si="2"/>
        <v>190</v>
      </c>
      <c r="B202" s="185" t="s">
        <v>235</v>
      </c>
      <c r="C202" s="179" t="s">
        <v>84</v>
      </c>
      <c r="D202" s="179" t="s">
        <v>42</v>
      </c>
      <c r="E202" s="179" t="s">
        <v>335</v>
      </c>
      <c r="F202" s="179" t="s">
        <v>132</v>
      </c>
      <c r="G202" s="186">
        <v>50000</v>
      </c>
      <c r="H202" s="186">
        <v>50000</v>
      </c>
      <c r="I202" s="190">
        <v>1</v>
      </c>
    </row>
    <row r="203" spans="1:9" ht="76.5">
      <c r="A203" s="83">
        <f t="shared" si="2"/>
        <v>191</v>
      </c>
      <c r="B203" s="185" t="s">
        <v>336</v>
      </c>
      <c r="C203" s="179" t="s">
        <v>84</v>
      </c>
      <c r="D203" s="179" t="s">
        <v>42</v>
      </c>
      <c r="E203" s="179" t="s">
        <v>337</v>
      </c>
      <c r="F203" s="179" t="s">
        <v>65</v>
      </c>
      <c r="G203" s="186">
        <v>24000</v>
      </c>
      <c r="H203" s="186">
        <v>0</v>
      </c>
      <c r="I203" s="190">
        <v>0</v>
      </c>
    </row>
    <row r="204" spans="1:9" ht="25.5">
      <c r="A204" s="83">
        <f t="shared" si="2"/>
        <v>192</v>
      </c>
      <c r="B204" s="185" t="s">
        <v>235</v>
      </c>
      <c r="C204" s="179" t="s">
        <v>84</v>
      </c>
      <c r="D204" s="179" t="s">
        <v>42</v>
      </c>
      <c r="E204" s="179" t="s">
        <v>337</v>
      </c>
      <c r="F204" s="179" t="s">
        <v>132</v>
      </c>
      <c r="G204" s="186">
        <v>24000</v>
      </c>
      <c r="H204" s="186">
        <v>0</v>
      </c>
      <c r="I204" s="190">
        <v>0</v>
      </c>
    </row>
    <row r="205" spans="1:9" ht="63.75">
      <c r="A205" s="83">
        <f t="shared" si="2"/>
        <v>193</v>
      </c>
      <c r="B205" s="185" t="s">
        <v>338</v>
      </c>
      <c r="C205" s="179" t="s">
        <v>84</v>
      </c>
      <c r="D205" s="179" t="s">
        <v>42</v>
      </c>
      <c r="E205" s="179" t="s">
        <v>339</v>
      </c>
      <c r="F205" s="179" t="s">
        <v>65</v>
      </c>
      <c r="G205" s="186">
        <v>850000</v>
      </c>
      <c r="H205" s="186">
        <v>0</v>
      </c>
      <c r="I205" s="190">
        <v>0</v>
      </c>
    </row>
    <row r="206" spans="1:9" ht="51">
      <c r="A206" s="83">
        <f t="shared" si="2"/>
        <v>194</v>
      </c>
      <c r="B206" s="185" t="s">
        <v>779</v>
      </c>
      <c r="C206" s="179" t="s">
        <v>84</v>
      </c>
      <c r="D206" s="179" t="s">
        <v>42</v>
      </c>
      <c r="E206" s="179" t="s">
        <v>339</v>
      </c>
      <c r="F206" s="179" t="s">
        <v>135</v>
      </c>
      <c r="G206" s="186">
        <v>850000</v>
      </c>
      <c r="H206" s="186">
        <v>0</v>
      </c>
      <c r="I206" s="190">
        <v>0</v>
      </c>
    </row>
    <row r="207" spans="1:9" ht="38.25">
      <c r="A207" s="83">
        <f aca="true" t="shared" si="3" ref="A207:A270">A206+1</f>
        <v>195</v>
      </c>
      <c r="B207" s="185" t="s">
        <v>576</v>
      </c>
      <c r="C207" s="179" t="s">
        <v>84</v>
      </c>
      <c r="D207" s="179" t="s">
        <v>42</v>
      </c>
      <c r="E207" s="179" t="s">
        <v>577</v>
      </c>
      <c r="F207" s="179" t="s">
        <v>65</v>
      </c>
      <c r="G207" s="186">
        <v>35000</v>
      </c>
      <c r="H207" s="186">
        <v>0</v>
      </c>
      <c r="I207" s="190">
        <v>0</v>
      </c>
    </row>
    <row r="208" spans="1:9" ht="25.5">
      <c r="A208" s="83">
        <f t="shared" si="3"/>
        <v>196</v>
      </c>
      <c r="B208" s="185" t="s">
        <v>235</v>
      </c>
      <c r="C208" s="179" t="s">
        <v>84</v>
      </c>
      <c r="D208" s="179" t="s">
        <v>42</v>
      </c>
      <c r="E208" s="179" t="s">
        <v>577</v>
      </c>
      <c r="F208" s="179" t="s">
        <v>132</v>
      </c>
      <c r="G208" s="186">
        <v>35000</v>
      </c>
      <c r="H208" s="186">
        <v>0</v>
      </c>
      <c r="I208" s="190">
        <v>0</v>
      </c>
    </row>
    <row r="209" spans="1:9" ht="51">
      <c r="A209" s="83">
        <f t="shared" si="3"/>
        <v>197</v>
      </c>
      <c r="B209" s="185" t="s">
        <v>778</v>
      </c>
      <c r="C209" s="179" t="s">
        <v>84</v>
      </c>
      <c r="D209" s="179" t="s">
        <v>42</v>
      </c>
      <c r="E209" s="179" t="s">
        <v>298</v>
      </c>
      <c r="F209" s="179" t="s">
        <v>65</v>
      </c>
      <c r="G209" s="186">
        <v>50000</v>
      </c>
      <c r="H209" s="186">
        <v>50000</v>
      </c>
      <c r="I209" s="190">
        <v>1</v>
      </c>
    </row>
    <row r="210" spans="1:9" ht="63.75">
      <c r="A210" s="83">
        <f t="shared" si="3"/>
        <v>198</v>
      </c>
      <c r="B210" s="185" t="s">
        <v>786</v>
      </c>
      <c r="C210" s="179" t="s">
        <v>84</v>
      </c>
      <c r="D210" s="179" t="s">
        <v>42</v>
      </c>
      <c r="E210" s="179" t="s">
        <v>340</v>
      </c>
      <c r="F210" s="179" t="s">
        <v>65</v>
      </c>
      <c r="G210" s="186">
        <v>50000</v>
      </c>
      <c r="H210" s="186">
        <v>50000</v>
      </c>
      <c r="I210" s="190">
        <v>1</v>
      </c>
    </row>
    <row r="211" spans="1:9" ht="25.5">
      <c r="A211" s="83">
        <f t="shared" si="3"/>
        <v>199</v>
      </c>
      <c r="B211" s="185" t="s">
        <v>341</v>
      </c>
      <c r="C211" s="179" t="s">
        <v>84</v>
      </c>
      <c r="D211" s="179" t="s">
        <v>42</v>
      </c>
      <c r="E211" s="179" t="s">
        <v>342</v>
      </c>
      <c r="F211" s="179" t="s">
        <v>65</v>
      </c>
      <c r="G211" s="186">
        <v>50000</v>
      </c>
      <c r="H211" s="186">
        <v>50000</v>
      </c>
      <c r="I211" s="190">
        <v>1</v>
      </c>
    </row>
    <row r="212" spans="1:9" ht="25.5">
      <c r="A212" s="83">
        <f t="shared" si="3"/>
        <v>200</v>
      </c>
      <c r="B212" s="185" t="s">
        <v>235</v>
      </c>
      <c r="C212" s="179" t="s">
        <v>84</v>
      </c>
      <c r="D212" s="179" t="s">
        <v>42</v>
      </c>
      <c r="E212" s="179" t="s">
        <v>342</v>
      </c>
      <c r="F212" s="179" t="s">
        <v>132</v>
      </c>
      <c r="G212" s="186">
        <v>50000</v>
      </c>
      <c r="H212" s="186">
        <v>50000</v>
      </c>
      <c r="I212" s="190">
        <v>1</v>
      </c>
    </row>
    <row r="213" spans="1:9" ht="63.75">
      <c r="A213" s="83">
        <f t="shared" si="3"/>
        <v>201</v>
      </c>
      <c r="B213" s="185" t="s">
        <v>758</v>
      </c>
      <c r="C213" s="179" t="s">
        <v>84</v>
      </c>
      <c r="D213" s="179" t="s">
        <v>42</v>
      </c>
      <c r="E213" s="179" t="s">
        <v>259</v>
      </c>
      <c r="F213" s="179" t="s">
        <v>65</v>
      </c>
      <c r="G213" s="186">
        <v>11040575.53</v>
      </c>
      <c r="H213" s="186">
        <v>2971111.11</v>
      </c>
      <c r="I213" s="190">
        <v>0.2691083541729097</v>
      </c>
    </row>
    <row r="214" spans="1:9" ht="51">
      <c r="A214" s="83">
        <f t="shared" si="3"/>
        <v>202</v>
      </c>
      <c r="B214" s="185" t="s">
        <v>688</v>
      </c>
      <c r="C214" s="179" t="s">
        <v>84</v>
      </c>
      <c r="D214" s="179" t="s">
        <v>42</v>
      </c>
      <c r="E214" s="179" t="s">
        <v>343</v>
      </c>
      <c r="F214" s="179" t="s">
        <v>65</v>
      </c>
      <c r="G214" s="186">
        <v>1149841.84</v>
      </c>
      <c r="H214" s="186">
        <v>1149841.84</v>
      </c>
      <c r="I214" s="190">
        <v>1</v>
      </c>
    </row>
    <row r="215" spans="1:9" ht="12.75">
      <c r="A215" s="83">
        <f t="shared" si="3"/>
        <v>203</v>
      </c>
      <c r="B215" s="185" t="s">
        <v>268</v>
      </c>
      <c r="C215" s="179" t="s">
        <v>84</v>
      </c>
      <c r="D215" s="179" t="s">
        <v>42</v>
      </c>
      <c r="E215" s="179" t="s">
        <v>343</v>
      </c>
      <c r="F215" s="179" t="s">
        <v>140</v>
      </c>
      <c r="G215" s="186">
        <v>1149841.84</v>
      </c>
      <c r="H215" s="186">
        <v>1149841.84</v>
      </c>
      <c r="I215" s="190">
        <v>1</v>
      </c>
    </row>
    <row r="216" spans="1:9" ht="127.5">
      <c r="A216" s="83">
        <f t="shared" si="3"/>
        <v>204</v>
      </c>
      <c r="B216" s="185" t="s">
        <v>787</v>
      </c>
      <c r="C216" s="179" t="s">
        <v>84</v>
      </c>
      <c r="D216" s="179" t="s">
        <v>42</v>
      </c>
      <c r="E216" s="179" t="s">
        <v>578</v>
      </c>
      <c r="F216" s="179" t="s">
        <v>65</v>
      </c>
      <c r="G216" s="186">
        <v>75182.69</v>
      </c>
      <c r="H216" s="186">
        <v>58326.6</v>
      </c>
      <c r="I216" s="190">
        <v>0.7757982588811334</v>
      </c>
    </row>
    <row r="217" spans="1:9" ht="12.75">
      <c r="A217" s="83">
        <f t="shared" si="3"/>
        <v>205</v>
      </c>
      <c r="B217" s="185" t="s">
        <v>268</v>
      </c>
      <c r="C217" s="179" t="s">
        <v>84</v>
      </c>
      <c r="D217" s="179" t="s">
        <v>42</v>
      </c>
      <c r="E217" s="179" t="s">
        <v>578</v>
      </c>
      <c r="F217" s="179" t="s">
        <v>140</v>
      </c>
      <c r="G217" s="186">
        <v>75182.69</v>
      </c>
      <c r="H217" s="186">
        <v>58326.6</v>
      </c>
      <c r="I217" s="190">
        <v>0.7757982588811334</v>
      </c>
    </row>
    <row r="218" spans="1:9" ht="127.5">
      <c r="A218" s="83">
        <f t="shared" si="3"/>
        <v>206</v>
      </c>
      <c r="B218" s="185" t="s">
        <v>788</v>
      </c>
      <c r="C218" s="179" t="s">
        <v>84</v>
      </c>
      <c r="D218" s="179" t="s">
        <v>42</v>
      </c>
      <c r="E218" s="179" t="s">
        <v>579</v>
      </c>
      <c r="F218" s="179" t="s">
        <v>65</v>
      </c>
      <c r="G218" s="186">
        <v>1280000</v>
      </c>
      <c r="H218" s="186">
        <v>0</v>
      </c>
      <c r="I218" s="190">
        <v>0</v>
      </c>
    </row>
    <row r="219" spans="1:9" ht="12.75">
      <c r="A219" s="83">
        <f t="shared" si="3"/>
        <v>207</v>
      </c>
      <c r="B219" s="185" t="s">
        <v>268</v>
      </c>
      <c r="C219" s="179" t="s">
        <v>84</v>
      </c>
      <c r="D219" s="179" t="s">
        <v>42</v>
      </c>
      <c r="E219" s="179" t="s">
        <v>579</v>
      </c>
      <c r="F219" s="179" t="s">
        <v>140</v>
      </c>
      <c r="G219" s="186">
        <v>1280000</v>
      </c>
      <c r="H219" s="186">
        <v>0</v>
      </c>
      <c r="I219" s="190">
        <v>0</v>
      </c>
    </row>
    <row r="220" spans="1:9" ht="127.5">
      <c r="A220" s="83">
        <f t="shared" si="3"/>
        <v>208</v>
      </c>
      <c r="B220" s="185" t="s">
        <v>789</v>
      </c>
      <c r="C220" s="179" t="s">
        <v>84</v>
      </c>
      <c r="D220" s="179" t="s">
        <v>42</v>
      </c>
      <c r="E220" s="179" t="s">
        <v>580</v>
      </c>
      <c r="F220" s="179" t="s">
        <v>65</v>
      </c>
      <c r="G220" s="186">
        <v>2978600</v>
      </c>
      <c r="H220" s="186">
        <v>260189.8</v>
      </c>
      <c r="I220" s="190">
        <v>0.08735305176928758</v>
      </c>
    </row>
    <row r="221" spans="1:9" ht="12.75">
      <c r="A221" s="83">
        <f t="shared" si="3"/>
        <v>209</v>
      </c>
      <c r="B221" s="185" t="s">
        <v>268</v>
      </c>
      <c r="C221" s="179" t="s">
        <v>84</v>
      </c>
      <c r="D221" s="179" t="s">
        <v>42</v>
      </c>
      <c r="E221" s="179" t="s">
        <v>580</v>
      </c>
      <c r="F221" s="179" t="s">
        <v>140</v>
      </c>
      <c r="G221" s="186">
        <v>2978600</v>
      </c>
      <c r="H221" s="186">
        <v>260189.8</v>
      </c>
      <c r="I221" s="190">
        <v>0.08735305176928758</v>
      </c>
    </row>
    <row r="222" spans="1:9" ht="127.5">
      <c r="A222" s="83">
        <f t="shared" si="3"/>
        <v>210</v>
      </c>
      <c r="B222" s="185" t="s">
        <v>790</v>
      </c>
      <c r="C222" s="179" t="s">
        <v>84</v>
      </c>
      <c r="D222" s="179" t="s">
        <v>42</v>
      </c>
      <c r="E222" s="179" t="s">
        <v>581</v>
      </c>
      <c r="F222" s="179" t="s">
        <v>65</v>
      </c>
      <c r="G222" s="186">
        <v>1152000</v>
      </c>
      <c r="H222" s="186">
        <v>235696.87</v>
      </c>
      <c r="I222" s="190">
        <v>0.20459797743055555</v>
      </c>
    </row>
    <row r="223" spans="1:9" ht="12.75">
      <c r="A223" s="83">
        <f t="shared" si="3"/>
        <v>211</v>
      </c>
      <c r="B223" s="185" t="s">
        <v>268</v>
      </c>
      <c r="C223" s="179" t="s">
        <v>84</v>
      </c>
      <c r="D223" s="179" t="s">
        <v>42</v>
      </c>
      <c r="E223" s="179" t="s">
        <v>581</v>
      </c>
      <c r="F223" s="179" t="s">
        <v>140</v>
      </c>
      <c r="G223" s="186">
        <v>1152000</v>
      </c>
      <c r="H223" s="186">
        <v>235696.87</v>
      </c>
      <c r="I223" s="190">
        <v>0.20459797743055555</v>
      </c>
    </row>
    <row r="224" spans="1:9" ht="127.5">
      <c r="A224" s="83">
        <f t="shared" si="3"/>
        <v>212</v>
      </c>
      <c r="B224" s="185" t="s">
        <v>791</v>
      </c>
      <c r="C224" s="179" t="s">
        <v>84</v>
      </c>
      <c r="D224" s="179" t="s">
        <v>42</v>
      </c>
      <c r="E224" s="179" t="s">
        <v>582</v>
      </c>
      <c r="F224" s="179" t="s">
        <v>65</v>
      </c>
      <c r="G224" s="186">
        <v>1186000</v>
      </c>
      <c r="H224" s="186">
        <v>0</v>
      </c>
      <c r="I224" s="190">
        <v>0</v>
      </c>
    </row>
    <row r="225" spans="1:9" ht="12.75">
      <c r="A225" s="83">
        <f t="shared" si="3"/>
        <v>213</v>
      </c>
      <c r="B225" s="185" t="s">
        <v>268</v>
      </c>
      <c r="C225" s="179" t="s">
        <v>84</v>
      </c>
      <c r="D225" s="179" t="s">
        <v>42</v>
      </c>
      <c r="E225" s="179" t="s">
        <v>582</v>
      </c>
      <c r="F225" s="179" t="s">
        <v>140</v>
      </c>
      <c r="G225" s="186">
        <v>1186000</v>
      </c>
      <c r="H225" s="186">
        <v>0</v>
      </c>
      <c r="I225" s="190">
        <v>0</v>
      </c>
    </row>
    <row r="226" spans="1:9" ht="127.5">
      <c r="A226" s="83">
        <f t="shared" si="3"/>
        <v>214</v>
      </c>
      <c r="B226" s="185" t="s">
        <v>792</v>
      </c>
      <c r="C226" s="179" t="s">
        <v>84</v>
      </c>
      <c r="D226" s="179" t="s">
        <v>42</v>
      </c>
      <c r="E226" s="179" t="s">
        <v>793</v>
      </c>
      <c r="F226" s="179" t="s">
        <v>65</v>
      </c>
      <c r="G226" s="186">
        <v>1161095</v>
      </c>
      <c r="H226" s="186">
        <v>0</v>
      </c>
      <c r="I226" s="190">
        <v>0</v>
      </c>
    </row>
    <row r="227" spans="1:9" ht="12.75">
      <c r="A227" s="83">
        <f t="shared" si="3"/>
        <v>215</v>
      </c>
      <c r="B227" s="185" t="s">
        <v>268</v>
      </c>
      <c r="C227" s="179" t="s">
        <v>84</v>
      </c>
      <c r="D227" s="179" t="s">
        <v>42</v>
      </c>
      <c r="E227" s="179" t="s">
        <v>793</v>
      </c>
      <c r="F227" s="179" t="s">
        <v>140</v>
      </c>
      <c r="G227" s="186">
        <v>1161095</v>
      </c>
      <c r="H227" s="186">
        <v>0</v>
      </c>
      <c r="I227" s="190">
        <v>0</v>
      </c>
    </row>
    <row r="228" spans="1:9" ht="127.5">
      <c r="A228" s="83">
        <f t="shared" si="3"/>
        <v>216</v>
      </c>
      <c r="B228" s="185" t="s">
        <v>794</v>
      </c>
      <c r="C228" s="179" t="s">
        <v>84</v>
      </c>
      <c r="D228" s="179" t="s">
        <v>42</v>
      </c>
      <c r="E228" s="179" t="s">
        <v>583</v>
      </c>
      <c r="F228" s="179" t="s">
        <v>65</v>
      </c>
      <c r="G228" s="186">
        <v>245100</v>
      </c>
      <c r="H228" s="186">
        <v>0</v>
      </c>
      <c r="I228" s="190">
        <v>0</v>
      </c>
    </row>
    <row r="229" spans="1:9" ht="12.75">
      <c r="A229" s="83">
        <f t="shared" si="3"/>
        <v>217</v>
      </c>
      <c r="B229" s="185" t="s">
        <v>268</v>
      </c>
      <c r="C229" s="179" t="s">
        <v>84</v>
      </c>
      <c r="D229" s="179" t="s">
        <v>42</v>
      </c>
      <c r="E229" s="179" t="s">
        <v>583</v>
      </c>
      <c r="F229" s="179" t="s">
        <v>140</v>
      </c>
      <c r="G229" s="186">
        <v>245100</v>
      </c>
      <c r="H229" s="186">
        <v>0</v>
      </c>
      <c r="I229" s="190">
        <v>0</v>
      </c>
    </row>
    <row r="230" spans="1:9" ht="127.5">
      <c r="A230" s="83">
        <f t="shared" si="3"/>
        <v>218</v>
      </c>
      <c r="B230" s="185" t="s">
        <v>795</v>
      </c>
      <c r="C230" s="179" t="s">
        <v>84</v>
      </c>
      <c r="D230" s="179" t="s">
        <v>42</v>
      </c>
      <c r="E230" s="179" t="s">
        <v>796</v>
      </c>
      <c r="F230" s="179" t="s">
        <v>65</v>
      </c>
      <c r="G230" s="186">
        <v>408200</v>
      </c>
      <c r="H230" s="186">
        <v>0</v>
      </c>
      <c r="I230" s="190">
        <v>0</v>
      </c>
    </row>
    <row r="231" spans="1:9" ht="12.75">
      <c r="A231" s="83">
        <f t="shared" si="3"/>
        <v>219</v>
      </c>
      <c r="B231" s="185" t="s">
        <v>268</v>
      </c>
      <c r="C231" s="179" t="s">
        <v>84</v>
      </c>
      <c r="D231" s="179" t="s">
        <v>42</v>
      </c>
      <c r="E231" s="179" t="s">
        <v>796</v>
      </c>
      <c r="F231" s="179" t="s">
        <v>140</v>
      </c>
      <c r="G231" s="186">
        <v>408200</v>
      </c>
      <c r="H231" s="186">
        <v>0</v>
      </c>
      <c r="I231" s="190">
        <v>0</v>
      </c>
    </row>
    <row r="232" spans="1:9" ht="76.5">
      <c r="A232" s="83">
        <f t="shared" si="3"/>
        <v>220</v>
      </c>
      <c r="B232" s="185" t="s">
        <v>797</v>
      </c>
      <c r="C232" s="179" t="s">
        <v>84</v>
      </c>
      <c r="D232" s="179" t="s">
        <v>42</v>
      </c>
      <c r="E232" s="179" t="s">
        <v>798</v>
      </c>
      <c r="F232" s="179" t="s">
        <v>65</v>
      </c>
      <c r="G232" s="186">
        <v>300000</v>
      </c>
      <c r="H232" s="186">
        <v>265500</v>
      </c>
      <c r="I232" s="190">
        <v>0.885</v>
      </c>
    </row>
    <row r="233" spans="1:9" ht="12.75">
      <c r="A233" s="83">
        <f t="shared" si="3"/>
        <v>221</v>
      </c>
      <c r="B233" s="185" t="s">
        <v>268</v>
      </c>
      <c r="C233" s="179" t="s">
        <v>84</v>
      </c>
      <c r="D233" s="179" t="s">
        <v>42</v>
      </c>
      <c r="E233" s="179" t="s">
        <v>798</v>
      </c>
      <c r="F233" s="179" t="s">
        <v>140</v>
      </c>
      <c r="G233" s="186">
        <v>300000</v>
      </c>
      <c r="H233" s="186">
        <v>265500</v>
      </c>
      <c r="I233" s="190">
        <v>0.885</v>
      </c>
    </row>
    <row r="234" spans="1:9" ht="51">
      <c r="A234" s="83">
        <f t="shared" si="3"/>
        <v>222</v>
      </c>
      <c r="B234" s="185" t="s">
        <v>799</v>
      </c>
      <c r="C234" s="179" t="s">
        <v>84</v>
      </c>
      <c r="D234" s="179" t="s">
        <v>42</v>
      </c>
      <c r="E234" s="179" t="s">
        <v>800</v>
      </c>
      <c r="F234" s="179" t="s">
        <v>65</v>
      </c>
      <c r="G234" s="186">
        <v>100000</v>
      </c>
      <c r="H234" s="186">
        <v>90000</v>
      </c>
      <c r="I234" s="190">
        <v>0.9</v>
      </c>
    </row>
    <row r="235" spans="1:9" ht="12.75">
      <c r="A235" s="83">
        <f t="shared" si="3"/>
        <v>223</v>
      </c>
      <c r="B235" s="185" t="s">
        <v>268</v>
      </c>
      <c r="C235" s="179" t="s">
        <v>84</v>
      </c>
      <c r="D235" s="179" t="s">
        <v>42</v>
      </c>
      <c r="E235" s="179" t="s">
        <v>800</v>
      </c>
      <c r="F235" s="179" t="s">
        <v>140</v>
      </c>
      <c r="G235" s="186">
        <v>100000</v>
      </c>
      <c r="H235" s="186">
        <v>90000</v>
      </c>
      <c r="I235" s="190">
        <v>0.9</v>
      </c>
    </row>
    <row r="236" spans="1:9" ht="76.5">
      <c r="A236" s="83">
        <f t="shared" si="3"/>
        <v>224</v>
      </c>
      <c r="B236" s="185" t="s">
        <v>801</v>
      </c>
      <c r="C236" s="179" t="s">
        <v>84</v>
      </c>
      <c r="D236" s="179" t="s">
        <v>42</v>
      </c>
      <c r="E236" s="179" t="s">
        <v>802</v>
      </c>
      <c r="F236" s="179" t="s">
        <v>65</v>
      </c>
      <c r="G236" s="186">
        <v>243000</v>
      </c>
      <c r="H236" s="186">
        <v>243000</v>
      </c>
      <c r="I236" s="190">
        <v>1</v>
      </c>
    </row>
    <row r="237" spans="1:9" ht="12.75">
      <c r="A237" s="83">
        <f t="shared" si="3"/>
        <v>225</v>
      </c>
      <c r="B237" s="185" t="s">
        <v>268</v>
      </c>
      <c r="C237" s="179" t="s">
        <v>84</v>
      </c>
      <c r="D237" s="179" t="s">
        <v>42</v>
      </c>
      <c r="E237" s="179" t="s">
        <v>802</v>
      </c>
      <c r="F237" s="179" t="s">
        <v>140</v>
      </c>
      <c r="G237" s="186">
        <v>243000</v>
      </c>
      <c r="H237" s="186">
        <v>243000</v>
      </c>
      <c r="I237" s="190">
        <v>1</v>
      </c>
    </row>
    <row r="238" spans="1:9" ht="89.25">
      <c r="A238" s="83">
        <f t="shared" si="3"/>
        <v>226</v>
      </c>
      <c r="B238" s="185" t="s">
        <v>803</v>
      </c>
      <c r="C238" s="179" t="s">
        <v>84</v>
      </c>
      <c r="D238" s="179" t="s">
        <v>42</v>
      </c>
      <c r="E238" s="179" t="s">
        <v>804</v>
      </c>
      <c r="F238" s="179" t="s">
        <v>65</v>
      </c>
      <c r="G238" s="186">
        <v>351706</v>
      </c>
      <c r="H238" s="186">
        <v>351706</v>
      </c>
      <c r="I238" s="190">
        <v>1</v>
      </c>
    </row>
    <row r="239" spans="1:9" ht="12.75">
      <c r="A239" s="83">
        <f t="shared" si="3"/>
        <v>227</v>
      </c>
      <c r="B239" s="185" t="s">
        <v>268</v>
      </c>
      <c r="C239" s="179" t="s">
        <v>84</v>
      </c>
      <c r="D239" s="179" t="s">
        <v>42</v>
      </c>
      <c r="E239" s="179" t="s">
        <v>804</v>
      </c>
      <c r="F239" s="179" t="s">
        <v>140</v>
      </c>
      <c r="G239" s="186">
        <v>351706</v>
      </c>
      <c r="H239" s="186">
        <v>351706</v>
      </c>
      <c r="I239" s="190">
        <v>1</v>
      </c>
    </row>
    <row r="240" spans="1:9" ht="63.75">
      <c r="A240" s="83">
        <f t="shared" si="3"/>
        <v>228</v>
      </c>
      <c r="B240" s="185" t="s">
        <v>805</v>
      </c>
      <c r="C240" s="179" t="s">
        <v>84</v>
      </c>
      <c r="D240" s="179" t="s">
        <v>42</v>
      </c>
      <c r="E240" s="179" t="s">
        <v>806</v>
      </c>
      <c r="F240" s="179" t="s">
        <v>65</v>
      </c>
      <c r="G240" s="186">
        <v>266850</v>
      </c>
      <c r="H240" s="186">
        <v>266850</v>
      </c>
      <c r="I240" s="190">
        <v>1</v>
      </c>
    </row>
    <row r="241" spans="1:9" ht="12.75">
      <c r="A241" s="83">
        <f t="shared" si="3"/>
        <v>229</v>
      </c>
      <c r="B241" s="185" t="s">
        <v>268</v>
      </c>
      <c r="C241" s="179" t="s">
        <v>84</v>
      </c>
      <c r="D241" s="179" t="s">
        <v>42</v>
      </c>
      <c r="E241" s="179" t="s">
        <v>806</v>
      </c>
      <c r="F241" s="179" t="s">
        <v>140</v>
      </c>
      <c r="G241" s="186">
        <v>266850</v>
      </c>
      <c r="H241" s="186">
        <v>266850</v>
      </c>
      <c r="I241" s="190">
        <v>1</v>
      </c>
    </row>
    <row r="242" spans="1:9" ht="51">
      <c r="A242" s="83">
        <f t="shared" si="3"/>
        <v>230</v>
      </c>
      <c r="B242" s="185" t="s">
        <v>807</v>
      </c>
      <c r="C242" s="179" t="s">
        <v>84</v>
      </c>
      <c r="D242" s="179" t="s">
        <v>42</v>
      </c>
      <c r="E242" s="179" t="s">
        <v>808</v>
      </c>
      <c r="F242" s="179" t="s">
        <v>65</v>
      </c>
      <c r="G242" s="186">
        <v>50000</v>
      </c>
      <c r="H242" s="186">
        <v>50000</v>
      </c>
      <c r="I242" s="190">
        <v>1</v>
      </c>
    </row>
    <row r="243" spans="1:9" ht="12.75">
      <c r="A243" s="83">
        <f t="shared" si="3"/>
        <v>231</v>
      </c>
      <c r="B243" s="185" t="s">
        <v>268</v>
      </c>
      <c r="C243" s="179" t="s">
        <v>84</v>
      </c>
      <c r="D243" s="179" t="s">
        <v>42</v>
      </c>
      <c r="E243" s="179" t="s">
        <v>808</v>
      </c>
      <c r="F243" s="179" t="s">
        <v>140</v>
      </c>
      <c r="G243" s="186">
        <v>50000</v>
      </c>
      <c r="H243" s="186">
        <v>50000</v>
      </c>
      <c r="I243" s="190">
        <v>1</v>
      </c>
    </row>
    <row r="244" spans="1:9" ht="51">
      <c r="A244" s="83">
        <f t="shared" si="3"/>
        <v>232</v>
      </c>
      <c r="B244" s="185" t="s">
        <v>809</v>
      </c>
      <c r="C244" s="179" t="s">
        <v>84</v>
      </c>
      <c r="D244" s="179" t="s">
        <v>42</v>
      </c>
      <c r="E244" s="179" t="s">
        <v>810</v>
      </c>
      <c r="F244" s="179" t="s">
        <v>65</v>
      </c>
      <c r="G244" s="186">
        <v>93000</v>
      </c>
      <c r="H244" s="186">
        <v>0</v>
      </c>
      <c r="I244" s="190">
        <v>0</v>
      </c>
    </row>
    <row r="245" spans="1:9" ht="12.75">
      <c r="A245" s="83">
        <f t="shared" si="3"/>
        <v>233</v>
      </c>
      <c r="B245" s="185" t="s">
        <v>268</v>
      </c>
      <c r="C245" s="179" t="s">
        <v>84</v>
      </c>
      <c r="D245" s="179" t="s">
        <v>42</v>
      </c>
      <c r="E245" s="179" t="s">
        <v>810</v>
      </c>
      <c r="F245" s="179" t="s">
        <v>140</v>
      </c>
      <c r="G245" s="186">
        <v>93000</v>
      </c>
      <c r="H245" s="186">
        <v>0</v>
      </c>
      <c r="I245" s="190">
        <v>0</v>
      </c>
    </row>
    <row r="246" spans="1:9" ht="12.75">
      <c r="A246" s="83">
        <f t="shared" si="3"/>
        <v>234</v>
      </c>
      <c r="B246" s="185" t="s">
        <v>344</v>
      </c>
      <c r="C246" s="179" t="s">
        <v>84</v>
      </c>
      <c r="D246" s="179" t="s">
        <v>43</v>
      </c>
      <c r="E246" s="179" t="s">
        <v>224</v>
      </c>
      <c r="F246" s="179" t="s">
        <v>65</v>
      </c>
      <c r="G246" s="186">
        <v>35400934</v>
      </c>
      <c r="H246" s="186">
        <v>20151260.42</v>
      </c>
      <c r="I246" s="190">
        <v>0.569229625975405</v>
      </c>
    </row>
    <row r="247" spans="1:9" ht="12.75">
      <c r="A247" s="83">
        <f t="shared" si="3"/>
        <v>235</v>
      </c>
      <c r="B247" s="185" t="s">
        <v>345</v>
      </c>
      <c r="C247" s="179" t="s">
        <v>84</v>
      </c>
      <c r="D247" s="179" t="s">
        <v>44</v>
      </c>
      <c r="E247" s="179" t="s">
        <v>224</v>
      </c>
      <c r="F247" s="179" t="s">
        <v>65</v>
      </c>
      <c r="G247" s="186">
        <v>32229923</v>
      </c>
      <c r="H247" s="186">
        <v>18777803.65</v>
      </c>
      <c r="I247" s="190">
        <v>0.5826201834239567</v>
      </c>
    </row>
    <row r="248" spans="1:9" ht="51">
      <c r="A248" s="83">
        <f t="shared" si="3"/>
        <v>236</v>
      </c>
      <c r="B248" s="185" t="s">
        <v>778</v>
      </c>
      <c r="C248" s="179" t="s">
        <v>84</v>
      </c>
      <c r="D248" s="179" t="s">
        <v>44</v>
      </c>
      <c r="E248" s="179" t="s">
        <v>298</v>
      </c>
      <c r="F248" s="179" t="s">
        <v>65</v>
      </c>
      <c r="G248" s="186">
        <v>32229923</v>
      </c>
      <c r="H248" s="186">
        <v>18777803.65</v>
      </c>
      <c r="I248" s="190">
        <v>0.5826201834239567</v>
      </c>
    </row>
    <row r="249" spans="1:9" ht="38.25">
      <c r="A249" s="83">
        <f t="shared" si="3"/>
        <v>237</v>
      </c>
      <c r="B249" s="185" t="s">
        <v>346</v>
      </c>
      <c r="C249" s="179" t="s">
        <v>84</v>
      </c>
      <c r="D249" s="179" t="s">
        <v>44</v>
      </c>
      <c r="E249" s="179" t="s">
        <v>347</v>
      </c>
      <c r="F249" s="179" t="s">
        <v>65</v>
      </c>
      <c r="G249" s="186">
        <v>32229923</v>
      </c>
      <c r="H249" s="186">
        <v>18777803.65</v>
      </c>
      <c r="I249" s="190">
        <v>0.5826201834239567</v>
      </c>
    </row>
    <row r="250" spans="1:9" ht="38.25">
      <c r="A250" s="83">
        <f t="shared" si="3"/>
        <v>238</v>
      </c>
      <c r="B250" s="185" t="s">
        <v>348</v>
      </c>
      <c r="C250" s="179" t="s">
        <v>84</v>
      </c>
      <c r="D250" s="179" t="s">
        <v>44</v>
      </c>
      <c r="E250" s="179" t="s">
        <v>349</v>
      </c>
      <c r="F250" s="179" t="s">
        <v>65</v>
      </c>
      <c r="G250" s="186">
        <v>3684652</v>
      </c>
      <c r="H250" s="186">
        <v>2233604</v>
      </c>
      <c r="I250" s="190">
        <v>0.6061913038191937</v>
      </c>
    </row>
    <row r="251" spans="1:9" ht="12.75">
      <c r="A251" s="83">
        <f t="shared" si="3"/>
        <v>239</v>
      </c>
      <c r="B251" s="185" t="s">
        <v>268</v>
      </c>
      <c r="C251" s="179" t="s">
        <v>84</v>
      </c>
      <c r="D251" s="179" t="s">
        <v>44</v>
      </c>
      <c r="E251" s="179" t="s">
        <v>349</v>
      </c>
      <c r="F251" s="179" t="s">
        <v>140</v>
      </c>
      <c r="G251" s="186">
        <v>3684652</v>
      </c>
      <c r="H251" s="186">
        <v>2233604</v>
      </c>
      <c r="I251" s="190">
        <v>0.6061913038191937</v>
      </c>
    </row>
    <row r="252" spans="1:9" ht="38.25">
      <c r="A252" s="83">
        <f t="shared" si="3"/>
        <v>240</v>
      </c>
      <c r="B252" s="185" t="s">
        <v>811</v>
      </c>
      <c r="C252" s="179" t="s">
        <v>84</v>
      </c>
      <c r="D252" s="179" t="s">
        <v>44</v>
      </c>
      <c r="E252" s="179" t="s">
        <v>350</v>
      </c>
      <c r="F252" s="179" t="s">
        <v>65</v>
      </c>
      <c r="G252" s="186">
        <v>6558771</v>
      </c>
      <c r="H252" s="186">
        <v>4889813</v>
      </c>
      <c r="I252" s="190">
        <v>0.7455379978962522</v>
      </c>
    </row>
    <row r="253" spans="1:9" ht="12.75">
      <c r="A253" s="83">
        <f t="shared" si="3"/>
        <v>241</v>
      </c>
      <c r="B253" s="185" t="s">
        <v>268</v>
      </c>
      <c r="C253" s="179" t="s">
        <v>84</v>
      </c>
      <c r="D253" s="179" t="s">
        <v>44</v>
      </c>
      <c r="E253" s="179" t="s">
        <v>350</v>
      </c>
      <c r="F253" s="179" t="s">
        <v>140</v>
      </c>
      <c r="G253" s="186">
        <v>6558771</v>
      </c>
      <c r="H253" s="186">
        <v>4889813</v>
      </c>
      <c r="I253" s="190">
        <v>0.7455379978962522</v>
      </c>
    </row>
    <row r="254" spans="1:9" ht="25.5">
      <c r="A254" s="83">
        <f t="shared" si="3"/>
        <v>242</v>
      </c>
      <c r="B254" s="185" t="s">
        <v>351</v>
      </c>
      <c r="C254" s="179" t="s">
        <v>84</v>
      </c>
      <c r="D254" s="179" t="s">
        <v>44</v>
      </c>
      <c r="E254" s="179" t="s">
        <v>352</v>
      </c>
      <c r="F254" s="179" t="s">
        <v>65</v>
      </c>
      <c r="G254" s="186">
        <v>10000000</v>
      </c>
      <c r="H254" s="186">
        <v>0</v>
      </c>
      <c r="I254" s="190">
        <v>0</v>
      </c>
    </row>
    <row r="255" spans="1:9" ht="12.75">
      <c r="A255" s="83">
        <f t="shared" si="3"/>
        <v>243</v>
      </c>
      <c r="B255" s="185" t="s">
        <v>260</v>
      </c>
      <c r="C255" s="179" t="s">
        <v>84</v>
      </c>
      <c r="D255" s="179" t="s">
        <v>44</v>
      </c>
      <c r="E255" s="179" t="s">
        <v>352</v>
      </c>
      <c r="F255" s="179" t="s">
        <v>137</v>
      </c>
      <c r="G255" s="186">
        <v>10000000</v>
      </c>
      <c r="H255" s="186">
        <v>0</v>
      </c>
      <c r="I255" s="190">
        <v>0</v>
      </c>
    </row>
    <row r="256" spans="1:9" ht="102">
      <c r="A256" s="83">
        <f t="shared" si="3"/>
        <v>244</v>
      </c>
      <c r="B256" s="185" t="s">
        <v>584</v>
      </c>
      <c r="C256" s="179" t="s">
        <v>84</v>
      </c>
      <c r="D256" s="179" t="s">
        <v>44</v>
      </c>
      <c r="E256" s="179" t="s">
        <v>353</v>
      </c>
      <c r="F256" s="179" t="s">
        <v>65</v>
      </c>
      <c r="G256" s="186">
        <v>4995000</v>
      </c>
      <c r="H256" s="186">
        <v>4995000</v>
      </c>
      <c r="I256" s="190">
        <v>1</v>
      </c>
    </row>
    <row r="257" spans="1:9" ht="12.75">
      <c r="A257" s="83">
        <f t="shared" si="3"/>
        <v>245</v>
      </c>
      <c r="B257" s="185" t="s">
        <v>268</v>
      </c>
      <c r="C257" s="179" t="s">
        <v>84</v>
      </c>
      <c r="D257" s="179" t="s">
        <v>44</v>
      </c>
      <c r="E257" s="179" t="s">
        <v>353</v>
      </c>
      <c r="F257" s="179" t="s">
        <v>140</v>
      </c>
      <c r="G257" s="186">
        <v>4995000</v>
      </c>
      <c r="H257" s="186">
        <v>4995000</v>
      </c>
      <c r="I257" s="190">
        <v>1</v>
      </c>
    </row>
    <row r="258" spans="1:9" ht="63.75">
      <c r="A258" s="83">
        <f t="shared" si="3"/>
        <v>246</v>
      </c>
      <c r="B258" s="185" t="s">
        <v>812</v>
      </c>
      <c r="C258" s="179" t="s">
        <v>84</v>
      </c>
      <c r="D258" s="179" t="s">
        <v>44</v>
      </c>
      <c r="E258" s="179" t="s">
        <v>813</v>
      </c>
      <c r="F258" s="179" t="s">
        <v>65</v>
      </c>
      <c r="G258" s="186">
        <v>4137663.43</v>
      </c>
      <c r="H258" s="186">
        <v>4137663.43</v>
      </c>
      <c r="I258" s="190">
        <v>1</v>
      </c>
    </row>
    <row r="259" spans="1:9" ht="12.75">
      <c r="A259" s="83">
        <f t="shared" si="3"/>
        <v>247</v>
      </c>
      <c r="B259" s="185" t="s">
        <v>268</v>
      </c>
      <c r="C259" s="179" t="s">
        <v>84</v>
      </c>
      <c r="D259" s="179" t="s">
        <v>44</v>
      </c>
      <c r="E259" s="179" t="s">
        <v>813</v>
      </c>
      <c r="F259" s="179" t="s">
        <v>140</v>
      </c>
      <c r="G259" s="186">
        <v>4137663.43</v>
      </c>
      <c r="H259" s="186">
        <v>4137663.43</v>
      </c>
      <c r="I259" s="190">
        <v>1</v>
      </c>
    </row>
    <row r="260" spans="1:9" ht="51">
      <c r="A260" s="83">
        <f t="shared" si="3"/>
        <v>248</v>
      </c>
      <c r="B260" s="185" t="s">
        <v>814</v>
      </c>
      <c r="C260" s="179" t="s">
        <v>84</v>
      </c>
      <c r="D260" s="179" t="s">
        <v>44</v>
      </c>
      <c r="E260" s="179" t="s">
        <v>815</v>
      </c>
      <c r="F260" s="179" t="s">
        <v>65</v>
      </c>
      <c r="G260" s="186">
        <v>591000</v>
      </c>
      <c r="H260" s="186">
        <v>564570</v>
      </c>
      <c r="I260" s="190">
        <v>0.9552791878172588</v>
      </c>
    </row>
    <row r="261" spans="1:9" ht="25.5">
      <c r="A261" s="83">
        <f t="shared" si="3"/>
        <v>249</v>
      </c>
      <c r="B261" s="185" t="s">
        <v>235</v>
      </c>
      <c r="C261" s="179" t="s">
        <v>84</v>
      </c>
      <c r="D261" s="179" t="s">
        <v>44</v>
      </c>
      <c r="E261" s="179" t="s">
        <v>815</v>
      </c>
      <c r="F261" s="179" t="s">
        <v>132</v>
      </c>
      <c r="G261" s="186">
        <v>26430</v>
      </c>
      <c r="H261" s="186">
        <v>0</v>
      </c>
      <c r="I261" s="190">
        <v>0</v>
      </c>
    </row>
    <row r="262" spans="1:9" ht="12.75">
      <c r="A262" s="83">
        <f t="shared" si="3"/>
        <v>250</v>
      </c>
      <c r="B262" s="185" t="s">
        <v>268</v>
      </c>
      <c r="C262" s="179" t="s">
        <v>84</v>
      </c>
      <c r="D262" s="179" t="s">
        <v>44</v>
      </c>
      <c r="E262" s="179" t="s">
        <v>815</v>
      </c>
      <c r="F262" s="179" t="s">
        <v>140</v>
      </c>
      <c r="G262" s="186">
        <v>564570</v>
      </c>
      <c r="H262" s="186">
        <v>564570</v>
      </c>
      <c r="I262" s="190">
        <v>1</v>
      </c>
    </row>
    <row r="263" spans="1:9" ht="25.5">
      <c r="A263" s="83">
        <f t="shared" si="3"/>
        <v>251</v>
      </c>
      <c r="B263" s="185" t="s">
        <v>816</v>
      </c>
      <c r="C263" s="179" t="s">
        <v>84</v>
      </c>
      <c r="D263" s="179" t="s">
        <v>44</v>
      </c>
      <c r="E263" s="179" t="s">
        <v>817</v>
      </c>
      <c r="F263" s="179" t="s">
        <v>65</v>
      </c>
      <c r="G263" s="186">
        <v>2262836.57</v>
      </c>
      <c r="H263" s="186">
        <v>1957153.22</v>
      </c>
      <c r="I263" s="190">
        <v>0.8649114328216818</v>
      </c>
    </row>
    <row r="264" spans="1:9" ht="25.5">
      <c r="A264" s="83">
        <f t="shared" si="3"/>
        <v>252</v>
      </c>
      <c r="B264" s="185" t="s">
        <v>235</v>
      </c>
      <c r="C264" s="179" t="s">
        <v>84</v>
      </c>
      <c r="D264" s="179" t="s">
        <v>44</v>
      </c>
      <c r="E264" s="179" t="s">
        <v>817</v>
      </c>
      <c r="F264" s="179" t="s">
        <v>132</v>
      </c>
      <c r="G264" s="186">
        <v>2262836.57</v>
      </c>
      <c r="H264" s="186">
        <v>1957153.22</v>
      </c>
      <c r="I264" s="190">
        <v>0.8649114328216818</v>
      </c>
    </row>
    <row r="265" spans="1:9" ht="12.75">
      <c r="A265" s="83">
        <f t="shared" si="3"/>
        <v>253</v>
      </c>
      <c r="B265" s="185" t="s">
        <v>354</v>
      </c>
      <c r="C265" s="179" t="s">
        <v>84</v>
      </c>
      <c r="D265" s="179" t="s">
        <v>193</v>
      </c>
      <c r="E265" s="179" t="s">
        <v>224</v>
      </c>
      <c r="F265" s="179" t="s">
        <v>65</v>
      </c>
      <c r="G265" s="186">
        <v>3171011</v>
      </c>
      <c r="H265" s="186">
        <v>1373456.77</v>
      </c>
      <c r="I265" s="190">
        <v>0.4331289831539531</v>
      </c>
    </row>
    <row r="266" spans="1:9" ht="51">
      <c r="A266" s="83">
        <f t="shared" si="3"/>
        <v>254</v>
      </c>
      <c r="B266" s="185" t="s">
        <v>778</v>
      </c>
      <c r="C266" s="179" t="s">
        <v>84</v>
      </c>
      <c r="D266" s="179" t="s">
        <v>193</v>
      </c>
      <c r="E266" s="179" t="s">
        <v>298</v>
      </c>
      <c r="F266" s="179" t="s">
        <v>65</v>
      </c>
      <c r="G266" s="186">
        <v>3071191</v>
      </c>
      <c r="H266" s="186">
        <v>1373456.77</v>
      </c>
      <c r="I266" s="190">
        <v>0.44720656253551144</v>
      </c>
    </row>
    <row r="267" spans="1:9" ht="25.5">
      <c r="A267" s="83">
        <f t="shared" si="3"/>
        <v>255</v>
      </c>
      <c r="B267" s="185" t="s">
        <v>355</v>
      </c>
      <c r="C267" s="179" t="s">
        <v>84</v>
      </c>
      <c r="D267" s="179" t="s">
        <v>193</v>
      </c>
      <c r="E267" s="179" t="s">
        <v>356</v>
      </c>
      <c r="F267" s="179" t="s">
        <v>65</v>
      </c>
      <c r="G267" s="186">
        <v>3071191</v>
      </c>
      <c r="H267" s="186">
        <v>1373456.77</v>
      </c>
      <c r="I267" s="190">
        <v>0.44720656253551144</v>
      </c>
    </row>
    <row r="268" spans="1:9" ht="25.5">
      <c r="A268" s="83">
        <f t="shared" si="3"/>
        <v>256</v>
      </c>
      <c r="B268" s="185" t="s">
        <v>585</v>
      </c>
      <c r="C268" s="179" t="s">
        <v>84</v>
      </c>
      <c r="D268" s="179" t="s">
        <v>193</v>
      </c>
      <c r="E268" s="179" t="s">
        <v>689</v>
      </c>
      <c r="F268" s="179" t="s">
        <v>65</v>
      </c>
      <c r="G268" s="186">
        <v>1411699</v>
      </c>
      <c r="H268" s="186">
        <v>1258456.77</v>
      </c>
      <c r="I268" s="190">
        <v>0.8914483682428053</v>
      </c>
    </row>
    <row r="269" spans="1:9" ht="12.75">
      <c r="A269" s="83">
        <f t="shared" si="3"/>
        <v>257</v>
      </c>
      <c r="B269" s="185" t="s">
        <v>268</v>
      </c>
      <c r="C269" s="179" t="s">
        <v>84</v>
      </c>
      <c r="D269" s="179" t="s">
        <v>193</v>
      </c>
      <c r="E269" s="179" t="s">
        <v>689</v>
      </c>
      <c r="F269" s="179" t="s">
        <v>140</v>
      </c>
      <c r="G269" s="186">
        <v>1411699</v>
      </c>
      <c r="H269" s="186">
        <v>1258456.77</v>
      </c>
      <c r="I269" s="190">
        <v>0.8914483682428053</v>
      </c>
    </row>
    <row r="270" spans="1:9" ht="12.75">
      <c r="A270" s="83">
        <f t="shared" si="3"/>
        <v>258</v>
      </c>
      <c r="B270" s="185" t="s">
        <v>818</v>
      </c>
      <c r="C270" s="179" t="s">
        <v>84</v>
      </c>
      <c r="D270" s="179" t="s">
        <v>193</v>
      </c>
      <c r="E270" s="179" t="s">
        <v>819</v>
      </c>
      <c r="F270" s="179" t="s">
        <v>65</v>
      </c>
      <c r="G270" s="186">
        <v>1658492</v>
      </c>
      <c r="H270" s="186">
        <v>114000</v>
      </c>
      <c r="I270" s="190">
        <v>0.06873714193375668</v>
      </c>
    </row>
    <row r="271" spans="1:9" ht="12.75">
      <c r="A271" s="83">
        <f aca="true" t="shared" si="4" ref="A271:A334">A270+1</f>
        <v>259</v>
      </c>
      <c r="B271" s="185" t="s">
        <v>260</v>
      </c>
      <c r="C271" s="179" t="s">
        <v>84</v>
      </c>
      <c r="D271" s="179" t="s">
        <v>193</v>
      </c>
      <c r="E271" s="179" t="s">
        <v>819</v>
      </c>
      <c r="F271" s="179" t="s">
        <v>137</v>
      </c>
      <c r="G271" s="186">
        <v>1658492</v>
      </c>
      <c r="H271" s="186">
        <v>114000</v>
      </c>
      <c r="I271" s="190">
        <v>0.06873714193375668</v>
      </c>
    </row>
    <row r="272" spans="1:9" ht="63.75">
      <c r="A272" s="83">
        <f t="shared" si="4"/>
        <v>260</v>
      </c>
      <c r="B272" s="185" t="s">
        <v>820</v>
      </c>
      <c r="C272" s="179" t="s">
        <v>84</v>
      </c>
      <c r="D272" s="179" t="s">
        <v>193</v>
      </c>
      <c r="E272" s="179" t="s">
        <v>821</v>
      </c>
      <c r="F272" s="179" t="s">
        <v>65</v>
      </c>
      <c r="G272" s="186">
        <v>1000</v>
      </c>
      <c r="H272" s="186">
        <v>1000</v>
      </c>
      <c r="I272" s="190">
        <v>1</v>
      </c>
    </row>
    <row r="273" spans="1:9" ht="12.75">
      <c r="A273" s="83">
        <f t="shared" si="4"/>
        <v>261</v>
      </c>
      <c r="B273" s="185" t="s">
        <v>260</v>
      </c>
      <c r="C273" s="179" t="s">
        <v>84</v>
      </c>
      <c r="D273" s="179" t="s">
        <v>193</v>
      </c>
      <c r="E273" s="179" t="s">
        <v>821</v>
      </c>
      <c r="F273" s="179" t="s">
        <v>137</v>
      </c>
      <c r="G273" s="186">
        <v>1000</v>
      </c>
      <c r="H273" s="186">
        <v>1000</v>
      </c>
      <c r="I273" s="190">
        <v>1</v>
      </c>
    </row>
    <row r="274" spans="1:9" ht="12.75">
      <c r="A274" s="83">
        <f t="shared" si="4"/>
        <v>262</v>
      </c>
      <c r="B274" s="185" t="s">
        <v>227</v>
      </c>
      <c r="C274" s="179" t="s">
        <v>84</v>
      </c>
      <c r="D274" s="179" t="s">
        <v>193</v>
      </c>
      <c r="E274" s="179" t="s">
        <v>228</v>
      </c>
      <c r="F274" s="179" t="s">
        <v>65</v>
      </c>
      <c r="G274" s="186">
        <v>99820</v>
      </c>
      <c r="H274" s="186">
        <v>0</v>
      </c>
      <c r="I274" s="190">
        <v>0</v>
      </c>
    </row>
    <row r="275" spans="1:9" ht="25.5">
      <c r="A275" s="83">
        <f t="shared" si="4"/>
        <v>263</v>
      </c>
      <c r="B275" s="185" t="s">
        <v>318</v>
      </c>
      <c r="C275" s="179" t="s">
        <v>84</v>
      </c>
      <c r="D275" s="179" t="s">
        <v>193</v>
      </c>
      <c r="E275" s="179" t="s">
        <v>573</v>
      </c>
      <c r="F275" s="179" t="s">
        <v>65</v>
      </c>
      <c r="G275" s="186">
        <v>99820</v>
      </c>
      <c r="H275" s="186">
        <v>0</v>
      </c>
      <c r="I275" s="190">
        <v>0</v>
      </c>
    </row>
    <row r="276" spans="1:9" ht="12.75">
      <c r="A276" s="83">
        <f t="shared" si="4"/>
        <v>264</v>
      </c>
      <c r="B276" s="185" t="s">
        <v>268</v>
      </c>
      <c r="C276" s="179" t="s">
        <v>84</v>
      </c>
      <c r="D276" s="179" t="s">
        <v>193</v>
      </c>
      <c r="E276" s="179" t="s">
        <v>573</v>
      </c>
      <c r="F276" s="179" t="s">
        <v>140</v>
      </c>
      <c r="G276" s="186">
        <v>99820</v>
      </c>
      <c r="H276" s="186">
        <v>0</v>
      </c>
      <c r="I276" s="190">
        <v>0</v>
      </c>
    </row>
    <row r="277" spans="1:9" ht="12.75">
      <c r="A277" s="83">
        <f t="shared" si="4"/>
        <v>265</v>
      </c>
      <c r="B277" s="185" t="s">
        <v>822</v>
      </c>
      <c r="C277" s="179" t="s">
        <v>84</v>
      </c>
      <c r="D277" s="179" t="s">
        <v>751</v>
      </c>
      <c r="E277" s="179" t="s">
        <v>224</v>
      </c>
      <c r="F277" s="179" t="s">
        <v>65</v>
      </c>
      <c r="G277" s="186">
        <v>1783350</v>
      </c>
      <c r="H277" s="186">
        <v>173565</v>
      </c>
      <c r="I277" s="190">
        <v>0.0973252586424426</v>
      </c>
    </row>
    <row r="278" spans="1:9" ht="25.5">
      <c r="A278" s="83">
        <f t="shared" si="4"/>
        <v>266</v>
      </c>
      <c r="B278" s="185" t="s">
        <v>823</v>
      </c>
      <c r="C278" s="179" t="s">
        <v>84</v>
      </c>
      <c r="D278" s="179" t="s">
        <v>753</v>
      </c>
      <c r="E278" s="179" t="s">
        <v>224</v>
      </c>
      <c r="F278" s="179" t="s">
        <v>65</v>
      </c>
      <c r="G278" s="186">
        <v>1783350</v>
      </c>
      <c r="H278" s="186">
        <v>173565</v>
      </c>
      <c r="I278" s="190">
        <v>0.0973252586424426</v>
      </c>
    </row>
    <row r="279" spans="1:9" ht="51">
      <c r="A279" s="83">
        <f t="shared" si="4"/>
        <v>267</v>
      </c>
      <c r="B279" s="185" t="s">
        <v>778</v>
      </c>
      <c r="C279" s="179" t="s">
        <v>84</v>
      </c>
      <c r="D279" s="179" t="s">
        <v>753</v>
      </c>
      <c r="E279" s="179" t="s">
        <v>298</v>
      </c>
      <c r="F279" s="179" t="s">
        <v>65</v>
      </c>
      <c r="G279" s="186">
        <v>1783350</v>
      </c>
      <c r="H279" s="186">
        <v>173565</v>
      </c>
      <c r="I279" s="190">
        <v>0.0973252586424426</v>
      </c>
    </row>
    <row r="280" spans="1:9" ht="12.75">
      <c r="A280" s="83">
        <f t="shared" si="4"/>
        <v>268</v>
      </c>
      <c r="B280" s="185" t="s">
        <v>824</v>
      </c>
      <c r="C280" s="179" t="s">
        <v>84</v>
      </c>
      <c r="D280" s="179" t="s">
        <v>753</v>
      </c>
      <c r="E280" s="179" t="s">
        <v>825</v>
      </c>
      <c r="F280" s="179" t="s">
        <v>65</v>
      </c>
      <c r="G280" s="186">
        <v>1783350</v>
      </c>
      <c r="H280" s="186">
        <v>173565</v>
      </c>
      <c r="I280" s="190">
        <v>0.0973252586424426</v>
      </c>
    </row>
    <row r="281" spans="1:9" ht="38.25">
      <c r="A281" s="83">
        <f t="shared" si="4"/>
        <v>269</v>
      </c>
      <c r="B281" s="185" t="s">
        <v>826</v>
      </c>
      <c r="C281" s="179" t="s">
        <v>84</v>
      </c>
      <c r="D281" s="179" t="s">
        <v>753</v>
      </c>
      <c r="E281" s="179" t="s">
        <v>827</v>
      </c>
      <c r="F281" s="179" t="s">
        <v>65</v>
      </c>
      <c r="G281" s="186">
        <v>200000</v>
      </c>
      <c r="H281" s="186">
        <v>0</v>
      </c>
      <c r="I281" s="190">
        <v>0</v>
      </c>
    </row>
    <row r="282" spans="1:9" ht="25.5">
      <c r="A282" s="83">
        <f t="shared" si="4"/>
        <v>270</v>
      </c>
      <c r="B282" s="185" t="s">
        <v>235</v>
      </c>
      <c r="C282" s="179" t="s">
        <v>84</v>
      </c>
      <c r="D282" s="179" t="s">
        <v>753</v>
      </c>
      <c r="E282" s="179" t="s">
        <v>827</v>
      </c>
      <c r="F282" s="179" t="s">
        <v>132</v>
      </c>
      <c r="G282" s="186">
        <v>200000</v>
      </c>
      <c r="H282" s="186">
        <v>0</v>
      </c>
      <c r="I282" s="190">
        <v>0</v>
      </c>
    </row>
    <row r="283" spans="1:9" ht="38.25">
      <c r="A283" s="83">
        <f t="shared" si="4"/>
        <v>271</v>
      </c>
      <c r="B283" s="185" t="s">
        <v>828</v>
      </c>
      <c r="C283" s="179" t="s">
        <v>84</v>
      </c>
      <c r="D283" s="179" t="s">
        <v>753</v>
      </c>
      <c r="E283" s="179" t="s">
        <v>829</v>
      </c>
      <c r="F283" s="179" t="s">
        <v>65</v>
      </c>
      <c r="G283" s="186">
        <v>883350</v>
      </c>
      <c r="H283" s="186">
        <v>0</v>
      </c>
      <c r="I283" s="190">
        <v>0</v>
      </c>
    </row>
    <row r="284" spans="1:9" ht="25.5">
      <c r="A284" s="83">
        <f t="shared" si="4"/>
        <v>272</v>
      </c>
      <c r="B284" s="185" t="s">
        <v>235</v>
      </c>
      <c r="C284" s="179" t="s">
        <v>84</v>
      </c>
      <c r="D284" s="179" t="s">
        <v>753</v>
      </c>
      <c r="E284" s="179" t="s">
        <v>829</v>
      </c>
      <c r="F284" s="179" t="s">
        <v>132</v>
      </c>
      <c r="G284" s="186">
        <v>883350</v>
      </c>
      <c r="H284" s="186">
        <v>0</v>
      </c>
      <c r="I284" s="190">
        <v>0</v>
      </c>
    </row>
    <row r="285" spans="1:9" ht="51">
      <c r="A285" s="83">
        <f t="shared" si="4"/>
        <v>273</v>
      </c>
      <c r="B285" s="185" t="s">
        <v>830</v>
      </c>
      <c r="C285" s="179" t="s">
        <v>84</v>
      </c>
      <c r="D285" s="179" t="s">
        <v>753</v>
      </c>
      <c r="E285" s="179" t="s">
        <v>831</v>
      </c>
      <c r="F285" s="179" t="s">
        <v>65</v>
      </c>
      <c r="G285" s="186">
        <v>700000</v>
      </c>
      <c r="H285" s="186">
        <v>173565</v>
      </c>
      <c r="I285" s="190">
        <v>0.24795</v>
      </c>
    </row>
    <row r="286" spans="1:9" ht="12.75">
      <c r="A286" s="83">
        <f t="shared" si="4"/>
        <v>274</v>
      </c>
      <c r="B286" s="185" t="s">
        <v>268</v>
      </c>
      <c r="C286" s="179" t="s">
        <v>84</v>
      </c>
      <c r="D286" s="179" t="s">
        <v>753</v>
      </c>
      <c r="E286" s="179" t="s">
        <v>831</v>
      </c>
      <c r="F286" s="179" t="s">
        <v>140</v>
      </c>
      <c r="G286" s="186">
        <v>700000</v>
      </c>
      <c r="H286" s="186">
        <v>173565</v>
      </c>
      <c r="I286" s="190">
        <v>0.24795</v>
      </c>
    </row>
    <row r="287" spans="1:9" ht="12.75">
      <c r="A287" s="83">
        <f t="shared" si="4"/>
        <v>275</v>
      </c>
      <c r="B287" s="185" t="s">
        <v>357</v>
      </c>
      <c r="C287" s="179" t="s">
        <v>84</v>
      </c>
      <c r="D287" s="179" t="s">
        <v>115</v>
      </c>
      <c r="E287" s="179" t="s">
        <v>224</v>
      </c>
      <c r="F287" s="179" t="s">
        <v>65</v>
      </c>
      <c r="G287" s="186">
        <v>104205009</v>
      </c>
      <c r="H287" s="186">
        <v>99707648.3</v>
      </c>
      <c r="I287" s="190">
        <v>0.9568412234386928</v>
      </c>
    </row>
    <row r="288" spans="1:9" ht="12.75">
      <c r="A288" s="83">
        <f t="shared" si="4"/>
        <v>276</v>
      </c>
      <c r="B288" s="185" t="s">
        <v>358</v>
      </c>
      <c r="C288" s="179" t="s">
        <v>84</v>
      </c>
      <c r="D288" s="179" t="s">
        <v>116</v>
      </c>
      <c r="E288" s="179" t="s">
        <v>224</v>
      </c>
      <c r="F288" s="179" t="s">
        <v>65</v>
      </c>
      <c r="G288" s="186">
        <v>4765387</v>
      </c>
      <c r="H288" s="186">
        <v>4713361.44</v>
      </c>
      <c r="I288" s="190">
        <v>0.9890826159554302</v>
      </c>
    </row>
    <row r="289" spans="1:9" ht="12.75">
      <c r="A289" s="83">
        <f t="shared" si="4"/>
        <v>277</v>
      </c>
      <c r="B289" s="185" t="s">
        <v>227</v>
      </c>
      <c r="C289" s="179" t="s">
        <v>84</v>
      </c>
      <c r="D289" s="179" t="s">
        <v>116</v>
      </c>
      <c r="E289" s="179" t="s">
        <v>228</v>
      </c>
      <c r="F289" s="179" t="s">
        <v>65</v>
      </c>
      <c r="G289" s="186">
        <v>4765387</v>
      </c>
      <c r="H289" s="186">
        <v>4713361.44</v>
      </c>
      <c r="I289" s="190">
        <v>0.9890826159554302</v>
      </c>
    </row>
    <row r="290" spans="1:9" ht="12.75">
      <c r="A290" s="83">
        <f t="shared" si="4"/>
        <v>278</v>
      </c>
      <c r="B290" s="185" t="s">
        <v>359</v>
      </c>
      <c r="C290" s="179" t="s">
        <v>84</v>
      </c>
      <c r="D290" s="179" t="s">
        <v>116</v>
      </c>
      <c r="E290" s="179" t="s">
        <v>360</v>
      </c>
      <c r="F290" s="179" t="s">
        <v>65</v>
      </c>
      <c r="G290" s="186">
        <v>4765387</v>
      </c>
      <c r="H290" s="186">
        <v>4713361.44</v>
      </c>
      <c r="I290" s="190">
        <v>0.9890826159554302</v>
      </c>
    </row>
    <row r="291" spans="1:9" ht="25.5">
      <c r="A291" s="83">
        <f t="shared" si="4"/>
        <v>279</v>
      </c>
      <c r="B291" s="185" t="s">
        <v>361</v>
      </c>
      <c r="C291" s="179" t="s">
        <v>84</v>
      </c>
      <c r="D291" s="179" t="s">
        <v>116</v>
      </c>
      <c r="E291" s="179" t="s">
        <v>360</v>
      </c>
      <c r="F291" s="179" t="s">
        <v>141</v>
      </c>
      <c r="G291" s="186">
        <v>4765387</v>
      </c>
      <c r="H291" s="186">
        <v>4713361.44</v>
      </c>
      <c r="I291" s="190">
        <v>0.9890826159554302</v>
      </c>
    </row>
    <row r="292" spans="1:9" ht="12.75">
      <c r="A292" s="83">
        <f t="shared" si="4"/>
        <v>280</v>
      </c>
      <c r="B292" s="185" t="s">
        <v>362</v>
      </c>
      <c r="C292" s="179" t="s">
        <v>84</v>
      </c>
      <c r="D292" s="179" t="s">
        <v>117</v>
      </c>
      <c r="E292" s="179" t="s">
        <v>224</v>
      </c>
      <c r="F292" s="179" t="s">
        <v>65</v>
      </c>
      <c r="G292" s="186">
        <v>93065739</v>
      </c>
      <c r="H292" s="186">
        <v>89863872.33</v>
      </c>
      <c r="I292" s="190">
        <v>0.9655956455683439</v>
      </c>
    </row>
    <row r="293" spans="1:9" ht="51">
      <c r="A293" s="83">
        <f t="shared" si="4"/>
        <v>281</v>
      </c>
      <c r="B293" s="185" t="s">
        <v>778</v>
      </c>
      <c r="C293" s="179" t="s">
        <v>84</v>
      </c>
      <c r="D293" s="179" t="s">
        <v>117</v>
      </c>
      <c r="E293" s="179" t="s">
        <v>298</v>
      </c>
      <c r="F293" s="179" t="s">
        <v>65</v>
      </c>
      <c r="G293" s="186">
        <v>2675400</v>
      </c>
      <c r="H293" s="186">
        <v>2675400</v>
      </c>
      <c r="I293" s="190">
        <v>1</v>
      </c>
    </row>
    <row r="294" spans="1:9" ht="76.5">
      <c r="A294" s="83">
        <f t="shared" si="4"/>
        <v>282</v>
      </c>
      <c r="B294" s="185" t="s">
        <v>363</v>
      </c>
      <c r="C294" s="179" t="s">
        <v>84</v>
      </c>
      <c r="D294" s="179" t="s">
        <v>117</v>
      </c>
      <c r="E294" s="179" t="s">
        <v>364</v>
      </c>
      <c r="F294" s="179" t="s">
        <v>65</v>
      </c>
      <c r="G294" s="186">
        <v>2675400</v>
      </c>
      <c r="H294" s="186">
        <v>2675400</v>
      </c>
      <c r="I294" s="190">
        <v>1</v>
      </c>
    </row>
    <row r="295" spans="1:9" ht="38.25">
      <c r="A295" s="83">
        <f t="shared" si="4"/>
        <v>283</v>
      </c>
      <c r="B295" s="185" t="s">
        <v>586</v>
      </c>
      <c r="C295" s="179" t="s">
        <v>84</v>
      </c>
      <c r="D295" s="179" t="s">
        <v>117</v>
      </c>
      <c r="E295" s="179" t="s">
        <v>690</v>
      </c>
      <c r="F295" s="179" t="s">
        <v>65</v>
      </c>
      <c r="G295" s="186">
        <v>728500</v>
      </c>
      <c r="H295" s="186">
        <v>728500</v>
      </c>
      <c r="I295" s="190">
        <v>1</v>
      </c>
    </row>
    <row r="296" spans="1:9" ht="25.5">
      <c r="A296" s="83">
        <f t="shared" si="4"/>
        <v>284</v>
      </c>
      <c r="B296" s="185" t="s">
        <v>365</v>
      </c>
      <c r="C296" s="179" t="s">
        <v>84</v>
      </c>
      <c r="D296" s="179" t="s">
        <v>117</v>
      </c>
      <c r="E296" s="179" t="s">
        <v>690</v>
      </c>
      <c r="F296" s="179" t="s">
        <v>142</v>
      </c>
      <c r="G296" s="186">
        <v>728500</v>
      </c>
      <c r="H296" s="186">
        <v>728500</v>
      </c>
      <c r="I296" s="190">
        <v>1</v>
      </c>
    </row>
    <row r="297" spans="1:9" ht="51">
      <c r="A297" s="83">
        <f t="shared" si="4"/>
        <v>285</v>
      </c>
      <c r="B297" s="185" t="s">
        <v>691</v>
      </c>
      <c r="C297" s="179" t="s">
        <v>84</v>
      </c>
      <c r="D297" s="179" t="s">
        <v>117</v>
      </c>
      <c r="E297" s="179" t="s">
        <v>692</v>
      </c>
      <c r="F297" s="179" t="s">
        <v>65</v>
      </c>
      <c r="G297" s="186">
        <v>1152900</v>
      </c>
      <c r="H297" s="186">
        <v>1152900</v>
      </c>
      <c r="I297" s="190">
        <v>1</v>
      </c>
    </row>
    <row r="298" spans="1:9" ht="25.5">
      <c r="A298" s="83">
        <f t="shared" si="4"/>
        <v>286</v>
      </c>
      <c r="B298" s="185" t="s">
        <v>365</v>
      </c>
      <c r="C298" s="179" t="s">
        <v>84</v>
      </c>
      <c r="D298" s="179" t="s">
        <v>117</v>
      </c>
      <c r="E298" s="179" t="s">
        <v>692</v>
      </c>
      <c r="F298" s="179" t="s">
        <v>142</v>
      </c>
      <c r="G298" s="186">
        <v>1152900</v>
      </c>
      <c r="H298" s="186">
        <v>1152900</v>
      </c>
      <c r="I298" s="190">
        <v>1</v>
      </c>
    </row>
    <row r="299" spans="1:9" ht="38.25">
      <c r="A299" s="83">
        <f t="shared" si="4"/>
        <v>287</v>
      </c>
      <c r="B299" s="185" t="s">
        <v>586</v>
      </c>
      <c r="C299" s="179" t="s">
        <v>84</v>
      </c>
      <c r="D299" s="179" t="s">
        <v>117</v>
      </c>
      <c r="E299" s="179" t="s">
        <v>693</v>
      </c>
      <c r="F299" s="179" t="s">
        <v>65</v>
      </c>
      <c r="G299" s="186">
        <v>794000</v>
      </c>
      <c r="H299" s="186">
        <v>794000</v>
      </c>
      <c r="I299" s="190">
        <v>1</v>
      </c>
    </row>
    <row r="300" spans="1:9" ht="25.5">
      <c r="A300" s="83">
        <f t="shared" si="4"/>
        <v>288</v>
      </c>
      <c r="B300" s="185" t="s">
        <v>365</v>
      </c>
      <c r="C300" s="179" t="s">
        <v>84</v>
      </c>
      <c r="D300" s="179" t="s">
        <v>117</v>
      </c>
      <c r="E300" s="179" t="s">
        <v>693</v>
      </c>
      <c r="F300" s="179" t="s">
        <v>142</v>
      </c>
      <c r="G300" s="186">
        <v>794000</v>
      </c>
      <c r="H300" s="186">
        <v>794000</v>
      </c>
      <c r="I300" s="190">
        <v>1</v>
      </c>
    </row>
    <row r="301" spans="1:9" ht="51">
      <c r="A301" s="83">
        <f t="shared" si="4"/>
        <v>289</v>
      </c>
      <c r="B301" s="185" t="s">
        <v>832</v>
      </c>
      <c r="C301" s="179" t="s">
        <v>84</v>
      </c>
      <c r="D301" s="179" t="s">
        <v>117</v>
      </c>
      <c r="E301" s="179" t="s">
        <v>366</v>
      </c>
      <c r="F301" s="179" t="s">
        <v>65</v>
      </c>
      <c r="G301" s="186">
        <v>90048217</v>
      </c>
      <c r="H301" s="186">
        <v>86846350.33</v>
      </c>
      <c r="I301" s="190">
        <v>0.9644427532640651</v>
      </c>
    </row>
    <row r="302" spans="1:9" ht="38.25">
      <c r="A302" s="83">
        <f t="shared" si="4"/>
        <v>290</v>
      </c>
      <c r="B302" s="185" t="s">
        <v>367</v>
      </c>
      <c r="C302" s="179" t="s">
        <v>84</v>
      </c>
      <c r="D302" s="179" t="s">
        <v>117</v>
      </c>
      <c r="E302" s="179" t="s">
        <v>368</v>
      </c>
      <c r="F302" s="179" t="s">
        <v>65</v>
      </c>
      <c r="G302" s="186">
        <v>200000</v>
      </c>
      <c r="H302" s="186">
        <v>36500</v>
      </c>
      <c r="I302" s="190">
        <v>0.1825</v>
      </c>
    </row>
    <row r="303" spans="1:9" ht="12.75">
      <c r="A303" s="83">
        <f t="shared" si="4"/>
        <v>291</v>
      </c>
      <c r="B303" s="185" t="s">
        <v>369</v>
      </c>
      <c r="C303" s="179" t="s">
        <v>84</v>
      </c>
      <c r="D303" s="179" t="s">
        <v>117</v>
      </c>
      <c r="E303" s="179" t="s">
        <v>368</v>
      </c>
      <c r="F303" s="179" t="s">
        <v>139</v>
      </c>
      <c r="G303" s="186">
        <v>200000</v>
      </c>
      <c r="H303" s="186">
        <v>36500</v>
      </c>
      <c r="I303" s="190">
        <v>0.1825</v>
      </c>
    </row>
    <row r="304" spans="1:9" ht="25.5">
      <c r="A304" s="83">
        <f t="shared" si="4"/>
        <v>292</v>
      </c>
      <c r="B304" s="185" t="s">
        <v>370</v>
      </c>
      <c r="C304" s="179" t="s">
        <v>84</v>
      </c>
      <c r="D304" s="179" t="s">
        <v>117</v>
      </c>
      <c r="E304" s="179" t="s">
        <v>371</v>
      </c>
      <c r="F304" s="179" t="s">
        <v>65</v>
      </c>
      <c r="G304" s="186">
        <v>100000</v>
      </c>
      <c r="H304" s="186">
        <v>0</v>
      </c>
      <c r="I304" s="190">
        <v>0</v>
      </c>
    </row>
    <row r="305" spans="1:9" ht="25.5">
      <c r="A305" s="83">
        <f t="shared" si="4"/>
        <v>293</v>
      </c>
      <c r="B305" s="185" t="s">
        <v>235</v>
      </c>
      <c r="C305" s="179" t="s">
        <v>84</v>
      </c>
      <c r="D305" s="179" t="s">
        <v>117</v>
      </c>
      <c r="E305" s="179" t="s">
        <v>371</v>
      </c>
      <c r="F305" s="179" t="s">
        <v>132</v>
      </c>
      <c r="G305" s="186">
        <v>100000</v>
      </c>
      <c r="H305" s="186">
        <v>0</v>
      </c>
      <c r="I305" s="190">
        <v>0</v>
      </c>
    </row>
    <row r="306" spans="1:9" ht="25.5">
      <c r="A306" s="83">
        <f t="shared" si="4"/>
        <v>294</v>
      </c>
      <c r="B306" s="185" t="s">
        <v>372</v>
      </c>
      <c r="C306" s="179" t="s">
        <v>84</v>
      </c>
      <c r="D306" s="179" t="s">
        <v>117</v>
      </c>
      <c r="E306" s="179" t="s">
        <v>373</v>
      </c>
      <c r="F306" s="179" t="s">
        <v>65</v>
      </c>
      <c r="G306" s="186">
        <v>380000</v>
      </c>
      <c r="H306" s="186">
        <v>209400</v>
      </c>
      <c r="I306" s="190">
        <v>0.5510526315789473</v>
      </c>
    </row>
    <row r="307" spans="1:9" ht="38.25">
      <c r="A307" s="83">
        <f t="shared" si="4"/>
        <v>295</v>
      </c>
      <c r="B307" s="185" t="s">
        <v>374</v>
      </c>
      <c r="C307" s="179" t="s">
        <v>84</v>
      </c>
      <c r="D307" s="179" t="s">
        <v>117</v>
      </c>
      <c r="E307" s="179" t="s">
        <v>373</v>
      </c>
      <c r="F307" s="179" t="s">
        <v>143</v>
      </c>
      <c r="G307" s="186">
        <v>380000</v>
      </c>
      <c r="H307" s="186">
        <v>209400</v>
      </c>
      <c r="I307" s="190">
        <v>0.5510526315789473</v>
      </c>
    </row>
    <row r="308" spans="1:9" ht="89.25">
      <c r="A308" s="83">
        <f t="shared" si="4"/>
        <v>296</v>
      </c>
      <c r="B308" s="185" t="s">
        <v>375</v>
      </c>
      <c r="C308" s="179" t="s">
        <v>84</v>
      </c>
      <c r="D308" s="179" t="s">
        <v>117</v>
      </c>
      <c r="E308" s="179" t="s">
        <v>376</v>
      </c>
      <c r="F308" s="179" t="s">
        <v>65</v>
      </c>
      <c r="G308" s="186">
        <v>110000</v>
      </c>
      <c r="H308" s="186">
        <v>47398</v>
      </c>
      <c r="I308" s="190">
        <v>0.4308909090909091</v>
      </c>
    </row>
    <row r="309" spans="1:9" ht="25.5">
      <c r="A309" s="83">
        <f t="shared" si="4"/>
        <v>297</v>
      </c>
      <c r="B309" s="185" t="s">
        <v>235</v>
      </c>
      <c r="C309" s="179" t="s">
        <v>84</v>
      </c>
      <c r="D309" s="179" t="s">
        <v>117</v>
      </c>
      <c r="E309" s="179" t="s">
        <v>376</v>
      </c>
      <c r="F309" s="179" t="s">
        <v>132</v>
      </c>
      <c r="G309" s="186">
        <v>110000</v>
      </c>
      <c r="H309" s="186">
        <v>47398</v>
      </c>
      <c r="I309" s="190">
        <v>0.4308909090909091</v>
      </c>
    </row>
    <row r="310" spans="1:9" ht="25.5">
      <c r="A310" s="83">
        <f t="shared" si="4"/>
        <v>298</v>
      </c>
      <c r="B310" s="185" t="s">
        <v>377</v>
      </c>
      <c r="C310" s="179" t="s">
        <v>84</v>
      </c>
      <c r="D310" s="179" t="s">
        <v>117</v>
      </c>
      <c r="E310" s="179" t="s">
        <v>378</v>
      </c>
      <c r="F310" s="179" t="s">
        <v>65</v>
      </c>
      <c r="G310" s="186">
        <v>10000</v>
      </c>
      <c r="H310" s="186">
        <v>0</v>
      </c>
      <c r="I310" s="190">
        <v>0</v>
      </c>
    </row>
    <row r="311" spans="1:9" ht="25.5">
      <c r="A311" s="83">
        <f t="shared" si="4"/>
        <v>299</v>
      </c>
      <c r="B311" s="185" t="s">
        <v>235</v>
      </c>
      <c r="C311" s="179" t="s">
        <v>84</v>
      </c>
      <c r="D311" s="179" t="s">
        <v>117</v>
      </c>
      <c r="E311" s="179" t="s">
        <v>378</v>
      </c>
      <c r="F311" s="179" t="s">
        <v>132</v>
      </c>
      <c r="G311" s="186">
        <v>10000</v>
      </c>
      <c r="H311" s="186">
        <v>0</v>
      </c>
      <c r="I311" s="190">
        <v>0</v>
      </c>
    </row>
    <row r="312" spans="1:9" ht="140.25">
      <c r="A312" s="83">
        <f t="shared" si="4"/>
        <v>300</v>
      </c>
      <c r="B312" s="185" t="s">
        <v>587</v>
      </c>
      <c r="C312" s="179" t="s">
        <v>84</v>
      </c>
      <c r="D312" s="179" t="s">
        <v>117</v>
      </c>
      <c r="E312" s="179" t="s">
        <v>379</v>
      </c>
      <c r="F312" s="179" t="s">
        <v>65</v>
      </c>
      <c r="G312" s="186">
        <v>11356417</v>
      </c>
      <c r="H312" s="186">
        <v>10512185.88</v>
      </c>
      <c r="I312" s="190">
        <v>0.9256604332158638</v>
      </c>
    </row>
    <row r="313" spans="1:9" ht="25.5">
      <c r="A313" s="83">
        <f t="shared" si="4"/>
        <v>301</v>
      </c>
      <c r="B313" s="185" t="s">
        <v>235</v>
      </c>
      <c r="C313" s="179" t="s">
        <v>84</v>
      </c>
      <c r="D313" s="179" t="s">
        <v>117</v>
      </c>
      <c r="E313" s="179" t="s">
        <v>379</v>
      </c>
      <c r="F313" s="179" t="s">
        <v>132</v>
      </c>
      <c r="G313" s="186">
        <v>166837</v>
      </c>
      <c r="H313" s="186">
        <v>134301.19</v>
      </c>
      <c r="I313" s="190">
        <v>0.804984445896294</v>
      </c>
    </row>
    <row r="314" spans="1:9" ht="25.5">
      <c r="A314" s="83">
        <f t="shared" si="4"/>
        <v>302</v>
      </c>
      <c r="B314" s="185" t="s">
        <v>365</v>
      </c>
      <c r="C314" s="179" t="s">
        <v>84</v>
      </c>
      <c r="D314" s="179" t="s">
        <v>117</v>
      </c>
      <c r="E314" s="179" t="s">
        <v>379</v>
      </c>
      <c r="F314" s="179" t="s">
        <v>142</v>
      </c>
      <c r="G314" s="186">
        <v>11189580</v>
      </c>
      <c r="H314" s="186">
        <v>10377884.69</v>
      </c>
      <c r="I314" s="190">
        <v>0.9274597160930079</v>
      </c>
    </row>
    <row r="315" spans="1:9" ht="127.5">
      <c r="A315" s="83">
        <f t="shared" si="4"/>
        <v>303</v>
      </c>
      <c r="B315" s="185" t="s">
        <v>588</v>
      </c>
      <c r="C315" s="179" t="s">
        <v>84</v>
      </c>
      <c r="D315" s="179" t="s">
        <v>117</v>
      </c>
      <c r="E315" s="179" t="s">
        <v>380</v>
      </c>
      <c r="F315" s="179" t="s">
        <v>65</v>
      </c>
      <c r="G315" s="186">
        <v>69258500</v>
      </c>
      <c r="H315" s="186">
        <v>67485334.39</v>
      </c>
      <c r="I315" s="190">
        <v>0.9743978629337915</v>
      </c>
    </row>
    <row r="316" spans="1:9" ht="25.5">
      <c r="A316" s="83">
        <f t="shared" si="4"/>
        <v>304</v>
      </c>
      <c r="B316" s="185" t="s">
        <v>235</v>
      </c>
      <c r="C316" s="179" t="s">
        <v>84</v>
      </c>
      <c r="D316" s="179" t="s">
        <v>117</v>
      </c>
      <c r="E316" s="179" t="s">
        <v>380</v>
      </c>
      <c r="F316" s="179" t="s">
        <v>132</v>
      </c>
      <c r="G316" s="186">
        <v>840000</v>
      </c>
      <c r="H316" s="186">
        <v>781487.01</v>
      </c>
      <c r="I316" s="190">
        <v>0.9303416785714286</v>
      </c>
    </row>
    <row r="317" spans="1:9" ht="25.5">
      <c r="A317" s="83">
        <f t="shared" si="4"/>
        <v>305</v>
      </c>
      <c r="B317" s="185" t="s">
        <v>365</v>
      </c>
      <c r="C317" s="179" t="s">
        <v>84</v>
      </c>
      <c r="D317" s="179" t="s">
        <v>117</v>
      </c>
      <c r="E317" s="179" t="s">
        <v>380</v>
      </c>
      <c r="F317" s="179" t="s">
        <v>142</v>
      </c>
      <c r="G317" s="186">
        <v>68418500</v>
      </c>
      <c r="H317" s="186">
        <v>66703847.38</v>
      </c>
      <c r="I317" s="190">
        <v>0.9749387574997991</v>
      </c>
    </row>
    <row r="318" spans="1:9" ht="76.5">
      <c r="A318" s="83">
        <f t="shared" si="4"/>
        <v>306</v>
      </c>
      <c r="B318" s="185" t="s">
        <v>589</v>
      </c>
      <c r="C318" s="179" t="s">
        <v>84</v>
      </c>
      <c r="D318" s="179" t="s">
        <v>117</v>
      </c>
      <c r="E318" s="179" t="s">
        <v>381</v>
      </c>
      <c r="F318" s="179" t="s">
        <v>65</v>
      </c>
      <c r="G318" s="186">
        <v>8627000</v>
      </c>
      <c r="H318" s="186">
        <v>8549232.06</v>
      </c>
      <c r="I318" s="190">
        <v>0.9909855175611453</v>
      </c>
    </row>
    <row r="319" spans="1:9" ht="25.5">
      <c r="A319" s="83">
        <f t="shared" si="4"/>
        <v>307</v>
      </c>
      <c r="B319" s="185" t="s">
        <v>235</v>
      </c>
      <c r="C319" s="179" t="s">
        <v>84</v>
      </c>
      <c r="D319" s="179" t="s">
        <v>117</v>
      </c>
      <c r="E319" s="179" t="s">
        <v>381</v>
      </c>
      <c r="F319" s="179" t="s">
        <v>132</v>
      </c>
      <c r="G319" s="186">
        <v>119000</v>
      </c>
      <c r="H319" s="186">
        <v>106894.67</v>
      </c>
      <c r="I319" s="190">
        <v>0.898274537815126</v>
      </c>
    </row>
    <row r="320" spans="1:9" ht="25.5">
      <c r="A320" s="83">
        <f t="shared" si="4"/>
        <v>308</v>
      </c>
      <c r="B320" s="185" t="s">
        <v>365</v>
      </c>
      <c r="C320" s="179" t="s">
        <v>84</v>
      </c>
      <c r="D320" s="179" t="s">
        <v>117</v>
      </c>
      <c r="E320" s="179" t="s">
        <v>381</v>
      </c>
      <c r="F320" s="179" t="s">
        <v>142</v>
      </c>
      <c r="G320" s="186">
        <v>8508000</v>
      </c>
      <c r="H320" s="186">
        <v>8442337.39</v>
      </c>
      <c r="I320" s="190">
        <v>0.992282250822755</v>
      </c>
    </row>
    <row r="321" spans="1:9" ht="140.25">
      <c r="A321" s="83">
        <f t="shared" si="4"/>
        <v>309</v>
      </c>
      <c r="B321" s="185" t="s">
        <v>590</v>
      </c>
      <c r="C321" s="179" t="s">
        <v>84</v>
      </c>
      <c r="D321" s="179" t="s">
        <v>117</v>
      </c>
      <c r="E321" s="179" t="s">
        <v>591</v>
      </c>
      <c r="F321" s="179" t="s">
        <v>65</v>
      </c>
      <c r="G321" s="186">
        <v>6300</v>
      </c>
      <c r="H321" s="186">
        <v>6300</v>
      </c>
      <c r="I321" s="190">
        <v>1</v>
      </c>
    </row>
    <row r="322" spans="1:9" ht="25.5">
      <c r="A322" s="83">
        <f t="shared" si="4"/>
        <v>310</v>
      </c>
      <c r="B322" s="185" t="s">
        <v>365</v>
      </c>
      <c r="C322" s="179" t="s">
        <v>84</v>
      </c>
      <c r="D322" s="179" t="s">
        <v>117</v>
      </c>
      <c r="E322" s="179" t="s">
        <v>591</v>
      </c>
      <c r="F322" s="179" t="s">
        <v>142</v>
      </c>
      <c r="G322" s="186">
        <v>6300</v>
      </c>
      <c r="H322" s="186">
        <v>6300</v>
      </c>
      <c r="I322" s="190">
        <v>1</v>
      </c>
    </row>
    <row r="323" spans="1:9" ht="12.75">
      <c r="A323" s="83">
        <f t="shared" si="4"/>
        <v>311</v>
      </c>
      <c r="B323" s="185" t="s">
        <v>227</v>
      </c>
      <c r="C323" s="179" t="s">
        <v>84</v>
      </c>
      <c r="D323" s="179" t="s">
        <v>117</v>
      </c>
      <c r="E323" s="179" t="s">
        <v>228</v>
      </c>
      <c r="F323" s="179" t="s">
        <v>65</v>
      </c>
      <c r="G323" s="186">
        <v>342122</v>
      </c>
      <c r="H323" s="186">
        <v>342122</v>
      </c>
      <c r="I323" s="190">
        <v>1</v>
      </c>
    </row>
    <row r="324" spans="1:9" ht="25.5">
      <c r="A324" s="83">
        <f t="shared" si="4"/>
        <v>312</v>
      </c>
      <c r="B324" s="185" t="s">
        <v>382</v>
      </c>
      <c r="C324" s="179" t="s">
        <v>84</v>
      </c>
      <c r="D324" s="179" t="s">
        <v>117</v>
      </c>
      <c r="E324" s="179" t="s">
        <v>383</v>
      </c>
      <c r="F324" s="179" t="s">
        <v>65</v>
      </c>
      <c r="G324" s="186">
        <v>342122</v>
      </c>
      <c r="H324" s="186">
        <v>342122</v>
      </c>
      <c r="I324" s="190">
        <v>1</v>
      </c>
    </row>
    <row r="325" spans="1:9" ht="25.5">
      <c r="A325" s="83">
        <f t="shared" si="4"/>
        <v>313</v>
      </c>
      <c r="B325" s="185" t="s">
        <v>384</v>
      </c>
      <c r="C325" s="179" t="s">
        <v>84</v>
      </c>
      <c r="D325" s="179" t="s">
        <v>117</v>
      </c>
      <c r="E325" s="179" t="s">
        <v>383</v>
      </c>
      <c r="F325" s="179" t="s">
        <v>144</v>
      </c>
      <c r="G325" s="186">
        <v>308282</v>
      </c>
      <c r="H325" s="186">
        <v>308282</v>
      </c>
      <c r="I325" s="190">
        <v>1</v>
      </c>
    </row>
    <row r="326" spans="1:9" ht="12.75">
      <c r="A326" s="83">
        <f t="shared" si="4"/>
        <v>314</v>
      </c>
      <c r="B326" s="185" t="s">
        <v>369</v>
      </c>
      <c r="C326" s="179" t="s">
        <v>84</v>
      </c>
      <c r="D326" s="179" t="s">
        <v>117</v>
      </c>
      <c r="E326" s="179" t="s">
        <v>383</v>
      </c>
      <c r="F326" s="179" t="s">
        <v>139</v>
      </c>
      <c r="G326" s="186">
        <v>33840</v>
      </c>
      <c r="H326" s="186">
        <v>33840</v>
      </c>
      <c r="I326" s="190">
        <v>1</v>
      </c>
    </row>
    <row r="327" spans="1:9" ht="12.75">
      <c r="A327" s="83">
        <f t="shared" si="4"/>
        <v>315</v>
      </c>
      <c r="B327" s="185" t="s">
        <v>385</v>
      </c>
      <c r="C327" s="179" t="s">
        <v>84</v>
      </c>
      <c r="D327" s="179" t="s">
        <v>118</v>
      </c>
      <c r="E327" s="179" t="s">
        <v>224</v>
      </c>
      <c r="F327" s="179" t="s">
        <v>65</v>
      </c>
      <c r="G327" s="186">
        <v>6373883</v>
      </c>
      <c r="H327" s="186">
        <v>5130414.53</v>
      </c>
      <c r="I327" s="190">
        <v>0.8049119398646006</v>
      </c>
    </row>
    <row r="328" spans="1:9" ht="51">
      <c r="A328" s="83">
        <f t="shared" si="4"/>
        <v>316</v>
      </c>
      <c r="B328" s="185" t="s">
        <v>832</v>
      </c>
      <c r="C328" s="179" t="s">
        <v>84</v>
      </c>
      <c r="D328" s="179" t="s">
        <v>118</v>
      </c>
      <c r="E328" s="179" t="s">
        <v>366</v>
      </c>
      <c r="F328" s="179" t="s">
        <v>65</v>
      </c>
      <c r="G328" s="186">
        <v>6373883</v>
      </c>
      <c r="H328" s="186">
        <v>5130414.53</v>
      </c>
      <c r="I328" s="190">
        <v>0.8049119398646006</v>
      </c>
    </row>
    <row r="329" spans="1:9" ht="140.25">
      <c r="A329" s="83">
        <f t="shared" si="4"/>
        <v>317</v>
      </c>
      <c r="B329" s="185" t="s">
        <v>587</v>
      </c>
      <c r="C329" s="179" t="s">
        <v>84</v>
      </c>
      <c r="D329" s="179" t="s">
        <v>118</v>
      </c>
      <c r="E329" s="179" t="s">
        <v>379</v>
      </c>
      <c r="F329" s="179" t="s">
        <v>65</v>
      </c>
      <c r="G329" s="186">
        <v>526883</v>
      </c>
      <c r="H329" s="186">
        <v>512204.82</v>
      </c>
      <c r="I329" s="190">
        <v>0.9721414811257907</v>
      </c>
    </row>
    <row r="330" spans="1:9" ht="25.5">
      <c r="A330" s="83">
        <f t="shared" si="4"/>
        <v>318</v>
      </c>
      <c r="B330" s="185" t="s">
        <v>257</v>
      </c>
      <c r="C330" s="179" t="s">
        <v>84</v>
      </c>
      <c r="D330" s="179" t="s">
        <v>118</v>
      </c>
      <c r="E330" s="179" t="s">
        <v>379</v>
      </c>
      <c r="F330" s="179" t="s">
        <v>136</v>
      </c>
      <c r="G330" s="186">
        <v>526883</v>
      </c>
      <c r="H330" s="186">
        <v>512204.82</v>
      </c>
      <c r="I330" s="190">
        <v>0.9721414811257907</v>
      </c>
    </row>
    <row r="331" spans="1:9" ht="127.5">
      <c r="A331" s="83">
        <f t="shared" si="4"/>
        <v>319</v>
      </c>
      <c r="B331" s="185" t="s">
        <v>588</v>
      </c>
      <c r="C331" s="179" t="s">
        <v>84</v>
      </c>
      <c r="D331" s="179" t="s">
        <v>118</v>
      </c>
      <c r="E331" s="179" t="s">
        <v>380</v>
      </c>
      <c r="F331" s="179" t="s">
        <v>65</v>
      </c>
      <c r="G331" s="186">
        <v>5847000</v>
      </c>
      <c r="H331" s="186">
        <v>4618209.71</v>
      </c>
      <c r="I331" s="190">
        <v>0.789842604754575</v>
      </c>
    </row>
    <row r="332" spans="1:9" ht="25.5">
      <c r="A332" s="83">
        <f t="shared" si="4"/>
        <v>320</v>
      </c>
      <c r="B332" s="185" t="s">
        <v>257</v>
      </c>
      <c r="C332" s="179" t="s">
        <v>84</v>
      </c>
      <c r="D332" s="179" t="s">
        <v>118</v>
      </c>
      <c r="E332" s="179" t="s">
        <v>380</v>
      </c>
      <c r="F332" s="179" t="s">
        <v>136</v>
      </c>
      <c r="G332" s="186">
        <v>5322146</v>
      </c>
      <c r="H332" s="186">
        <v>4132002.05</v>
      </c>
      <c r="I332" s="190">
        <v>0.7763789362411329</v>
      </c>
    </row>
    <row r="333" spans="1:9" ht="25.5">
      <c r="A333" s="83">
        <f t="shared" si="4"/>
        <v>321</v>
      </c>
      <c r="B333" s="185" t="s">
        <v>235</v>
      </c>
      <c r="C333" s="179" t="s">
        <v>84</v>
      </c>
      <c r="D333" s="179" t="s">
        <v>118</v>
      </c>
      <c r="E333" s="179" t="s">
        <v>380</v>
      </c>
      <c r="F333" s="179" t="s">
        <v>132</v>
      </c>
      <c r="G333" s="186">
        <v>385000</v>
      </c>
      <c r="H333" s="186">
        <v>354307.35</v>
      </c>
      <c r="I333" s="190">
        <v>0.9202788311688311</v>
      </c>
    </row>
    <row r="334" spans="1:9" ht="12.75">
      <c r="A334" s="83">
        <f t="shared" si="4"/>
        <v>322</v>
      </c>
      <c r="B334" s="185" t="s">
        <v>236</v>
      </c>
      <c r="C334" s="179" t="s">
        <v>84</v>
      </c>
      <c r="D334" s="179" t="s">
        <v>118</v>
      </c>
      <c r="E334" s="179" t="s">
        <v>380</v>
      </c>
      <c r="F334" s="179" t="s">
        <v>134</v>
      </c>
      <c r="G334" s="186">
        <v>139854</v>
      </c>
      <c r="H334" s="186">
        <v>131900.31</v>
      </c>
      <c r="I334" s="190">
        <v>0.9431286198464113</v>
      </c>
    </row>
    <row r="335" spans="1:9" ht="12.75">
      <c r="A335" s="83">
        <f aca="true" t="shared" si="5" ref="A335:A398">A334+1</f>
        <v>323</v>
      </c>
      <c r="B335" s="185" t="s">
        <v>592</v>
      </c>
      <c r="C335" s="179" t="s">
        <v>84</v>
      </c>
      <c r="D335" s="179" t="s">
        <v>593</v>
      </c>
      <c r="E335" s="179" t="s">
        <v>224</v>
      </c>
      <c r="F335" s="179" t="s">
        <v>65</v>
      </c>
      <c r="G335" s="186">
        <v>1350000</v>
      </c>
      <c r="H335" s="186">
        <v>1249797.91</v>
      </c>
      <c r="I335" s="190">
        <v>0.9257762296296296</v>
      </c>
    </row>
    <row r="336" spans="1:9" ht="12.75">
      <c r="A336" s="83">
        <f t="shared" si="5"/>
        <v>324</v>
      </c>
      <c r="B336" s="185" t="s">
        <v>594</v>
      </c>
      <c r="C336" s="179" t="s">
        <v>84</v>
      </c>
      <c r="D336" s="179" t="s">
        <v>595</v>
      </c>
      <c r="E336" s="179" t="s">
        <v>224</v>
      </c>
      <c r="F336" s="179" t="s">
        <v>65</v>
      </c>
      <c r="G336" s="186">
        <v>350000</v>
      </c>
      <c r="H336" s="186">
        <v>249797.91</v>
      </c>
      <c r="I336" s="190">
        <v>0.7137083142857142</v>
      </c>
    </row>
    <row r="337" spans="1:9" ht="63.75">
      <c r="A337" s="83">
        <f t="shared" si="5"/>
        <v>325</v>
      </c>
      <c r="B337" s="185" t="s">
        <v>755</v>
      </c>
      <c r="C337" s="179" t="s">
        <v>84</v>
      </c>
      <c r="D337" s="179" t="s">
        <v>595</v>
      </c>
      <c r="E337" s="179" t="s">
        <v>243</v>
      </c>
      <c r="F337" s="179" t="s">
        <v>65</v>
      </c>
      <c r="G337" s="186">
        <v>350000</v>
      </c>
      <c r="H337" s="186">
        <v>249797.91</v>
      </c>
      <c r="I337" s="190">
        <v>0.7137083142857142</v>
      </c>
    </row>
    <row r="338" spans="1:9" ht="25.5">
      <c r="A338" s="83">
        <f t="shared" si="5"/>
        <v>326</v>
      </c>
      <c r="B338" s="185" t="s">
        <v>694</v>
      </c>
      <c r="C338" s="179" t="s">
        <v>84</v>
      </c>
      <c r="D338" s="179" t="s">
        <v>595</v>
      </c>
      <c r="E338" s="179" t="s">
        <v>253</v>
      </c>
      <c r="F338" s="179" t="s">
        <v>65</v>
      </c>
      <c r="G338" s="186">
        <v>350000</v>
      </c>
      <c r="H338" s="186">
        <v>249797.91</v>
      </c>
      <c r="I338" s="190">
        <v>0.7137083142857142</v>
      </c>
    </row>
    <row r="339" spans="1:9" ht="25.5">
      <c r="A339" s="83">
        <f t="shared" si="5"/>
        <v>327</v>
      </c>
      <c r="B339" s="185" t="s">
        <v>235</v>
      </c>
      <c r="C339" s="179" t="s">
        <v>84</v>
      </c>
      <c r="D339" s="179" t="s">
        <v>595</v>
      </c>
      <c r="E339" s="179" t="s">
        <v>253</v>
      </c>
      <c r="F339" s="179" t="s">
        <v>132</v>
      </c>
      <c r="G339" s="186">
        <v>350000</v>
      </c>
      <c r="H339" s="186">
        <v>249797.91</v>
      </c>
      <c r="I339" s="190">
        <v>0.7137083142857142</v>
      </c>
    </row>
    <row r="340" spans="1:9" ht="12.75">
      <c r="A340" s="83">
        <f t="shared" si="5"/>
        <v>328</v>
      </c>
      <c r="B340" s="185" t="s">
        <v>596</v>
      </c>
      <c r="C340" s="179" t="s">
        <v>84</v>
      </c>
      <c r="D340" s="179" t="s">
        <v>597</v>
      </c>
      <c r="E340" s="179" t="s">
        <v>224</v>
      </c>
      <c r="F340" s="179" t="s">
        <v>65</v>
      </c>
      <c r="G340" s="186">
        <v>1000000</v>
      </c>
      <c r="H340" s="186">
        <v>1000000</v>
      </c>
      <c r="I340" s="190">
        <v>1</v>
      </c>
    </row>
    <row r="341" spans="1:9" ht="63.75">
      <c r="A341" s="83">
        <f t="shared" si="5"/>
        <v>329</v>
      </c>
      <c r="B341" s="185" t="s">
        <v>755</v>
      </c>
      <c r="C341" s="179" t="s">
        <v>84</v>
      </c>
      <c r="D341" s="179" t="s">
        <v>597</v>
      </c>
      <c r="E341" s="179" t="s">
        <v>243</v>
      </c>
      <c r="F341" s="179" t="s">
        <v>65</v>
      </c>
      <c r="G341" s="186">
        <v>1000000</v>
      </c>
      <c r="H341" s="186">
        <v>1000000</v>
      </c>
      <c r="I341" s="190">
        <v>1</v>
      </c>
    </row>
    <row r="342" spans="1:9" ht="25.5">
      <c r="A342" s="83">
        <f t="shared" si="5"/>
        <v>330</v>
      </c>
      <c r="B342" s="185" t="s">
        <v>694</v>
      </c>
      <c r="C342" s="179" t="s">
        <v>84</v>
      </c>
      <c r="D342" s="179" t="s">
        <v>597</v>
      </c>
      <c r="E342" s="179" t="s">
        <v>253</v>
      </c>
      <c r="F342" s="179" t="s">
        <v>65</v>
      </c>
      <c r="G342" s="186">
        <v>1000000</v>
      </c>
      <c r="H342" s="186">
        <v>1000000</v>
      </c>
      <c r="I342" s="190">
        <v>1</v>
      </c>
    </row>
    <row r="343" spans="1:9" ht="38.25">
      <c r="A343" s="83">
        <f t="shared" si="5"/>
        <v>331</v>
      </c>
      <c r="B343" s="185" t="s">
        <v>374</v>
      </c>
      <c r="C343" s="179" t="s">
        <v>84</v>
      </c>
      <c r="D343" s="179" t="s">
        <v>597</v>
      </c>
      <c r="E343" s="179" t="s">
        <v>253</v>
      </c>
      <c r="F343" s="179" t="s">
        <v>143</v>
      </c>
      <c r="G343" s="186">
        <v>1000000</v>
      </c>
      <c r="H343" s="186">
        <v>1000000</v>
      </c>
      <c r="I343" s="190">
        <v>1</v>
      </c>
    </row>
    <row r="344" spans="1:9" ht="51">
      <c r="A344" s="83">
        <f t="shared" si="5"/>
        <v>332</v>
      </c>
      <c r="B344" s="185" t="s">
        <v>386</v>
      </c>
      <c r="C344" s="179" t="s">
        <v>84</v>
      </c>
      <c r="D344" s="179" t="s">
        <v>81</v>
      </c>
      <c r="E344" s="179" t="s">
        <v>224</v>
      </c>
      <c r="F344" s="179" t="s">
        <v>65</v>
      </c>
      <c r="G344" s="186">
        <v>188811750</v>
      </c>
      <c r="H344" s="186">
        <v>188728923.41</v>
      </c>
      <c r="I344" s="190">
        <v>0.9995613271419813</v>
      </c>
    </row>
    <row r="345" spans="1:9" ht="38.25">
      <c r="A345" s="83">
        <f t="shared" si="5"/>
        <v>333</v>
      </c>
      <c r="B345" s="185" t="s">
        <v>387</v>
      </c>
      <c r="C345" s="179" t="s">
        <v>84</v>
      </c>
      <c r="D345" s="179" t="s">
        <v>82</v>
      </c>
      <c r="E345" s="179" t="s">
        <v>224</v>
      </c>
      <c r="F345" s="179" t="s">
        <v>65</v>
      </c>
      <c r="G345" s="186">
        <v>12963000</v>
      </c>
      <c r="H345" s="186">
        <v>12963000</v>
      </c>
      <c r="I345" s="190">
        <v>1</v>
      </c>
    </row>
    <row r="346" spans="1:9" ht="51">
      <c r="A346" s="82">
        <f t="shared" si="5"/>
        <v>334</v>
      </c>
      <c r="B346" s="185" t="s">
        <v>833</v>
      </c>
      <c r="C346" s="179" t="s">
        <v>84</v>
      </c>
      <c r="D346" s="179" t="s">
        <v>82</v>
      </c>
      <c r="E346" s="179" t="s">
        <v>388</v>
      </c>
      <c r="F346" s="179" t="s">
        <v>65</v>
      </c>
      <c r="G346" s="186">
        <v>12963000</v>
      </c>
      <c r="H346" s="186">
        <v>12963000</v>
      </c>
      <c r="I346" s="190">
        <v>1</v>
      </c>
    </row>
    <row r="347" spans="1:9" ht="25.5">
      <c r="A347" s="83">
        <f t="shared" si="5"/>
        <v>335</v>
      </c>
      <c r="B347" s="185" t="s">
        <v>389</v>
      </c>
      <c r="C347" s="179" t="s">
        <v>84</v>
      </c>
      <c r="D347" s="179" t="s">
        <v>82</v>
      </c>
      <c r="E347" s="179" t="s">
        <v>390</v>
      </c>
      <c r="F347" s="179" t="s">
        <v>65</v>
      </c>
      <c r="G347" s="186">
        <v>12963000</v>
      </c>
      <c r="H347" s="186">
        <v>12963000</v>
      </c>
      <c r="I347" s="190">
        <v>1</v>
      </c>
    </row>
    <row r="348" spans="1:9" ht="25.5">
      <c r="A348" s="83">
        <f t="shared" si="5"/>
        <v>336</v>
      </c>
      <c r="B348" s="185" t="s">
        <v>391</v>
      </c>
      <c r="C348" s="179" t="s">
        <v>84</v>
      </c>
      <c r="D348" s="179" t="s">
        <v>82</v>
      </c>
      <c r="E348" s="179" t="s">
        <v>392</v>
      </c>
      <c r="F348" s="179" t="s">
        <v>65</v>
      </c>
      <c r="G348" s="186">
        <v>5685000</v>
      </c>
      <c r="H348" s="186">
        <v>5685000</v>
      </c>
      <c r="I348" s="190">
        <v>1</v>
      </c>
    </row>
    <row r="349" spans="1:9" ht="12.75">
      <c r="A349" s="83">
        <f t="shared" si="5"/>
        <v>337</v>
      </c>
      <c r="B349" s="185" t="s">
        <v>393</v>
      </c>
      <c r="C349" s="179" t="s">
        <v>84</v>
      </c>
      <c r="D349" s="179" t="s">
        <v>82</v>
      </c>
      <c r="E349" s="179" t="s">
        <v>392</v>
      </c>
      <c r="F349" s="179" t="s">
        <v>145</v>
      </c>
      <c r="G349" s="186">
        <v>5685000</v>
      </c>
      <c r="H349" s="186">
        <v>5685000</v>
      </c>
      <c r="I349" s="190">
        <v>1</v>
      </c>
    </row>
    <row r="350" spans="1:9" ht="38.25">
      <c r="A350" s="83">
        <f t="shared" si="5"/>
        <v>338</v>
      </c>
      <c r="B350" s="185" t="s">
        <v>394</v>
      </c>
      <c r="C350" s="179" t="s">
        <v>84</v>
      </c>
      <c r="D350" s="179" t="s">
        <v>82</v>
      </c>
      <c r="E350" s="179" t="s">
        <v>395</v>
      </c>
      <c r="F350" s="179" t="s">
        <v>65</v>
      </c>
      <c r="G350" s="186">
        <v>7278000</v>
      </c>
      <c r="H350" s="186">
        <v>7278000</v>
      </c>
      <c r="I350" s="190">
        <v>1</v>
      </c>
    </row>
    <row r="351" spans="1:9" ht="12.75">
      <c r="A351" s="83">
        <f t="shared" si="5"/>
        <v>339</v>
      </c>
      <c r="B351" s="185" t="s">
        <v>393</v>
      </c>
      <c r="C351" s="179" t="s">
        <v>84</v>
      </c>
      <c r="D351" s="179" t="s">
        <v>82</v>
      </c>
      <c r="E351" s="179" t="s">
        <v>395</v>
      </c>
      <c r="F351" s="179" t="s">
        <v>145</v>
      </c>
      <c r="G351" s="186">
        <v>7278000</v>
      </c>
      <c r="H351" s="186">
        <v>7278000</v>
      </c>
      <c r="I351" s="190">
        <v>1</v>
      </c>
    </row>
    <row r="352" spans="1:12" s="29" customFormat="1" ht="25.5">
      <c r="A352" s="83">
        <f t="shared" si="5"/>
        <v>340</v>
      </c>
      <c r="B352" s="185" t="s">
        <v>396</v>
      </c>
      <c r="C352" s="179" t="s">
        <v>84</v>
      </c>
      <c r="D352" s="179" t="s">
        <v>83</v>
      </c>
      <c r="E352" s="179" t="s">
        <v>224</v>
      </c>
      <c r="F352" s="179" t="s">
        <v>65</v>
      </c>
      <c r="G352" s="186">
        <v>175848750</v>
      </c>
      <c r="H352" s="186">
        <v>175765923.41</v>
      </c>
      <c r="I352" s="190">
        <v>0.9995289896004379</v>
      </c>
      <c r="J352" s="5"/>
      <c r="K352" s="5"/>
      <c r="L352" s="5"/>
    </row>
    <row r="353" spans="1:9" ht="38.25">
      <c r="A353" s="83">
        <f t="shared" si="5"/>
        <v>341</v>
      </c>
      <c r="B353" s="185" t="s">
        <v>766</v>
      </c>
      <c r="C353" s="179" t="s">
        <v>84</v>
      </c>
      <c r="D353" s="179" t="s">
        <v>83</v>
      </c>
      <c r="E353" s="179" t="s">
        <v>270</v>
      </c>
      <c r="F353" s="179" t="s">
        <v>65</v>
      </c>
      <c r="G353" s="186">
        <v>1108800</v>
      </c>
      <c r="H353" s="186">
        <v>1025973.41</v>
      </c>
      <c r="I353" s="190">
        <v>0.9253006944444444</v>
      </c>
    </row>
    <row r="354" spans="1:9" ht="38.25">
      <c r="A354" s="83">
        <f t="shared" si="5"/>
        <v>342</v>
      </c>
      <c r="B354" s="185" t="s">
        <v>767</v>
      </c>
      <c r="C354" s="179" t="s">
        <v>84</v>
      </c>
      <c r="D354" s="179" t="s">
        <v>83</v>
      </c>
      <c r="E354" s="179" t="s">
        <v>271</v>
      </c>
      <c r="F354" s="179" t="s">
        <v>65</v>
      </c>
      <c r="G354" s="186">
        <v>1108800</v>
      </c>
      <c r="H354" s="186">
        <v>1025973.41</v>
      </c>
      <c r="I354" s="190">
        <v>0.9253006944444444</v>
      </c>
    </row>
    <row r="355" spans="1:9" ht="89.25">
      <c r="A355" s="83">
        <f t="shared" si="5"/>
        <v>343</v>
      </c>
      <c r="B355" s="185" t="s">
        <v>768</v>
      </c>
      <c r="C355" s="179" t="s">
        <v>84</v>
      </c>
      <c r="D355" s="179" t="s">
        <v>83</v>
      </c>
      <c r="E355" s="179" t="s">
        <v>272</v>
      </c>
      <c r="F355" s="179" t="s">
        <v>65</v>
      </c>
      <c r="G355" s="186">
        <v>500</v>
      </c>
      <c r="H355" s="186">
        <v>500</v>
      </c>
      <c r="I355" s="190">
        <v>1</v>
      </c>
    </row>
    <row r="356" spans="1:9" ht="12.75">
      <c r="A356" s="83">
        <f t="shared" si="5"/>
        <v>344</v>
      </c>
      <c r="B356" s="185" t="s">
        <v>268</v>
      </c>
      <c r="C356" s="179" t="s">
        <v>84</v>
      </c>
      <c r="D356" s="179" t="s">
        <v>83</v>
      </c>
      <c r="E356" s="179" t="s">
        <v>272</v>
      </c>
      <c r="F356" s="179" t="s">
        <v>140</v>
      </c>
      <c r="G356" s="186">
        <v>500</v>
      </c>
      <c r="H356" s="186">
        <v>500</v>
      </c>
      <c r="I356" s="190">
        <v>1</v>
      </c>
    </row>
    <row r="357" spans="1:9" ht="76.5">
      <c r="A357" s="83">
        <f t="shared" si="5"/>
        <v>345</v>
      </c>
      <c r="B357" s="185" t="s">
        <v>834</v>
      </c>
      <c r="C357" s="179" t="s">
        <v>84</v>
      </c>
      <c r="D357" s="179" t="s">
        <v>83</v>
      </c>
      <c r="E357" s="179" t="s">
        <v>397</v>
      </c>
      <c r="F357" s="179" t="s">
        <v>65</v>
      </c>
      <c r="G357" s="186">
        <v>1108300</v>
      </c>
      <c r="H357" s="186">
        <v>1025473.41</v>
      </c>
      <c r="I357" s="190">
        <v>0.9252669944960751</v>
      </c>
    </row>
    <row r="358" spans="1:9" ht="12.75">
      <c r="A358" s="83">
        <f t="shared" si="5"/>
        <v>346</v>
      </c>
      <c r="B358" s="185" t="s">
        <v>268</v>
      </c>
      <c r="C358" s="179" t="s">
        <v>84</v>
      </c>
      <c r="D358" s="179" t="s">
        <v>83</v>
      </c>
      <c r="E358" s="179" t="s">
        <v>397</v>
      </c>
      <c r="F358" s="179" t="s">
        <v>140</v>
      </c>
      <c r="G358" s="186">
        <v>1108300</v>
      </c>
      <c r="H358" s="186">
        <v>1025473.41</v>
      </c>
      <c r="I358" s="190">
        <v>0.9252669944960751</v>
      </c>
    </row>
    <row r="359" spans="1:9" ht="51">
      <c r="A359" s="83">
        <f t="shared" si="5"/>
        <v>347</v>
      </c>
      <c r="B359" s="185" t="s">
        <v>833</v>
      </c>
      <c r="C359" s="179" t="s">
        <v>84</v>
      </c>
      <c r="D359" s="179" t="s">
        <v>83</v>
      </c>
      <c r="E359" s="179" t="s">
        <v>388</v>
      </c>
      <c r="F359" s="179" t="s">
        <v>65</v>
      </c>
      <c r="G359" s="186">
        <v>174738350</v>
      </c>
      <c r="H359" s="186">
        <v>174738350</v>
      </c>
      <c r="I359" s="190">
        <v>1</v>
      </c>
    </row>
    <row r="360" spans="1:9" ht="25.5">
      <c r="A360" s="83">
        <f t="shared" si="5"/>
        <v>348</v>
      </c>
      <c r="B360" s="185" t="s">
        <v>389</v>
      </c>
      <c r="C360" s="179" t="s">
        <v>84</v>
      </c>
      <c r="D360" s="179" t="s">
        <v>83</v>
      </c>
      <c r="E360" s="179" t="s">
        <v>390</v>
      </c>
      <c r="F360" s="179" t="s">
        <v>65</v>
      </c>
      <c r="G360" s="186">
        <v>174738350</v>
      </c>
      <c r="H360" s="186">
        <v>174738350</v>
      </c>
      <c r="I360" s="190">
        <v>1</v>
      </c>
    </row>
    <row r="361" spans="1:9" ht="38.25">
      <c r="A361" s="83">
        <f t="shared" si="5"/>
        <v>349</v>
      </c>
      <c r="B361" s="185" t="s">
        <v>398</v>
      </c>
      <c r="C361" s="179" t="s">
        <v>84</v>
      </c>
      <c r="D361" s="179" t="s">
        <v>83</v>
      </c>
      <c r="E361" s="179" t="s">
        <v>399</v>
      </c>
      <c r="F361" s="179" t="s">
        <v>65</v>
      </c>
      <c r="G361" s="186">
        <v>174738350</v>
      </c>
      <c r="H361" s="186">
        <v>174738350</v>
      </c>
      <c r="I361" s="190">
        <v>1</v>
      </c>
    </row>
    <row r="362" spans="1:9" ht="12.75">
      <c r="A362" s="83">
        <f t="shared" si="5"/>
        <v>350</v>
      </c>
      <c r="B362" s="185" t="s">
        <v>268</v>
      </c>
      <c r="C362" s="179" t="s">
        <v>84</v>
      </c>
      <c r="D362" s="179" t="s">
        <v>83</v>
      </c>
      <c r="E362" s="179" t="s">
        <v>399</v>
      </c>
      <c r="F362" s="179" t="s">
        <v>140</v>
      </c>
      <c r="G362" s="186">
        <v>174738350</v>
      </c>
      <c r="H362" s="186">
        <v>174738350</v>
      </c>
      <c r="I362" s="190">
        <v>1</v>
      </c>
    </row>
    <row r="363" spans="1:9" ht="12.75">
      <c r="A363" s="83">
        <f t="shared" si="5"/>
        <v>351</v>
      </c>
      <c r="B363" s="185" t="s">
        <v>227</v>
      </c>
      <c r="C363" s="179" t="s">
        <v>84</v>
      </c>
      <c r="D363" s="179" t="s">
        <v>83</v>
      </c>
      <c r="E363" s="179" t="s">
        <v>228</v>
      </c>
      <c r="F363" s="179" t="s">
        <v>65</v>
      </c>
      <c r="G363" s="186">
        <v>1600</v>
      </c>
      <c r="H363" s="186">
        <v>1600</v>
      </c>
      <c r="I363" s="190">
        <v>1</v>
      </c>
    </row>
    <row r="364" spans="1:9" ht="102">
      <c r="A364" s="83">
        <f t="shared" si="5"/>
        <v>352</v>
      </c>
      <c r="B364" s="185" t="s">
        <v>695</v>
      </c>
      <c r="C364" s="179" t="s">
        <v>84</v>
      </c>
      <c r="D364" s="179" t="s">
        <v>83</v>
      </c>
      <c r="E364" s="179" t="s">
        <v>696</v>
      </c>
      <c r="F364" s="179" t="s">
        <v>65</v>
      </c>
      <c r="G364" s="186">
        <v>1600</v>
      </c>
      <c r="H364" s="186">
        <v>1600</v>
      </c>
      <c r="I364" s="190">
        <v>1</v>
      </c>
    </row>
    <row r="365" spans="1:9" ht="12.75">
      <c r="A365" s="83">
        <f t="shared" si="5"/>
        <v>353</v>
      </c>
      <c r="B365" s="185" t="s">
        <v>268</v>
      </c>
      <c r="C365" s="179" t="s">
        <v>84</v>
      </c>
      <c r="D365" s="179" t="s">
        <v>83</v>
      </c>
      <c r="E365" s="179" t="s">
        <v>696</v>
      </c>
      <c r="F365" s="179" t="s">
        <v>140</v>
      </c>
      <c r="G365" s="186">
        <v>1600</v>
      </c>
      <c r="H365" s="186">
        <v>1600</v>
      </c>
      <c r="I365" s="190">
        <v>1</v>
      </c>
    </row>
    <row r="366" spans="1:9" ht="38.25">
      <c r="A366" s="83">
        <f t="shared" si="5"/>
        <v>354</v>
      </c>
      <c r="B366" s="185" t="s">
        <v>400</v>
      </c>
      <c r="C366" s="179" t="s">
        <v>105</v>
      </c>
      <c r="D366" s="179" t="s">
        <v>64</v>
      </c>
      <c r="E366" s="179" t="s">
        <v>224</v>
      </c>
      <c r="F366" s="179" t="s">
        <v>65</v>
      </c>
      <c r="G366" s="186">
        <v>798633253.29</v>
      </c>
      <c r="H366" s="186">
        <v>752286545.14</v>
      </c>
      <c r="I366" s="190">
        <v>0.9419674701008592</v>
      </c>
    </row>
    <row r="367" spans="1:9" ht="12.75">
      <c r="A367" s="83">
        <f t="shared" si="5"/>
        <v>355</v>
      </c>
      <c r="B367" s="185" t="s">
        <v>822</v>
      </c>
      <c r="C367" s="179" t="s">
        <v>105</v>
      </c>
      <c r="D367" s="179" t="s">
        <v>751</v>
      </c>
      <c r="E367" s="179" t="s">
        <v>224</v>
      </c>
      <c r="F367" s="179" t="s">
        <v>65</v>
      </c>
      <c r="G367" s="186">
        <v>300000</v>
      </c>
      <c r="H367" s="186">
        <v>294139.5</v>
      </c>
      <c r="I367" s="190">
        <v>0.980465</v>
      </c>
    </row>
    <row r="368" spans="1:9" ht="25.5">
      <c r="A368" s="83">
        <f t="shared" si="5"/>
        <v>356</v>
      </c>
      <c r="B368" s="185" t="s">
        <v>823</v>
      </c>
      <c r="C368" s="179" t="s">
        <v>105</v>
      </c>
      <c r="D368" s="179" t="s">
        <v>753</v>
      </c>
      <c r="E368" s="179" t="s">
        <v>224</v>
      </c>
      <c r="F368" s="179" t="s">
        <v>65</v>
      </c>
      <c r="G368" s="186">
        <v>300000</v>
      </c>
      <c r="H368" s="186">
        <v>294139.5</v>
      </c>
      <c r="I368" s="190">
        <v>0.980465</v>
      </c>
    </row>
    <row r="369" spans="1:9" ht="51">
      <c r="A369" s="83">
        <f t="shared" si="5"/>
        <v>357</v>
      </c>
      <c r="B369" s="185" t="s">
        <v>778</v>
      </c>
      <c r="C369" s="179" t="s">
        <v>105</v>
      </c>
      <c r="D369" s="179" t="s">
        <v>753</v>
      </c>
      <c r="E369" s="179" t="s">
        <v>298</v>
      </c>
      <c r="F369" s="179" t="s">
        <v>65</v>
      </c>
      <c r="G369" s="186">
        <v>300000</v>
      </c>
      <c r="H369" s="186">
        <v>294139.5</v>
      </c>
      <c r="I369" s="190">
        <v>0.980465</v>
      </c>
    </row>
    <row r="370" spans="1:12" s="29" customFormat="1" ht="12.75">
      <c r="A370" s="83">
        <f t="shared" si="5"/>
        <v>358</v>
      </c>
      <c r="B370" s="185" t="s">
        <v>824</v>
      </c>
      <c r="C370" s="179" t="s">
        <v>105</v>
      </c>
      <c r="D370" s="179" t="s">
        <v>753</v>
      </c>
      <c r="E370" s="179" t="s">
        <v>825</v>
      </c>
      <c r="F370" s="179" t="s">
        <v>65</v>
      </c>
      <c r="G370" s="186">
        <v>300000</v>
      </c>
      <c r="H370" s="186">
        <v>294139.5</v>
      </c>
      <c r="I370" s="190">
        <v>0.980465</v>
      </c>
      <c r="J370" s="5"/>
      <c r="K370" s="5"/>
      <c r="L370" s="5"/>
    </row>
    <row r="371" spans="1:9" ht="25.5">
      <c r="A371" s="83">
        <f t="shared" si="5"/>
        <v>359</v>
      </c>
      <c r="B371" s="185" t="s">
        <v>835</v>
      </c>
      <c r="C371" s="179" t="s">
        <v>105</v>
      </c>
      <c r="D371" s="179" t="s">
        <v>753</v>
      </c>
      <c r="E371" s="179" t="s">
        <v>836</v>
      </c>
      <c r="F371" s="179" t="s">
        <v>65</v>
      </c>
      <c r="G371" s="186">
        <v>300000</v>
      </c>
      <c r="H371" s="186">
        <v>294139.5</v>
      </c>
      <c r="I371" s="190">
        <v>0.980465</v>
      </c>
    </row>
    <row r="372" spans="1:9" ht="25.5">
      <c r="A372" s="83">
        <f t="shared" si="5"/>
        <v>360</v>
      </c>
      <c r="B372" s="185" t="s">
        <v>235</v>
      </c>
      <c r="C372" s="179" t="s">
        <v>105</v>
      </c>
      <c r="D372" s="179" t="s">
        <v>753</v>
      </c>
      <c r="E372" s="179" t="s">
        <v>836</v>
      </c>
      <c r="F372" s="179" t="s">
        <v>132</v>
      </c>
      <c r="G372" s="186">
        <v>300000</v>
      </c>
      <c r="H372" s="186">
        <v>294139.5</v>
      </c>
      <c r="I372" s="190">
        <v>0.980465</v>
      </c>
    </row>
    <row r="373" spans="1:9" ht="12.75">
      <c r="A373" s="83">
        <f t="shared" si="5"/>
        <v>361</v>
      </c>
      <c r="B373" s="185" t="s">
        <v>401</v>
      </c>
      <c r="C373" s="179" t="s">
        <v>105</v>
      </c>
      <c r="D373" s="179" t="s">
        <v>45</v>
      </c>
      <c r="E373" s="179" t="s">
        <v>224</v>
      </c>
      <c r="F373" s="179" t="s">
        <v>65</v>
      </c>
      <c r="G373" s="186">
        <v>798333253.29</v>
      </c>
      <c r="H373" s="186">
        <v>751992405.64</v>
      </c>
      <c r="I373" s="190">
        <v>0.9419530033867117</v>
      </c>
    </row>
    <row r="374" spans="1:9" ht="12.75">
      <c r="A374" s="83">
        <f t="shared" si="5"/>
        <v>362</v>
      </c>
      <c r="B374" s="185" t="s">
        <v>402</v>
      </c>
      <c r="C374" s="179" t="s">
        <v>105</v>
      </c>
      <c r="D374" s="179" t="s">
        <v>111</v>
      </c>
      <c r="E374" s="179" t="s">
        <v>224</v>
      </c>
      <c r="F374" s="179" t="s">
        <v>65</v>
      </c>
      <c r="G374" s="186">
        <v>371391098.88</v>
      </c>
      <c r="H374" s="186">
        <v>354058676.84</v>
      </c>
      <c r="I374" s="190">
        <v>0.9533310784984638</v>
      </c>
    </row>
    <row r="375" spans="1:9" ht="51">
      <c r="A375" s="83">
        <f t="shared" si="5"/>
        <v>363</v>
      </c>
      <c r="B375" s="185" t="s">
        <v>837</v>
      </c>
      <c r="C375" s="179" t="s">
        <v>105</v>
      </c>
      <c r="D375" s="179" t="s">
        <v>111</v>
      </c>
      <c r="E375" s="179" t="s">
        <v>403</v>
      </c>
      <c r="F375" s="179" t="s">
        <v>65</v>
      </c>
      <c r="G375" s="186">
        <v>371391098.88</v>
      </c>
      <c r="H375" s="186">
        <v>354058676.84</v>
      </c>
      <c r="I375" s="190">
        <v>0.9533310784984638</v>
      </c>
    </row>
    <row r="376" spans="1:9" ht="38.25">
      <c r="A376" s="83">
        <f t="shared" si="5"/>
        <v>364</v>
      </c>
      <c r="B376" s="185" t="s">
        <v>404</v>
      </c>
      <c r="C376" s="179" t="s">
        <v>105</v>
      </c>
      <c r="D376" s="179" t="s">
        <v>111</v>
      </c>
      <c r="E376" s="179" t="s">
        <v>405</v>
      </c>
      <c r="F376" s="179" t="s">
        <v>65</v>
      </c>
      <c r="G376" s="186">
        <v>371391098.88</v>
      </c>
      <c r="H376" s="186">
        <v>354058676.84</v>
      </c>
      <c r="I376" s="190">
        <v>0.9533310784984638</v>
      </c>
    </row>
    <row r="377" spans="1:9" ht="76.5">
      <c r="A377" s="83">
        <f t="shared" si="5"/>
        <v>365</v>
      </c>
      <c r="B377" s="185" t="s">
        <v>406</v>
      </c>
      <c r="C377" s="179" t="s">
        <v>105</v>
      </c>
      <c r="D377" s="179" t="s">
        <v>111</v>
      </c>
      <c r="E377" s="179" t="s">
        <v>407</v>
      </c>
      <c r="F377" s="179" t="s">
        <v>65</v>
      </c>
      <c r="G377" s="186">
        <v>84818539.91</v>
      </c>
      <c r="H377" s="186">
        <v>83876158.45</v>
      </c>
      <c r="I377" s="190">
        <v>0.988889440197863</v>
      </c>
    </row>
    <row r="378" spans="1:9" ht="25.5">
      <c r="A378" s="83">
        <f t="shared" si="5"/>
        <v>366</v>
      </c>
      <c r="B378" s="185" t="s">
        <v>257</v>
      </c>
      <c r="C378" s="179" t="s">
        <v>105</v>
      </c>
      <c r="D378" s="179" t="s">
        <v>111</v>
      </c>
      <c r="E378" s="179" t="s">
        <v>407</v>
      </c>
      <c r="F378" s="179" t="s">
        <v>136</v>
      </c>
      <c r="G378" s="186">
        <v>84818539.91</v>
      </c>
      <c r="H378" s="186">
        <v>83876158.45</v>
      </c>
      <c r="I378" s="190">
        <v>0.988889440197863</v>
      </c>
    </row>
    <row r="379" spans="1:9" ht="114.75">
      <c r="A379" s="83">
        <f t="shared" si="5"/>
        <v>367</v>
      </c>
      <c r="B379" s="185" t="s">
        <v>408</v>
      </c>
      <c r="C379" s="179" t="s">
        <v>105</v>
      </c>
      <c r="D379" s="179" t="s">
        <v>111</v>
      </c>
      <c r="E379" s="179" t="s">
        <v>409</v>
      </c>
      <c r="F379" s="179" t="s">
        <v>65</v>
      </c>
      <c r="G379" s="186">
        <v>15510688.73</v>
      </c>
      <c r="H379" s="186">
        <v>15447890.79</v>
      </c>
      <c r="I379" s="190">
        <v>0.99595131195699</v>
      </c>
    </row>
    <row r="380" spans="1:9" ht="25.5">
      <c r="A380" s="83">
        <f t="shared" si="5"/>
        <v>368</v>
      </c>
      <c r="B380" s="185" t="s">
        <v>235</v>
      </c>
      <c r="C380" s="179" t="s">
        <v>105</v>
      </c>
      <c r="D380" s="179" t="s">
        <v>111</v>
      </c>
      <c r="E380" s="179" t="s">
        <v>409</v>
      </c>
      <c r="F380" s="179" t="s">
        <v>132</v>
      </c>
      <c r="G380" s="186">
        <v>15510688.73</v>
      </c>
      <c r="H380" s="186">
        <v>15447890.79</v>
      </c>
      <c r="I380" s="190">
        <v>0.99595131195699</v>
      </c>
    </row>
    <row r="381" spans="1:9" ht="51">
      <c r="A381" s="83">
        <f t="shared" si="5"/>
        <v>369</v>
      </c>
      <c r="B381" s="185" t="s">
        <v>410</v>
      </c>
      <c r="C381" s="179" t="s">
        <v>105</v>
      </c>
      <c r="D381" s="179" t="s">
        <v>111</v>
      </c>
      <c r="E381" s="179" t="s">
        <v>411</v>
      </c>
      <c r="F381" s="179" t="s">
        <v>65</v>
      </c>
      <c r="G381" s="186">
        <v>46679334.1</v>
      </c>
      <c r="H381" s="186">
        <v>39284929.06</v>
      </c>
      <c r="I381" s="190">
        <v>0.8415914626339968</v>
      </c>
    </row>
    <row r="382" spans="1:9" ht="25.5">
      <c r="A382" s="83">
        <f t="shared" si="5"/>
        <v>370</v>
      </c>
      <c r="B382" s="185" t="s">
        <v>257</v>
      </c>
      <c r="C382" s="179" t="s">
        <v>105</v>
      </c>
      <c r="D382" s="179" t="s">
        <v>111</v>
      </c>
      <c r="E382" s="179" t="s">
        <v>411</v>
      </c>
      <c r="F382" s="179" t="s">
        <v>136</v>
      </c>
      <c r="G382" s="186">
        <v>66665.6</v>
      </c>
      <c r="H382" s="186">
        <v>64356.6</v>
      </c>
      <c r="I382" s="190">
        <v>0.9653644458311333</v>
      </c>
    </row>
    <row r="383" spans="1:9" ht="25.5">
      <c r="A383" s="83">
        <f t="shared" si="5"/>
        <v>371</v>
      </c>
      <c r="B383" s="185" t="s">
        <v>235</v>
      </c>
      <c r="C383" s="179" t="s">
        <v>105</v>
      </c>
      <c r="D383" s="179" t="s">
        <v>111</v>
      </c>
      <c r="E383" s="179" t="s">
        <v>411</v>
      </c>
      <c r="F383" s="179" t="s">
        <v>132</v>
      </c>
      <c r="G383" s="186">
        <v>39892524.9</v>
      </c>
      <c r="H383" s="186">
        <v>33320233.32</v>
      </c>
      <c r="I383" s="190">
        <v>0.835250047559662</v>
      </c>
    </row>
    <row r="384" spans="1:9" ht="12.75">
      <c r="A384" s="83">
        <f t="shared" si="5"/>
        <v>372</v>
      </c>
      <c r="B384" s="185" t="s">
        <v>236</v>
      </c>
      <c r="C384" s="179" t="s">
        <v>105</v>
      </c>
      <c r="D384" s="179" t="s">
        <v>111</v>
      </c>
      <c r="E384" s="179" t="s">
        <v>411</v>
      </c>
      <c r="F384" s="179" t="s">
        <v>134</v>
      </c>
      <c r="G384" s="186">
        <v>6720143.6</v>
      </c>
      <c r="H384" s="186">
        <v>5900339.14</v>
      </c>
      <c r="I384" s="190">
        <v>0.8780078955455655</v>
      </c>
    </row>
    <row r="385" spans="1:9" ht="51">
      <c r="A385" s="83">
        <f t="shared" si="5"/>
        <v>373</v>
      </c>
      <c r="B385" s="185" t="s">
        <v>412</v>
      </c>
      <c r="C385" s="179" t="s">
        <v>105</v>
      </c>
      <c r="D385" s="179" t="s">
        <v>111</v>
      </c>
      <c r="E385" s="179" t="s">
        <v>413</v>
      </c>
      <c r="F385" s="179" t="s">
        <v>65</v>
      </c>
      <c r="G385" s="186">
        <v>26311881.28</v>
      </c>
      <c r="H385" s="186">
        <v>26158244.24</v>
      </c>
      <c r="I385" s="190">
        <v>0.9941609253110768</v>
      </c>
    </row>
    <row r="386" spans="1:9" ht="25.5">
      <c r="A386" s="83">
        <f t="shared" si="5"/>
        <v>374</v>
      </c>
      <c r="B386" s="185" t="s">
        <v>235</v>
      </c>
      <c r="C386" s="179" t="s">
        <v>105</v>
      </c>
      <c r="D386" s="179" t="s">
        <v>111</v>
      </c>
      <c r="E386" s="179" t="s">
        <v>413</v>
      </c>
      <c r="F386" s="179" t="s">
        <v>132</v>
      </c>
      <c r="G386" s="186">
        <v>26311881.28</v>
      </c>
      <c r="H386" s="186">
        <v>26158244.24</v>
      </c>
      <c r="I386" s="190">
        <v>0.9941609253110768</v>
      </c>
    </row>
    <row r="387" spans="1:9" ht="63.75">
      <c r="A387" s="83">
        <f t="shared" si="5"/>
        <v>375</v>
      </c>
      <c r="B387" s="185" t="s">
        <v>414</v>
      </c>
      <c r="C387" s="179" t="s">
        <v>105</v>
      </c>
      <c r="D387" s="179" t="s">
        <v>111</v>
      </c>
      <c r="E387" s="179" t="s">
        <v>415</v>
      </c>
      <c r="F387" s="179" t="s">
        <v>65</v>
      </c>
      <c r="G387" s="186">
        <v>26823676.46</v>
      </c>
      <c r="H387" s="186">
        <v>24864245.01</v>
      </c>
      <c r="I387" s="190">
        <v>0.9269514209611817</v>
      </c>
    </row>
    <row r="388" spans="1:9" ht="25.5">
      <c r="A388" s="83">
        <f t="shared" si="5"/>
        <v>376</v>
      </c>
      <c r="B388" s="185" t="s">
        <v>235</v>
      </c>
      <c r="C388" s="179" t="s">
        <v>105</v>
      </c>
      <c r="D388" s="179" t="s">
        <v>111</v>
      </c>
      <c r="E388" s="179" t="s">
        <v>415</v>
      </c>
      <c r="F388" s="179" t="s">
        <v>132</v>
      </c>
      <c r="G388" s="186">
        <v>13274417.66</v>
      </c>
      <c r="H388" s="186">
        <v>12042182.96</v>
      </c>
      <c r="I388" s="190">
        <v>0.9071722216701745</v>
      </c>
    </row>
    <row r="389" spans="1:9" ht="12.75">
      <c r="A389" s="83">
        <f t="shared" si="5"/>
        <v>377</v>
      </c>
      <c r="B389" s="185" t="s">
        <v>260</v>
      </c>
      <c r="C389" s="179" t="s">
        <v>105</v>
      </c>
      <c r="D389" s="179" t="s">
        <v>111</v>
      </c>
      <c r="E389" s="179" t="s">
        <v>415</v>
      </c>
      <c r="F389" s="179" t="s">
        <v>137</v>
      </c>
      <c r="G389" s="186">
        <v>13549258.8</v>
      </c>
      <c r="H389" s="186">
        <v>12822062.05</v>
      </c>
      <c r="I389" s="190">
        <v>0.9463294073325988</v>
      </c>
    </row>
    <row r="390" spans="1:9" ht="12.75">
      <c r="A390" s="83">
        <f t="shared" si="5"/>
        <v>378</v>
      </c>
      <c r="B390" s="185" t="s">
        <v>838</v>
      </c>
      <c r="C390" s="179" t="s">
        <v>105</v>
      </c>
      <c r="D390" s="179" t="s">
        <v>111</v>
      </c>
      <c r="E390" s="179" t="s">
        <v>839</v>
      </c>
      <c r="F390" s="179" t="s">
        <v>65</v>
      </c>
      <c r="G390" s="186">
        <v>15868286</v>
      </c>
      <c r="H390" s="186">
        <v>14852328.95</v>
      </c>
      <c r="I390" s="190">
        <v>0.935975627739505</v>
      </c>
    </row>
    <row r="391" spans="1:9" ht="25.5">
      <c r="A391" s="83">
        <f t="shared" si="5"/>
        <v>379</v>
      </c>
      <c r="B391" s="185" t="s">
        <v>235</v>
      </c>
      <c r="C391" s="179" t="s">
        <v>105</v>
      </c>
      <c r="D391" s="179" t="s">
        <v>111</v>
      </c>
      <c r="E391" s="179" t="s">
        <v>839</v>
      </c>
      <c r="F391" s="179" t="s">
        <v>132</v>
      </c>
      <c r="G391" s="186">
        <v>13817538.03</v>
      </c>
      <c r="H391" s="186">
        <v>13731621.76</v>
      </c>
      <c r="I391" s="190">
        <v>0.9937820855051411</v>
      </c>
    </row>
    <row r="392" spans="1:9" ht="12.75">
      <c r="A392" s="83">
        <f t="shared" si="5"/>
        <v>380</v>
      </c>
      <c r="B392" s="185" t="s">
        <v>260</v>
      </c>
      <c r="C392" s="179" t="s">
        <v>105</v>
      </c>
      <c r="D392" s="179" t="s">
        <v>111</v>
      </c>
      <c r="E392" s="179" t="s">
        <v>839</v>
      </c>
      <c r="F392" s="179" t="s">
        <v>137</v>
      </c>
      <c r="G392" s="186">
        <v>2050747.97</v>
      </c>
      <c r="H392" s="186">
        <v>1120707.19</v>
      </c>
      <c r="I392" s="190">
        <v>0.5464870410185021</v>
      </c>
    </row>
    <row r="393" spans="1:9" ht="114.75">
      <c r="A393" s="83">
        <f t="shared" si="5"/>
        <v>381</v>
      </c>
      <c r="B393" s="185" t="s">
        <v>416</v>
      </c>
      <c r="C393" s="179" t="s">
        <v>105</v>
      </c>
      <c r="D393" s="179" t="s">
        <v>111</v>
      </c>
      <c r="E393" s="179" t="s">
        <v>417</v>
      </c>
      <c r="F393" s="179" t="s">
        <v>65</v>
      </c>
      <c r="G393" s="186">
        <v>935207.22</v>
      </c>
      <c r="H393" s="186">
        <v>812211.11</v>
      </c>
      <c r="I393" s="190">
        <v>0.8684825059413036</v>
      </c>
    </row>
    <row r="394" spans="1:9" ht="25.5">
      <c r="A394" s="83">
        <f t="shared" si="5"/>
        <v>382</v>
      </c>
      <c r="B394" s="185" t="s">
        <v>235</v>
      </c>
      <c r="C394" s="179" t="s">
        <v>105</v>
      </c>
      <c r="D394" s="179" t="s">
        <v>111</v>
      </c>
      <c r="E394" s="179" t="s">
        <v>417</v>
      </c>
      <c r="F394" s="179" t="s">
        <v>132</v>
      </c>
      <c r="G394" s="186">
        <v>935207.22</v>
      </c>
      <c r="H394" s="186">
        <v>812211.11</v>
      </c>
      <c r="I394" s="190">
        <v>0.8684825059413036</v>
      </c>
    </row>
    <row r="395" spans="1:9" ht="102">
      <c r="A395" s="83">
        <f t="shared" si="5"/>
        <v>383</v>
      </c>
      <c r="B395" s="185" t="s">
        <v>418</v>
      </c>
      <c r="C395" s="179" t="s">
        <v>105</v>
      </c>
      <c r="D395" s="179" t="s">
        <v>111</v>
      </c>
      <c r="E395" s="179" t="s">
        <v>419</v>
      </c>
      <c r="F395" s="179" t="s">
        <v>65</v>
      </c>
      <c r="G395" s="186">
        <v>141755700</v>
      </c>
      <c r="H395" s="186">
        <v>141735866.26</v>
      </c>
      <c r="I395" s="190">
        <v>0.9998600850618352</v>
      </c>
    </row>
    <row r="396" spans="1:9" ht="25.5">
      <c r="A396" s="83">
        <f t="shared" si="5"/>
        <v>384</v>
      </c>
      <c r="B396" s="185" t="s">
        <v>257</v>
      </c>
      <c r="C396" s="179" t="s">
        <v>105</v>
      </c>
      <c r="D396" s="179" t="s">
        <v>111</v>
      </c>
      <c r="E396" s="179" t="s">
        <v>419</v>
      </c>
      <c r="F396" s="179" t="s">
        <v>136</v>
      </c>
      <c r="G396" s="186">
        <v>141755700</v>
      </c>
      <c r="H396" s="186">
        <v>141735866.26</v>
      </c>
      <c r="I396" s="190">
        <v>0.9998600850618352</v>
      </c>
    </row>
    <row r="397" spans="1:9" ht="102">
      <c r="A397" s="83">
        <f t="shared" si="5"/>
        <v>385</v>
      </c>
      <c r="B397" s="185" t="s">
        <v>420</v>
      </c>
      <c r="C397" s="179" t="s">
        <v>105</v>
      </c>
      <c r="D397" s="179" t="s">
        <v>111</v>
      </c>
      <c r="E397" s="179" t="s">
        <v>421</v>
      </c>
      <c r="F397" s="179" t="s">
        <v>65</v>
      </c>
      <c r="G397" s="186">
        <v>2011100</v>
      </c>
      <c r="H397" s="186">
        <v>1991999.86</v>
      </c>
      <c r="I397" s="190">
        <v>0.9905026403460793</v>
      </c>
    </row>
    <row r="398" spans="1:9" ht="25.5">
      <c r="A398" s="83">
        <f t="shared" si="5"/>
        <v>386</v>
      </c>
      <c r="B398" s="185" t="s">
        <v>235</v>
      </c>
      <c r="C398" s="179" t="s">
        <v>105</v>
      </c>
      <c r="D398" s="179" t="s">
        <v>111</v>
      </c>
      <c r="E398" s="179" t="s">
        <v>421</v>
      </c>
      <c r="F398" s="179" t="s">
        <v>132</v>
      </c>
      <c r="G398" s="186">
        <v>2011100</v>
      </c>
      <c r="H398" s="186">
        <v>1991999.86</v>
      </c>
      <c r="I398" s="190">
        <v>0.9905026403460793</v>
      </c>
    </row>
    <row r="399" spans="1:9" ht="25.5">
      <c r="A399" s="83">
        <f aca="true" t="shared" si="6" ref="A399:A462">A398+1</f>
        <v>387</v>
      </c>
      <c r="B399" s="185" t="s">
        <v>598</v>
      </c>
      <c r="C399" s="179" t="s">
        <v>105</v>
      </c>
      <c r="D399" s="179" t="s">
        <v>111</v>
      </c>
      <c r="E399" s="179" t="s">
        <v>599</v>
      </c>
      <c r="F399" s="179" t="s">
        <v>65</v>
      </c>
      <c r="G399" s="186">
        <v>10676685.18</v>
      </c>
      <c r="H399" s="186">
        <v>5034803.11</v>
      </c>
      <c r="I399" s="190">
        <v>0.47156987633496933</v>
      </c>
    </row>
    <row r="400" spans="1:9" ht="12.75">
      <c r="A400" s="83">
        <f t="shared" si="6"/>
        <v>388</v>
      </c>
      <c r="B400" s="185" t="s">
        <v>260</v>
      </c>
      <c r="C400" s="179" t="s">
        <v>105</v>
      </c>
      <c r="D400" s="179" t="s">
        <v>111</v>
      </c>
      <c r="E400" s="179" t="s">
        <v>599</v>
      </c>
      <c r="F400" s="179" t="s">
        <v>137</v>
      </c>
      <c r="G400" s="186">
        <v>10676685.18</v>
      </c>
      <c r="H400" s="186">
        <v>5034803.11</v>
      </c>
      <c r="I400" s="190">
        <v>0.47156987633496933</v>
      </c>
    </row>
    <row r="401" spans="1:9" ht="12.75">
      <c r="A401" s="83">
        <f t="shared" si="6"/>
        <v>389</v>
      </c>
      <c r="B401" s="185" t="s">
        <v>422</v>
      </c>
      <c r="C401" s="179" t="s">
        <v>105</v>
      </c>
      <c r="D401" s="179" t="s">
        <v>112</v>
      </c>
      <c r="E401" s="179" t="s">
        <v>224</v>
      </c>
      <c r="F401" s="179" t="s">
        <v>65</v>
      </c>
      <c r="G401" s="186">
        <v>394186638.61</v>
      </c>
      <c r="H401" s="186">
        <v>366256834.31</v>
      </c>
      <c r="I401" s="190">
        <v>0.9291457356381042</v>
      </c>
    </row>
    <row r="402" spans="1:9" ht="51">
      <c r="A402" s="83">
        <f t="shared" si="6"/>
        <v>390</v>
      </c>
      <c r="B402" s="185" t="s">
        <v>837</v>
      </c>
      <c r="C402" s="179" t="s">
        <v>105</v>
      </c>
      <c r="D402" s="179" t="s">
        <v>112</v>
      </c>
      <c r="E402" s="179" t="s">
        <v>403</v>
      </c>
      <c r="F402" s="179" t="s">
        <v>65</v>
      </c>
      <c r="G402" s="186">
        <v>394186638.61</v>
      </c>
      <c r="H402" s="186">
        <v>366256834.31</v>
      </c>
      <c r="I402" s="190">
        <v>0.9291457356381042</v>
      </c>
    </row>
    <row r="403" spans="1:9" ht="38.25">
      <c r="A403" s="83">
        <f t="shared" si="6"/>
        <v>391</v>
      </c>
      <c r="B403" s="185" t="s">
        <v>423</v>
      </c>
      <c r="C403" s="179" t="s">
        <v>105</v>
      </c>
      <c r="D403" s="179" t="s">
        <v>112</v>
      </c>
      <c r="E403" s="179" t="s">
        <v>424</v>
      </c>
      <c r="F403" s="179" t="s">
        <v>65</v>
      </c>
      <c r="G403" s="186">
        <v>394186638.61</v>
      </c>
      <c r="H403" s="186">
        <v>366256834.31</v>
      </c>
      <c r="I403" s="190">
        <v>0.9291457356381042</v>
      </c>
    </row>
    <row r="404" spans="1:9" ht="76.5">
      <c r="A404" s="83">
        <f t="shared" si="6"/>
        <v>392</v>
      </c>
      <c r="B404" s="185" t="s">
        <v>425</v>
      </c>
      <c r="C404" s="179" t="s">
        <v>105</v>
      </c>
      <c r="D404" s="179" t="s">
        <v>112</v>
      </c>
      <c r="E404" s="179" t="s">
        <v>426</v>
      </c>
      <c r="F404" s="179" t="s">
        <v>65</v>
      </c>
      <c r="G404" s="186">
        <v>68912907.01</v>
      </c>
      <c r="H404" s="186">
        <v>66960861.54</v>
      </c>
      <c r="I404" s="190">
        <v>0.9716737320380819</v>
      </c>
    </row>
    <row r="405" spans="1:9" ht="25.5">
      <c r="A405" s="83">
        <f t="shared" si="6"/>
        <v>393</v>
      </c>
      <c r="B405" s="185" t="s">
        <v>257</v>
      </c>
      <c r="C405" s="179" t="s">
        <v>105</v>
      </c>
      <c r="D405" s="179" t="s">
        <v>112</v>
      </c>
      <c r="E405" s="179" t="s">
        <v>426</v>
      </c>
      <c r="F405" s="179" t="s">
        <v>136</v>
      </c>
      <c r="G405" s="186">
        <v>68912907.01</v>
      </c>
      <c r="H405" s="186">
        <v>66960861.54</v>
      </c>
      <c r="I405" s="190">
        <v>0.9716737320380819</v>
      </c>
    </row>
    <row r="406" spans="1:9" ht="114.75">
      <c r="A406" s="83">
        <f t="shared" si="6"/>
        <v>394</v>
      </c>
      <c r="B406" s="185" t="s">
        <v>427</v>
      </c>
      <c r="C406" s="179" t="s">
        <v>105</v>
      </c>
      <c r="D406" s="179" t="s">
        <v>112</v>
      </c>
      <c r="E406" s="179" t="s">
        <v>428</v>
      </c>
      <c r="F406" s="179" t="s">
        <v>65</v>
      </c>
      <c r="G406" s="186">
        <v>11565802.55</v>
      </c>
      <c r="H406" s="186">
        <v>11545221.53</v>
      </c>
      <c r="I406" s="190">
        <v>0.9982205281552209</v>
      </c>
    </row>
    <row r="407" spans="1:9" ht="25.5">
      <c r="A407" s="83">
        <f t="shared" si="6"/>
        <v>395</v>
      </c>
      <c r="B407" s="185" t="s">
        <v>235</v>
      </c>
      <c r="C407" s="179" t="s">
        <v>105</v>
      </c>
      <c r="D407" s="179" t="s">
        <v>112</v>
      </c>
      <c r="E407" s="179" t="s">
        <v>428</v>
      </c>
      <c r="F407" s="179" t="s">
        <v>132</v>
      </c>
      <c r="G407" s="186">
        <v>11565802.55</v>
      </c>
      <c r="H407" s="186">
        <v>11545221.53</v>
      </c>
      <c r="I407" s="190">
        <v>0.9982205281552209</v>
      </c>
    </row>
    <row r="408" spans="1:9" ht="38.25">
      <c r="A408" s="83">
        <f t="shared" si="6"/>
        <v>396</v>
      </c>
      <c r="B408" s="185" t="s">
        <v>429</v>
      </c>
      <c r="C408" s="179" t="s">
        <v>105</v>
      </c>
      <c r="D408" s="179" t="s">
        <v>112</v>
      </c>
      <c r="E408" s="179" t="s">
        <v>430</v>
      </c>
      <c r="F408" s="179" t="s">
        <v>65</v>
      </c>
      <c r="G408" s="186">
        <v>41590943.92</v>
      </c>
      <c r="H408" s="186">
        <v>37574685.01</v>
      </c>
      <c r="I408" s="190">
        <v>0.9034342928661283</v>
      </c>
    </row>
    <row r="409" spans="1:9" ht="25.5">
      <c r="A409" s="83">
        <f t="shared" si="6"/>
        <v>397</v>
      </c>
      <c r="B409" s="185" t="s">
        <v>257</v>
      </c>
      <c r="C409" s="179" t="s">
        <v>105</v>
      </c>
      <c r="D409" s="179" t="s">
        <v>112</v>
      </c>
      <c r="E409" s="179" t="s">
        <v>430</v>
      </c>
      <c r="F409" s="179" t="s">
        <v>136</v>
      </c>
      <c r="G409" s="186">
        <v>132569.4</v>
      </c>
      <c r="H409" s="186">
        <v>101185.48</v>
      </c>
      <c r="I409" s="190">
        <v>0.7632642223620232</v>
      </c>
    </row>
    <row r="410" spans="1:9" ht="25.5">
      <c r="A410" s="83">
        <f t="shared" si="6"/>
        <v>398</v>
      </c>
      <c r="B410" s="185" t="s">
        <v>235</v>
      </c>
      <c r="C410" s="179" t="s">
        <v>105</v>
      </c>
      <c r="D410" s="179" t="s">
        <v>112</v>
      </c>
      <c r="E410" s="179" t="s">
        <v>430</v>
      </c>
      <c r="F410" s="179" t="s">
        <v>132</v>
      </c>
      <c r="G410" s="186">
        <v>37930653.02</v>
      </c>
      <c r="H410" s="186">
        <v>34244975.51</v>
      </c>
      <c r="I410" s="190">
        <v>0.902831161170449</v>
      </c>
    </row>
    <row r="411" spans="1:9" ht="12.75">
      <c r="A411" s="83">
        <f t="shared" si="6"/>
        <v>399</v>
      </c>
      <c r="B411" s="185" t="s">
        <v>236</v>
      </c>
      <c r="C411" s="179" t="s">
        <v>105</v>
      </c>
      <c r="D411" s="179" t="s">
        <v>112</v>
      </c>
      <c r="E411" s="179" t="s">
        <v>430</v>
      </c>
      <c r="F411" s="179" t="s">
        <v>134</v>
      </c>
      <c r="G411" s="186">
        <v>3527721.5</v>
      </c>
      <c r="H411" s="186">
        <v>3228524.02</v>
      </c>
      <c r="I411" s="190">
        <v>0.9151867629006428</v>
      </c>
    </row>
    <row r="412" spans="1:9" ht="38.25">
      <c r="A412" s="83">
        <f t="shared" si="6"/>
        <v>400</v>
      </c>
      <c r="B412" s="185" t="s">
        <v>432</v>
      </c>
      <c r="C412" s="179" t="s">
        <v>105</v>
      </c>
      <c r="D412" s="179" t="s">
        <v>112</v>
      </c>
      <c r="E412" s="179" t="s">
        <v>433</v>
      </c>
      <c r="F412" s="179" t="s">
        <v>65</v>
      </c>
      <c r="G412" s="186">
        <v>2374800</v>
      </c>
      <c r="H412" s="186">
        <v>1889600.19</v>
      </c>
      <c r="I412" s="190">
        <v>0.7956881379484588</v>
      </c>
    </row>
    <row r="413" spans="1:9" ht="25.5">
      <c r="A413" s="83">
        <f t="shared" si="6"/>
        <v>401</v>
      </c>
      <c r="B413" s="185" t="s">
        <v>235</v>
      </c>
      <c r="C413" s="179" t="s">
        <v>105</v>
      </c>
      <c r="D413" s="179" t="s">
        <v>112</v>
      </c>
      <c r="E413" s="179" t="s">
        <v>433</v>
      </c>
      <c r="F413" s="179" t="s">
        <v>132</v>
      </c>
      <c r="G413" s="186">
        <v>2374800</v>
      </c>
      <c r="H413" s="186">
        <v>1889600.19</v>
      </c>
      <c r="I413" s="190">
        <v>0.7956881379484588</v>
      </c>
    </row>
    <row r="414" spans="1:9" ht="76.5">
      <c r="A414" s="83">
        <f t="shared" si="6"/>
        <v>402</v>
      </c>
      <c r="B414" s="185" t="s">
        <v>434</v>
      </c>
      <c r="C414" s="179" t="s">
        <v>105</v>
      </c>
      <c r="D414" s="179" t="s">
        <v>112</v>
      </c>
      <c r="E414" s="179" t="s">
        <v>435</v>
      </c>
      <c r="F414" s="179" t="s">
        <v>65</v>
      </c>
      <c r="G414" s="186">
        <v>6191834.55</v>
      </c>
      <c r="H414" s="186">
        <v>4923312.28</v>
      </c>
      <c r="I414" s="190">
        <v>0.7951298181893443</v>
      </c>
    </row>
    <row r="415" spans="1:9" ht="25.5">
      <c r="A415" s="83">
        <f t="shared" si="6"/>
        <v>403</v>
      </c>
      <c r="B415" s="185" t="s">
        <v>235</v>
      </c>
      <c r="C415" s="179" t="s">
        <v>105</v>
      </c>
      <c r="D415" s="179" t="s">
        <v>112</v>
      </c>
      <c r="E415" s="179" t="s">
        <v>435</v>
      </c>
      <c r="F415" s="179" t="s">
        <v>132</v>
      </c>
      <c r="G415" s="186">
        <v>6191834.55</v>
      </c>
      <c r="H415" s="186">
        <v>4923312.28</v>
      </c>
      <c r="I415" s="190">
        <v>0.7951298181893443</v>
      </c>
    </row>
    <row r="416" spans="1:9" ht="63.75">
      <c r="A416" s="83">
        <f t="shared" si="6"/>
        <v>404</v>
      </c>
      <c r="B416" s="185" t="s">
        <v>436</v>
      </c>
      <c r="C416" s="179" t="s">
        <v>105</v>
      </c>
      <c r="D416" s="179" t="s">
        <v>112</v>
      </c>
      <c r="E416" s="179" t="s">
        <v>437</v>
      </c>
      <c r="F416" s="179" t="s">
        <v>65</v>
      </c>
      <c r="G416" s="186">
        <v>28460719.79</v>
      </c>
      <c r="H416" s="186">
        <v>17432038.74</v>
      </c>
      <c r="I416" s="190">
        <v>0.6124946546898279</v>
      </c>
    </row>
    <row r="417" spans="1:9" ht="25.5">
      <c r="A417" s="83">
        <f t="shared" si="6"/>
        <v>405</v>
      </c>
      <c r="B417" s="185" t="s">
        <v>235</v>
      </c>
      <c r="C417" s="179" t="s">
        <v>105</v>
      </c>
      <c r="D417" s="179" t="s">
        <v>112</v>
      </c>
      <c r="E417" s="179" t="s">
        <v>437</v>
      </c>
      <c r="F417" s="179" t="s">
        <v>132</v>
      </c>
      <c r="G417" s="186">
        <v>26765966.35</v>
      </c>
      <c r="H417" s="186">
        <v>17223265.74</v>
      </c>
      <c r="I417" s="190">
        <v>0.6434763279152071</v>
      </c>
    </row>
    <row r="418" spans="1:9" ht="12.75">
      <c r="A418" s="83">
        <f t="shared" si="6"/>
        <v>406</v>
      </c>
      <c r="B418" s="185" t="s">
        <v>260</v>
      </c>
      <c r="C418" s="179" t="s">
        <v>105</v>
      </c>
      <c r="D418" s="179" t="s">
        <v>112</v>
      </c>
      <c r="E418" s="179" t="s">
        <v>437</v>
      </c>
      <c r="F418" s="179" t="s">
        <v>137</v>
      </c>
      <c r="G418" s="186">
        <v>1694753.44</v>
      </c>
      <c r="H418" s="186">
        <v>208773</v>
      </c>
      <c r="I418" s="190">
        <v>0.1231878307914808</v>
      </c>
    </row>
    <row r="419" spans="1:9" ht="63.75">
      <c r="A419" s="83">
        <f t="shared" si="6"/>
        <v>407</v>
      </c>
      <c r="B419" s="185" t="s">
        <v>840</v>
      </c>
      <c r="C419" s="179" t="s">
        <v>105</v>
      </c>
      <c r="D419" s="179" t="s">
        <v>112</v>
      </c>
      <c r="E419" s="179" t="s">
        <v>841</v>
      </c>
      <c r="F419" s="179" t="s">
        <v>65</v>
      </c>
      <c r="G419" s="186">
        <v>2865670</v>
      </c>
      <c r="H419" s="186">
        <v>0</v>
      </c>
      <c r="I419" s="190">
        <v>0</v>
      </c>
    </row>
    <row r="420" spans="1:9" ht="25.5">
      <c r="A420" s="83">
        <f t="shared" si="6"/>
        <v>408</v>
      </c>
      <c r="B420" s="185" t="s">
        <v>235</v>
      </c>
      <c r="C420" s="179" t="s">
        <v>105</v>
      </c>
      <c r="D420" s="179" t="s">
        <v>112</v>
      </c>
      <c r="E420" s="179" t="s">
        <v>841</v>
      </c>
      <c r="F420" s="179" t="s">
        <v>132</v>
      </c>
      <c r="G420" s="186">
        <v>2865670</v>
      </c>
      <c r="H420" s="186">
        <v>0</v>
      </c>
      <c r="I420" s="190">
        <v>0</v>
      </c>
    </row>
    <row r="421" spans="1:9" ht="102">
      <c r="A421" s="83">
        <f t="shared" si="6"/>
        <v>409</v>
      </c>
      <c r="B421" s="185" t="s">
        <v>438</v>
      </c>
      <c r="C421" s="179" t="s">
        <v>105</v>
      </c>
      <c r="D421" s="179" t="s">
        <v>112</v>
      </c>
      <c r="E421" s="179" t="s">
        <v>439</v>
      </c>
      <c r="F421" s="179" t="s">
        <v>65</v>
      </c>
      <c r="G421" s="186">
        <v>858787.7</v>
      </c>
      <c r="H421" s="186">
        <v>758198.2</v>
      </c>
      <c r="I421" s="190">
        <v>0.8828703531734328</v>
      </c>
    </row>
    <row r="422" spans="1:9" ht="25.5">
      <c r="A422" s="83">
        <f t="shared" si="6"/>
        <v>410</v>
      </c>
      <c r="B422" s="185" t="s">
        <v>235</v>
      </c>
      <c r="C422" s="179" t="s">
        <v>105</v>
      </c>
      <c r="D422" s="179" t="s">
        <v>112</v>
      </c>
      <c r="E422" s="179" t="s">
        <v>439</v>
      </c>
      <c r="F422" s="179" t="s">
        <v>132</v>
      </c>
      <c r="G422" s="186">
        <v>858787.7</v>
      </c>
      <c r="H422" s="186">
        <v>758198.2</v>
      </c>
      <c r="I422" s="190">
        <v>0.8828703531734328</v>
      </c>
    </row>
    <row r="423" spans="1:9" ht="51">
      <c r="A423" s="83">
        <f t="shared" si="6"/>
        <v>411</v>
      </c>
      <c r="B423" s="185" t="s">
        <v>842</v>
      </c>
      <c r="C423" s="179" t="s">
        <v>105</v>
      </c>
      <c r="D423" s="179" t="s">
        <v>112</v>
      </c>
      <c r="E423" s="179" t="s">
        <v>843</v>
      </c>
      <c r="F423" s="179" t="s">
        <v>65</v>
      </c>
      <c r="G423" s="186">
        <v>1000000</v>
      </c>
      <c r="H423" s="186">
        <v>999993</v>
      </c>
      <c r="I423" s="190">
        <v>0.999993</v>
      </c>
    </row>
    <row r="424" spans="1:9" ht="25.5">
      <c r="A424" s="83">
        <f t="shared" si="6"/>
        <v>412</v>
      </c>
      <c r="B424" s="185" t="s">
        <v>235</v>
      </c>
      <c r="C424" s="179" t="s">
        <v>105</v>
      </c>
      <c r="D424" s="179" t="s">
        <v>112</v>
      </c>
      <c r="E424" s="179" t="s">
        <v>843</v>
      </c>
      <c r="F424" s="179" t="s">
        <v>132</v>
      </c>
      <c r="G424" s="186">
        <v>1000000</v>
      </c>
      <c r="H424" s="186">
        <v>999993</v>
      </c>
      <c r="I424" s="190">
        <v>0.999993</v>
      </c>
    </row>
    <row r="425" spans="1:9" ht="140.25">
      <c r="A425" s="83">
        <f t="shared" si="6"/>
        <v>413</v>
      </c>
      <c r="B425" s="185" t="s">
        <v>440</v>
      </c>
      <c r="C425" s="179" t="s">
        <v>105</v>
      </c>
      <c r="D425" s="179" t="s">
        <v>112</v>
      </c>
      <c r="E425" s="179" t="s">
        <v>441</v>
      </c>
      <c r="F425" s="179" t="s">
        <v>65</v>
      </c>
      <c r="G425" s="186">
        <v>172259000</v>
      </c>
      <c r="H425" s="186">
        <v>172073037.38</v>
      </c>
      <c r="I425" s="190">
        <v>0.998920447581839</v>
      </c>
    </row>
    <row r="426" spans="1:9" ht="25.5">
      <c r="A426" s="83">
        <f t="shared" si="6"/>
        <v>414</v>
      </c>
      <c r="B426" s="185" t="s">
        <v>257</v>
      </c>
      <c r="C426" s="179" t="s">
        <v>105</v>
      </c>
      <c r="D426" s="179" t="s">
        <v>112</v>
      </c>
      <c r="E426" s="179" t="s">
        <v>441</v>
      </c>
      <c r="F426" s="179" t="s">
        <v>136</v>
      </c>
      <c r="G426" s="186">
        <v>172259000</v>
      </c>
      <c r="H426" s="186">
        <v>172073037.38</v>
      </c>
      <c r="I426" s="190">
        <v>0.998920447581839</v>
      </c>
    </row>
    <row r="427" spans="1:9" ht="140.25">
      <c r="A427" s="83">
        <f t="shared" si="6"/>
        <v>415</v>
      </c>
      <c r="B427" s="185" t="s">
        <v>442</v>
      </c>
      <c r="C427" s="179" t="s">
        <v>105</v>
      </c>
      <c r="D427" s="179" t="s">
        <v>112</v>
      </c>
      <c r="E427" s="179" t="s">
        <v>443</v>
      </c>
      <c r="F427" s="179" t="s">
        <v>65</v>
      </c>
      <c r="G427" s="186">
        <v>7544000</v>
      </c>
      <c r="H427" s="186">
        <v>7540300.85</v>
      </c>
      <c r="I427" s="190">
        <v>0.9995096566808059</v>
      </c>
    </row>
    <row r="428" spans="1:9" ht="25.5">
      <c r="A428" s="83">
        <f t="shared" si="6"/>
        <v>416</v>
      </c>
      <c r="B428" s="185" t="s">
        <v>235</v>
      </c>
      <c r="C428" s="179" t="s">
        <v>105</v>
      </c>
      <c r="D428" s="179" t="s">
        <v>112</v>
      </c>
      <c r="E428" s="179" t="s">
        <v>443</v>
      </c>
      <c r="F428" s="179" t="s">
        <v>132</v>
      </c>
      <c r="G428" s="186">
        <v>7544000</v>
      </c>
      <c r="H428" s="186">
        <v>7540300.85</v>
      </c>
      <c r="I428" s="190">
        <v>0.9995096566808059</v>
      </c>
    </row>
    <row r="429" spans="1:9" ht="38.25">
      <c r="A429" s="83">
        <f t="shared" si="6"/>
        <v>417</v>
      </c>
      <c r="B429" s="185" t="s">
        <v>600</v>
      </c>
      <c r="C429" s="179" t="s">
        <v>105</v>
      </c>
      <c r="D429" s="179" t="s">
        <v>112</v>
      </c>
      <c r="E429" s="179" t="s">
        <v>444</v>
      </c>
      <c r="F429" s="179" t="s">
        <v>65</v>
      </c>
      <c r="G429" s="186">
        <v>20854000</v>
      </c>
      <c r="H429" s="186">
        <v>18586793.79</v>
      </c>
      <c r="I429" s="190">
        <v>0.8912819502253764</v>
      </c>
    </row>
    <row r="430" spans="1:9" ht="25.5">
      <c r="A430" s="83">
        <f t="shared" si="6"/>
        <v>418</v>
      </c>
      <c r="B430" s="185" t="s">
        <v>235</v>
      </c>
      <c r="C430" s="179" t="s">
        <v>105</v>
      </c>
      <c r="D430" s="179" t="s">
        <v>112</v>
      </c>
      <c r="E430" s="179" t="s">
        <v>444</v>
      </c>
      <c r="F430" s="179" t="s">
        <v>132</v>
      </c>
      <c r="G430" s="186">
        <v>20854000</v>
      </c>
      <c r="H430" s="186">
        <v>18586793.79</v>
      </c>
      <c r="I430" s="190">
        <v>0.8912819502253764</v>
      </c>
    </row>
    <row r="431" spans="1:9" ht="51">
      <c r="A431" s="83">
        <f t="shared" si="6"/>
        <v>419</v>
      </c>
      <c r="B431" s="185" t="s">
        <v>698</v>
      </c>
      <c r="C431" s="179" t="s">
        <v>105</v>
      </c>
      <c r="D431" s="179" t="s">
        <v>112</v>
      </c>
      <c r="E431" s="179" t="s">
        <v>699</v>
      </c>
      <c r="F431" s="179" t="s">
        <v>65</v>
      </c>
      <c r="G431" s="186">
        <v>1151489</v>
      </c>
      <c r="H431" s="186">
        <v>990280.52</v>
      </c>
      <c r="I431" s="190">
        <v>0.8599999826311845</v>
      </c>
    </row>
    <row r="432" spans="1:9" ht="25.5">
      <c r="A432" s="83">
        <f t="shared" si="6"/>
        <v>420</v>
      </c>
      <c r="B432" s="185" t="s">
        <v>235</v>
      </c>
      <c r="C432" s="179" t="s">
        <v>105</v>
      </c>
      <c r="D432" s="179" t="s">
        <v>112</v>
      </c>
      <c r="E432" s="179" t="s">
        <v>699</v>
      </c>
      <c r="F432" s="179" t="s">
        <v>132</v>
      </c>
      <c r="G432" s="186">
        <v>1151489</v>
      </c>
      <c r="H432" s="186">
        <v>990280.52</v>
      </c>
      <c r="I432" s="190">
        <v>0.8599999826311845</v>
      </c>
    </row>
    <row r="433" spans="1:9" ht="38.25">
      <c r="A433" s="83">
        <f t="shared" si="6"/>
        <v>421</v>
      </c>
      <c r="B433" s="185" t="s">
        <v>445</v>
      </c>
      <c r="C433" s="179" t="s">
        <v>105</v>
      </c>
      <c r="D433" s="179" t="s">
        <v>112</v>
      </c>
      <c r="E433" s="179" t="s">
        <v>700</v>
      </c>
      <c r="F433" s="179" t="s">
        <v>65</v>
      </c>
      <c r="G433" s="186">
        <v>1649265</v>
      </c>
      <c r="H433" s="186">
        <v>447899.26</v>
      </c>
      <c r="I433" s="190">
        <v>0.2715750713196485</v>
      </c>
    </row>
    <row r="434" spans="1:9" ht="25.5">
      <c r="A434" s="83">
        <f t="shared" si="6"/>
        <v>422</v>
      </c>
      <c r="B434" s="185" t="s">
        <v>235</v>
      </c>
      <c r="C434" s="179" t="s">
        <v>105</v>
      </c>
      <c r="D434" s="179" t="s">
        <v>112</v>
      </c>
      <c r="E434" s="179" t="s">
        <v>700</v>
      </c>
      <c r="F434" s="179" t="s">
        <v>132</v>
      </c>
      <c r="G434" s="186">
        <v>1649265</v>
      </c>
      <c r="H434" s="186">
        <v>447899.26</v>
      </c>
      <c r="I434" s="190">
        <v>0.2715750713196485</v>
      </c>
    </row>
    <row r="435" spans="1:9" ht="25.5">
      <c r="A435" s="83">
        <f t="shared" si="6"/>
        <v>423</v>
      </c>
      <c r="B435" s="185" t="s">
        <v>598</v>
      </c>
      <c r="C435" s="179" t="s">
        <v>105</v>
      </c>
      <c r="D435" s="179" t="s">
        <v>112</v>
      </c>
      <c r="E435" s="179" t="s">
        <v>601</v>
      </c>
      <c r="F435" s="179" t="s">
        <v>65</v>
      </c>
      <c r="G435" s="186">
        <v>2047453.09</v>
      </c>
      <c r="H435" s="186">
        <v>38000</v>
      </c>
      <c r="I435" s="190">
        <v>0.018559643776747042</v>
      </c>
    </row>
    <row r="436" spans="1:9" ht="12.75">
      <c r="A436" s="83">
        <f t="shared" si="6"/>
        <v>424</v>
      </c>
      <c r="B436" s="185" t="s">
        <v>260</v>
      </c>
      <c r="C436" s="179" t="s">
        <v>105</v>
      </c>
      <c r="D436" s="179" t="s">
        <v>112</v>
      </c>
      <c r="E436" s="179" t="s">
        <v>601</v>
      </c>
      <c r="F436" s="179" t="s">
        <v>137</v>
      </c>
      <c r="G436" s="186">
        <v>2047453.09</v>
      </c>
      <c r="H436" s="186">
        <v>38000</v>
      </c>
      <c r="I436" s="190">
        <v>0.018559643776747042</v>
      </c>
    </row>
    <row r="437" spans="1:9" ht="12.75">
      <c r="A437" s="83">
        <f t="shared" si="6"/>
        <v>425</v>
      </c>
      <c r="B437" s="185" t="s">
        <v>838</v>
      </c>
      <c r="C437" s="179" t="s">
        <v>105</v>
      </c>
      <c r="D437" s="179" t="s">
        <v>112</v>
      </c>
      <c r="E437" s="179" t="s">
        <v>844</v>
      </c>
      <c r="F437" s="179" t="s">
        <v>65</v>
      </c>
      <c r="G437" s="186">
        <v>17029714</v>
      </c>
      <c r="H437" s="186">
        <v>16666360.02</v>
      </c>
      <c r="I437" s="190">
        <v>0.9786635301097834</v>
      </c>
    </row>
    <row r="438" spans="1:9" ht="25.5">
      <c r="A438" s="83">
        <f t="shared" si="6"/>
        <v>426</v>
      </c>
      <c r="B438" s="185" t="s">
        <v>235</v>
      </c>
      <c r="C438" s="179" t="s">
        <v>105</v>
      </c>
      <c r="D438" s="179" t="s">
        <v>112</v>
      </c>
      <c r="E438" s="179" t="s">
        <v>844</v>
      </c>
      <c r="F438" s="179" t="s">
        <v>132</v>
      </c>
      <c r="G438" s="186">
        <v>17029714</v>
      </c>
      <c r="H438" s="186">
        <v>16666360.02</v>
      </c>
      <c r="I438" s="190">
        <v>0.9786635301097834</v>
      </c>
    </row>
    <row r="439" spans="1:9" ht="51">
      <c r="A439" s="83">
        <f t="shared" si="6"/>
        <v>427</v>
      </c>
      <c r="B439" s="185" t="s">
        <v>845</v>
      </c>
      <c r="C439" s="179" t="s">
        <v>105</v>
      </c>
      <c r="D439" s="179" t="s">
        <v>112</v>
      </c>
      <c r="E439" s="179" t="s">
        <v>846</v>
      </c>
      <c r="F439" s="179" t="s">
        <v>65</v>
      </c>
      <c r="G439" s="186">
        <v>1018701</v>
      </c>
      <c r="H439" s="186">
        <v>1018701</v>
      </c>
      <c r="I439" s="190">
        <v>1</v>
      </c>
    </row>
    <row r="440" spans="1:9" ht="25.5">
      <c r="A440" s="83">
        <f t="shared" si="6"/>
        <v>428</v>
      </c>
      <c r="B440" s="185" t="s">
        <v>235</v>
      </c>
      <c r="C440" s="179" t="s">
        <v>105</v>
      </c>
      <c r="D440" s="179" t="s">
        <v>112</v>
      </c>
      <c r="E440" s="179" t="s">
        <v>846</v>
      </c>
      <c r="F440" s="179" t="s">
        <v>132</v>
      </c>
      <c r="G440" s="186">
        <v>1018701</v>
      </c>
      <c r="H440" s="186">
        <v>1018701</v>
      </c>
      <c r="I440" s="190">
        <v>1</v>
      </c>
    </row>
    <row r="441" spans="1:9" ht="63.75">
      <c r="A441" s="83">
        <f t="shared" si="6"/>
        <v>429</v>
      </c>
      <c r="B441" s="185" t="s">
        <v>847</v>
      </c>
      <c r="C441" s="179" t="s">
        <v>105</v>
      </c>
      <c r="D441" s="179" t="s">
        <v>112</v>
      </c>
      <c r="E441" s="179" t="s">
        <v>848</v>
      </c>
      <c r="F441" s="179" t="s">
        <v>65</v>
      </c>
      <c r="G441" s="186">
        <v>5311551</v>
      </c>
      <c r="H441" s="186">
        <v>5311551</v>
      </c>
      <c r="I441" s="190">
        <v>1</v>
      </c>
    </row>
    <row r="442" spans="1:9" ht="25.5">
      <c r="A442" s="83">
        <f t="shared" si="6"/>
        <v>430</v>
      </c>
      <c r="B442" s="185" t="s">
        <v>235</v>
      </c>
      <c r="C442" s="179" t="s">
        <v>105</v>
      </c>
      <c r="D442" s="179" t="s">
        <v>112</v>
      </c>
      <c r="E442" s="179" t="s">
        <v>848</v>
      </c>
      <c r="F442" s="179" t="s">
        <v>132</v>
      </c>
      <c r="G442" s="186">
        <v>5311551</v>
      </c>
      <c r="H442" s="186">
        <v>5311551</v>
      </c>
      <c r="I442" s="190">
        <v>1</v>
      </c>
    </row>
    <row r="443" spans="1:9" ht="51">
      <c r="A443" s="83">
        <f t="shared" si="6"/>
        <v>431</v>
      </c>
      <c r="B443" s="185" t="s">
        <v>849</v>
      </c>
      <c r="C443" s="179" t="s">
        <v>105</v>
      </c>
      <c r="D443" s="179" t="s">
        <v>112</v>
      </c>
      <c r="E443" s="179" t="s">
        <v>850</v>
      </c>
      <c r="F443" s="179" t="s">
        <v>65</v>
      </c>
      <c r="G443" s="186">
        <v>1500000</v>
      </c>
      <c r="H443" s="186">
        <v>1500000</v>
      </c>
      <c r="I443" s="190">
        <v>1</v>
      </c>
    </row>
    <row r="444" spans="1:9" ht="25.5">
      <c r="A444" s="83">
        <f t="shared" si="6"/>
        <v>432</v>
      </c>
      <c r="B444" s="185" t="s">
        <v>235</v>
      </c>
      <c r="C444" s="179" t="s">
        <v>105</v>
      </c>
      <c r="D444" s="179" t="s">
        <v>112</v>
      </c>
      <c r="E444" s="179" t="s">
        <v>850</v>
      </c>
      <c r="F444" s="179" t="s">
        <v>132</v>
      </c>
      <c r="G444" s="186">
        <v>1500000</v>
      </c>
      <c r="H444" s="186">
        <v>1500000</v>
      </c>
      <c r="I444" s="190">
        <v>1</v>
      </c>
    </row>
    <row r="445" spans="1:9" ht="12.75">
      <c r="A445" s="83">
        <f t="shared" si="6"/>
        <v>433</v>
      </c>
      <c r="B445" s="185" t="s">
        <v>602</v>
      </c>
      <c r="C445" s="179" t="s">
        <v>105</v>
      </c>
      <c r="D445" s="179" t="s">
        <v>46</v>
      </c>
      <c r="E445" s="179" t="s">
        <v>224</v>
      </c>
      <c r="F445" s="179" t="s">
        <v>65</v>
      </c>
      <c r="G445" s="186">
        <v>21420648.8</v>
      </c>
      <c r="H445" s="186">
        <v>21156966</v>
      </c>
      <c r="I445" s="190">
        <v>0.9876902514736154</v>
      </c>
    </row>
    <row r="446" spans="1:9" ht="51">
      <c r="A446" s="83">
        <f t="shared" si="6"/>
        <v>434</v>
      </c>
      <c r="B446" s="185" t="s">
        <v>837</v>
      </c>
      <c r="C446" s="179" t="s">
        <v>105</v>
      </c>
      <c r="D446" s="179" t="s">
        <v>46</v>
      </c>
      <c r="E446" s="179" t="s">
        <v>403</v>
      </c>
      <c r="F446" s="179" t="s">
        <v>65</v>
      </c>
      <c r="G446" s="186">
        <v>21375724.8</v>
      </c>
      <c r="H446" s="186">
        <v>21112042</v>
      </c>
      <c r="I446" s="190">
        <v>0.9876643808587955</v>
      </c>
    </row>
    <row r="447" spans="1:9" ht="38.25">
      <c r="A447" s="83">
        <f t="shared" si="6"/>
        <v>435</v>
      </c>
      <c r="B447" s="185" t="s">
        <v>446</v>
      </c>
      <c r="C447" s="179" t="s">
        <v>105</v>
      </c>
      <c r="D447" s="179" t="s">
        <v>46</v>
      </c>
      <c r="E447" s="179" t="s">
        <v>447</v>
      </c>
      <c r="F447" s="179" t="s">
        <v>65</v>
      </c>
      <c r="G447" s="186">
        <v>19337801.8</v>
      </c>
      <c r="H447" s="186">
        <v>19083212.38</v>
      </c>
      <c r="I447" s="190">
        <v>0.9868346246055744</v>
      </c>
    </row>
    <row r="448" spans="1:13" ht="25.5">
      <c r="A448" s="83">
        <f t="shared" si="6"/>
        <v>436</v>
      </c>
      <c r="B448" s="185" t="s">
        <v>448</v>
      </c>
      <c r="C448" s="179" t="s">
        <v>105</v>
      </c>
      <c r="D448" s="179" t="s">
        <v>46</v>
      </c>
      <c r="E448" s="179" t="s">
        <v>449</v>
      </c>
      <c r="F448" s="179" t="s">
        <v>65</v>
      </c>
      <c r="G448" s="186">
        <v>10354201.8</v>
      </c>
      <c r="H448" s="186">
        <v>10245661.5</v>
      </c>
      <c r="I448" s="190">
        <v>0.9895172701772145</v>
      </c>
      <c r="M448" s="28"/>
    </row>
    <row r="449" spans="1:9" ht="25.5">
      <c r="A449" s="83">
        <f t="shared" si="6"/>
        <v>437</v>
      </c>
      <c r="B449" s="185" t="s">
        <v>235</v>
      </c>
      <c r="C449" s="179" t="s">
        <v>105</v>
      </c>
      <c r="D449" s="179" t="s">
        <v>46</v>
      </c>
      <c r="E449" s="179" t="s">
        <v>449</v>
      </c>
      <c r="F449" s="179" t="s">
        <v>132</v>
      </c>
      <c r="G449" s="186">
        <v>10354201.8</v>
      </c>
      <c r="H449" s="186">
        <v>10245661.5</v>
      </c>
      <c r="I449" s="190">
        <v>0.9895172701772145</v>
      </c>
    </row>
    <row r="450" spans="1:9" ht="38.25">
      <c r="A450" s="83">
        <f t="shared" si="6"/>
        <v>438</v>
      </c>
      <c r="B450" s="185" t="s">
        <v>450</v>
      </c>
      <c r="C450" s="179" t="s">
        <v>105</v>
      </c>
      <c r="D450" s="179" t="s">
        <v>46</v>
      </c>
      <c r="E450" s="179" t="s">
        <v>451</v>
      </c>
      <c r="F450" s="179" t="s">
        <v>65</v>
      </c>
      <c r="G450" s="186">
        <v>1500000</v>
      </c>
      <c r="H450" s="186">
        <v>1412104.36</v>
      </c>
      <c r="I450" s="190">
        <v>0.9414029066666667</v>
      </c>
    </row>
    <row r="451" spans="1:9" ht="25.5">
      <c r="A451" s="83">
        <f t="shared" si="6"/>
        <v>439</v>
      </c>
      <c r="B451" s="185" t="s">
        <v>257</v>
      </c>
      <c r="C451" s="179" t="s">
        <v>105</v>
      </c>
      <c r="D451" s="179" t="s">
        <v>46</v>
      </c>
      <c r="E451" s="179" t="s">
        <v>451</v>
      </c>
      <c r="F451" s="179" t="s">
        <v>136</v>
      </c>
      <c r="G451" s="186">
        <v>1500000</v>
      </c>
      <c r="H451" s="186">
        <v>1412104.36</v>
      </c>
      <c r="I451" s="190">
        <v>0.9414029066666667</v>
      </c>
    </row>
    <row r="452" spans="1:9" ht="51">
      <c r="A452" s="82">
        <f t="shared" si="6"/>
        <v>440</v>
      </c>
      <c r="B452" s="185" t="s">
        <v>452</v>
      </c>
      <c r="C452" s="179" t="s">
        <v>105</v>
      </c>
      <c r="D452" s="179" t="s">
        <v>46</v>
      </c>
      <c r="E452" s="179" t="s">
        <v>453</v>
      </c>
      <c r="F452" s="179" t="s">
        <v>65</v>
      </c>
      <c r="G452" s="186">
        <v>150000</v>
      </c>
      <c r="H452" s="186">
        <v>119985</v>
      </c>
      <c r="I452" s="190">
        <v>0.7999</v>
      </c>
    </row>
    <row r="453" spans="1:9" ht="25.5">
      <c r="A453" s="83">
        <f t="shared" si="6"/>
        <v>441</v>
      </c>
      <c r="B453" s="185" t="s">
        <v>235</v>
      </c>
      <c r="C453" s="179" t="s">
        <v>105</v>
      </c>
      <c r="D453" s="179" t="s">
        <v>46</v>
      </c>
      <c r="E453" s="179" t="s">
        <v>453</v>
      </c>
      <c r="F453" s="179" t="s">
        <v>132</v>
      </c>
      <c r="G453" s="186">
        <v>150000</v>
      </c>
      <c r="H453" s="186">
        <v>119985</v>
      </c>
      <c r="I453" s="190">
        <v>0.7999</v>
      </c>
    </row>
    <row r="454" spans="1:9" ht="102">
      <c r="A454" s="83">
        <f t="shared" si="6"/>
        <v>442</v>
      </c>
      <c r="B454" s="185" t="s">
        <v>851</v>
      </c>
      <c r="C454" s="179" t="s">
        <v>105</v>
      </c>
      <c r="D454" s="179" t="s">
        <v>46</v>
      </c>
      <c r="E454" s="179" t="s">
        <v>852</v>
      </c>
      <c r="F454" s="179" t="s">
        <v>65</v>
      </c>
      <c r="G454" s="186">
        <v>758500</v>
      </c>
      <c r="H454" s="186">
        <v>758457</v>
      </c>
      <c r="I454" s="190">
        <v>0.9999433091628214</v>
      </c>
    </row>
    <row r="455" spans="1:9" ht="25.5">
      <c r="A455" s="83">
        <f t="shared" si="6"/>
        <v>443</v>
      </c>
      <c r="B455" s="185" t="s">
        <v>235</v>
      </c>
      <c r="C455" s="179" t="s">
        <v>105</v>
      </c>
      <c r="D455" s="179" t="s">
        <v>46</v>
      </c>
      <c r="E455" s="179" t="s">
        <v>852</v>
      </c>
      <c r="F455" s="179" t="s">
        <v>132</v>
      </c>
      <c r="G455" s="186">
        <v>758500</v>
      </c>
      <c r="H455" s="186">
        <v>758457</v>
      </c>
      <c r="I455" s="190">
        <v>0.9999433091628214</v>
      </c>
    </row>
    <row r="456" spans="1:9" ht="25.5">
      <c r="A456" s="83">
        <f t="shared" si="6"/>
        <v>444</v>
      </c>
      <c r="B456" s="185" t="s">
        <v>454</v>
      </c>
      <c r="C456" s="179" t="s">
        <v>105</v>
      </c>
      <c r="D456" s="179" t="s">
        <v>46</v>
      </c>
      <c r="E456" s="179" t="s">
        <v>455</v>
      </c>
      <c r="F456" s="179" t="s">
        <v>65</v>
      </c>
      <c r="G456" s="186">
        <v>6575100</v>
      </c>
      <c r="H456" s="186">
        <v>6547004.52</v>
      </c>
      <c r="I456" s="190">
        <v>0.9957269881826892</v>
      </c>
    </row>
    <row r="457" spans="1:9" ht="25.5">
      <c r="A457" s="83">
        <f t="shared" si="6"/>
        <v>445</v>
      </c>
      <c r="B457" s="185" t="s">
        <v>235</v>
      </c>
      <c r="C457" s="179" t="s">
        <v>105</v>
      </c>
      <c r="D457" s="179" t="s">
        <v>46</v>
      </c>
      <c r="E457" s="179" t="s">
        <v>455</v>
      </c>
      <c r="F457" s="179" t="s">
        <v>132</v>
      </c>
      <c r="G457" s="186">
        <v>6575100</v>
      </c>
      <c r="H457" s="186">
        <v>6547004.52</v>
      </c>
      <c r="I457" s="190">
        <v>0.9957269881826892</v>
      </c>
    </row>
    <row r="458" spans="1:9" ht="38.25">
      <c r="A458" s="83">
        <f t="shared" si="6"/>
        <v>446</v>
      </c>
      <c r="B458" s="185" t="s">
        <v>456</v>
      </c>
      <c r="C458" s="179" t="s">
        <v>105</v>
      </c>
      <c r="D458" s="179" t="s">
        <v>46</v>
      </c>
      <c r="E458" s="179" t="s">
        <v>457</v>
      </c>
      <c r="F458" s="179" t="s">
        <v>65</v>
      </c>
      <c r="G458" s="186">
        <v>2037923</v>
      </c>
      <c r="H458" s="186">
        <v>2028829.62</v>
      </c>
      <c r="I458" s="190">
        <v>0.9955379177721632</v>
      </c>
    </row>
    <row r="459" spans="1:9" ht="38.25">
      <c r="A459" s="83">
        <f t="shared" si="6"/>
        <v>447</v>
      </c>
      <c r="B459" s="185" t="s">
        <v>458</v>
      </c>
      <c r="C459" s="179" t="s">
        <v>105</v>
      </c>
      <c r="D459" s="179" t="s">
        <v>46</v>
      </c>
      <c r="E459" s="179" t="s">
        <v>459</v>
      </c>
      <c r="F459" s="179" t="s">
        <v>65</v>
      </c>
      <c r="G459" s="186">
        <v>500000</v>
      </c>
      <c r="H459" s="186">
        <v>500000</v>
      </c>
      <c r="I459" s="190">
        <v>1</v>
      </c>
    </row>
    <row r="460" spans="1:12" s="29" customFormat="1" ht="25.5">
      <c r="A460" s="83">
        <f t="shared" si="6"/>
        <v>448</v>
      </c>
      <c r="B460" s="185" t="s">
        <v>235</v>
      </c>
      <c r="C460" s="179" t="s">
        <v>105</v>
      </c>
      <c r="D460" s="179" t="s">
        <v>46</v>
      </c>
      <c r="E460" s="179" t="s">
        <v>459</v>
      </c>
      <c r="F460" s="179" t="s">
        <v>132</v>
      </c>
      <c r="G460" s="186">
        <v>500000</v>
      </c>
      <c r="H460" s="186">
        <v>500000</v>
      </c>
      <c r="I460" s="190">
        <v>1</v>
      </c>
      <c r="J460" s="5"/>
      <c r="K460" s="5"/>
      <c r="L460" s="5"/>
    </row>
    <row r="461" spans="1:9" ht="38.25">
      <c r="A461" s="83">
        <f t="shared" si="6"/>
        <v>449</v>
      </c>
      <c r="B461" s="185" t="s">
        <v>460</v>
      </c>
      <c r="C461" s="179" t="s">
        <v>105</v>
      </c>
      <c r="D461" s="179" t="s">
        <v>46</v>
      </c>
      <c r="E461" s="179" t="s">
        <v>461</v>
      </c>
      <c r="F461" s="179" t="s">
        <v>65</v>
      </c>
      <c r="G461" s="186">
        <v>755000</v>
      </c>
      <c r="H461" s="186">
        <v>754446.62</v>
      </c>
      <c r="I461" s="190">
        <v>0.9992670463576159</v>
      </c>
    </row>
    <row r="462" spans="1:9" ht="25.5">
      <c r="A462" s="83">
        <f t="shared" si="6"/>
        <v>450</v>
      </c>
      <c r="B462" s="185" t="s">
        <v>235</v>
      </c>
      <c r="C462" s="179" t="s">
        <v>105</v>
      </c>
      <c r="D462" s="179" t="s">
        <v>46</v>
      </c>
      <c r="E462" s="179" t="s">
        <v>461</v>
      </c>
      <c r="F462" s="179" t="s">
        <v>132</v>
      </c>
      <c r="G462" s="186">
        <v>755000</v>
      </c>
      <c r="H462" s="186">
        <v>754446.62</v>
      </c>
      <c r="I462" s="190">
        <v>0.9992670463576159</v>
      </c>
    </row>
    <row r="463" spans="1:9" ht="38.25">
      <c r="A463" s="83">
        <f aca="true" t="shared" si="7" ref="A463:A526">A462+1</f>
        <v>451</v>
      </c>
      <c r="B463" s="185" t="s">
        <v>462</v>
      </c>
      <c r="C463" s="179" t="s">
        <v>105</v>
      </c>
      <c r="D463" s="179" t="s">
        <v>46</v>
      </c>
      <c r="E463" s="179" t="s">
        <v>463</v>
      </c>
      <c r="F463" s="179" t="s">
        <v>65</v>
      </c>
      <c r="G463" s="186">
        <v>782923</v>
      </c>
      <c r="H463" s="186">
        <v>774383</v>
      </c>
      <c r="I463" s="190">
        <v>0.9890921584881271</v>
      </c>
    </row>
    <row r="464" spans="1:9" ht="25.5">
      <c r="A464" s="83">
        <f t="shared" si="7"/>
        <v>452</v>
      </c>
      <c r="B464" s="185" t="s">
        <v>235</v>
      </c>
      <c r="C464" s="179" t="s">
        <v>105</v>
      </c>
      <c r="D464" s="179" t="s">
        <v>46</v>
      </c>
      <c r="E464" s="179" t="s">
        <v>463</v>
      </c>
      <c r="F464" s="179" t="s">
        <v>132</v>
      </c>
      <c r="G464" s="186">
        <v>782923</v>
      </c>
      <c r="H464" s="186">
        <v>774383</v>
      </c>
      <c r="I464" s="190">
        <v>0.9890921584881271</v>
      </c>
    </row>
    <row r="465" spans="1:9" ht="51">
      <c r="A465" s="83">
        <f t="shared" si="7"/>
        <v>453</v>
      </c>
      <c r="B465" s="185" t="s">
        <v>853</v>
      </c>
      <c r="C465" s="179" t="s">
        <v>105</v>
      </c>
      <c r="D465" s="179" t="s">
        <v>46</v>
      </c>
      <c r="E465" s="179" t="s">
        <v>464</v>
      </c>
      <c r="F465" s="179" t="s">
        <v>65</v>
      </c>
      <c r="G465" s="186">
        <v>44924</v>
      </c>
      <c r="H465" s="186">
        <v>44924</v>
      </c>
      <c r="I465" s="190">
        <v>1</v>
      </c>
    </row>
    <row r="466" spans="1:9" ht="25.5">
      <c r="A466" s="83">
        <f t="shared" si="7"/>
        <v>454</v>
      </c>
      <c r="B466" s="185" t="s">
        <v>465</v>
      </c>
      <c r="C466" s="179" t="s">
        <v>105</v>
      </c>
      <c r="D466" s="179" t="s">
        <v>46</v>
      </c>
      <c r="E466" s="179" t="s">
        <v>466</v>
      </c>
      <c r="F466" s="179" t="s">
        <v>65</v>
      </c>
      <c r="G466" s="186">
        <v>44924</v>
      </c>
      <c r="H466" s="186">
        <v>44924</v>
      </c>
      <c r="I466" s="190">
        <v>1</v>
      </c>
    </row>
    <row r="467" spans="1:9" ht="25.5">
      <c r="A467" s="83">
        <f t="shared" si="7"/>
        <v>455</v>
      </c>
      <c r="B467" s="185" t="s">
        <v>467</v>
      </c>
      <c r="C467" s="179" t="s">
        <v>105</v>
      </c>
      <c r="D467" s="179" t="s">
        <v>46</v>
      </c>
      <c r="E467" s="179" t="s">
        <v>468</v>
      </c>
      <c r="F467" s="179" t="s">
        <v>65</v>
      </c>
      <c r="G467" s="186">
        <v>44924</v>
      </c>
      <c r="H467" s="186">
        <v>44924</v>
      </c>
      <c r="I467" s="190">
        <v>1</v>
      </c>
    </row>
    <row r="468" spans="1:9" ht="25.5">
      <c r="A468" s="83">
        <f t="shared" si="7"/>
        <v>456</v>
      </c>
      <c r="B468" s="185" t="s">
        <v>235</v>
      </c>
      <c r="C468" s="179" t="s">
        <v>105</v>
      </c>
      <c r="D468" s="179" t="s">
        <v>46</v>
      </c>
      <c r="E468" s="179" t="s">
        <v>468</v>
      </c>
      <c r="F468" s="179" t="s">
        <v>132</v>
      </c>
      <c r="G468" s="186">
        <v>44924</v>
      </c>
      <c r="H468" s="186">
        <v>44924</v>
      </c>
      <c r="I468" s="190">
        <v>1</v>
      </c>
    </row>
    <row r="469" spans="1:9" ht="12.75">
      <c r="A469" s="83">
        <f t="shared" si="7"/>
        <v>457</v>
      </c>
      <c r="B469" s="185" t="s">
        <v>469</v>
      </c>
      <c r="C469" s="179" t="s">
        <v>105</v>
      </c>
      <c r="D469" s="179" t="s">
        <v>113</v>
      </c>
      <c r="E469" s="179" t="s">
        <v>224</v>
      </c>
      <c r="F469" s="179" t="s">
        <v>65</v>
      </c>
      <c r="G469" s="186">
        <v>11334867</v>
      </c>
      <c r="H469" s="186">
        <v>10519928.49</v>
      </c>
      <c r="I469" s="190">
        <v>0.9281033901853458</v>
      </c>
    </row>
    <row r="470" spans="1:9" ht="51">
      <c r="A470" s="83">
        <f t="shared" si="7"/>
        <v>458</v>
      </c>
      <c r="B470" s="185" t="s">
        <v>837</v>
      </c>
      <c r="C470" s="179" t="s">
        <v>105</v>
      </c>
      <c r="D470" s="179" t="s">
        <v>113</v>
      </c>
      <c r="E470" s="179" t="s">
        <v>403</v>
      </c>
      <c r="F470" s="179" t="s">
        <v>65</v>
      </c>
      <c r="G470" s="186">
        <v>11334867</v>
      </c>
      <c r="H470" s="186">
        <v>10519928.49</v>
      </c>
      <c r="I470" s="190">
        <v>0.9281033901853458</v>
      </c>
    </row>
    <row r="471" spans="1:9" ht="38.25">
      <c r="A471" s="83">
        <f t="shared" si="7"/>
        <v>459</v>
      </c>
      <c r="B471" s="185" t="s">
        <v>423</v>
      </c>
      <c r="C471" s="179" t="s">
        <v>105</v>
      </c>
      <c r="D471" s="179" t="s">
        <v>113</v>
      </c>
      <c r="E471" s="179" t="s">
        <v>424</v>
      </c>
      <c r="F471" s="179" t="s">
        <v>65</v>
      </c>
      <c r="G471" s="186">
        <v>3000000</v>
      </c>
      <c r="H471" s="186">
        <v>2897460</v>
      </c>
      <c r="I471" s="190">
        <v>0.96582</v>
      </c>
    </row>
    <row r="472" spans="1:9" ht="51">
      <c r="A472" s="83">
        <f t="shared" si="7"/>
        <v>460</v>
      </c>
      <c r="B472" s="185" t="s">
        <v>470</v>
      </c>
      <c r="C472" s="179" t="s">
        <v>105</v>
      </c>
      <c r="D472" s="179" t="s">
        <v>113</v>
      </c>
      <c r="E472" s="179" t="s">
        <v>697</v>
      </c>
      <c r="F472" s="179" t="s">
        <v>65</v>
      </c>
      <c r="G472" s="186">
        <v>3000000</v>
      </c>
      <c r="H472" s="186">
        <v>2897460</v>
      </c>
      <c r="I472" s="190">
        <v>0.96582</v>
      </c>
    </row>
    <row r="473" spans="1:9" ht="25.5">
      <c r="A473" s="83">
        <f t="shared" si="7"/>
        <v>461</v>
      </c>
      <c r="B473" s="185" t="s">
        <v>257</v>
      </c>
      <c r="C473" s="179" t="s">
        <v>105</v>
      </c>
      <c r="D473" s="179" t="s">
        <v>113</v>
      </c>
      <c r="E473" s="179" t="s">
        <v>697</v>
      </c>
      <c r="F473" s="179" t="s">
        <v>136</v>
      </c>
      <c r="G473" s="186">
        <v>5900</v>
      </c>
      <c r="H473" s="186">
        <v>4200</v>
      </c>
      <c r="I473" s="190">
        <v>0.711864406779661</v>
      </c>
    </row>
    <row r="474" spans="1:12" s="29" customFormat="1" ht="25.5">
      <c r="A474" s="83">
        <f t="shared" si="7"/>
        <v>462</v>
      </c>
      <c r="B474" s="185" t="s">
        <v>235</v>
      </c>
      <c r="C474" s="179" t="s">
        <v>105</v>
      </c>
      <c r="D474" s="179" t="s">
        <v>113</v>
      </c>
      <c r="E474" s="179" t="s">
        <v>697</v>
      </c>
      <c r="F474" s="179" t="s">
        <v>132</v>
      </c>
      <c r="G474" s="186">
        <v>2994100</v>
      </c>
      <c r="H474" s="186">
        <v>2893260</v>
      </c>
      <c r="I474" s="190">
        <v>0.9663204301793528</v>
      </c>
      <c r="J474" s="5"/>
      <c r="K474" s="5"/>
      <c r="L474" s="5"/>
    </row>
    <row r="475" spans="1:9" ht="38.25">
      <c r="A475" s="83">
        <f t="shared" si="7"/>
        <v>463</v>
      </c>
      <c r="B475" s="185" t="s">
        <v>446</v>
      </c>
      <c r="C475" s="179" t="s">
        <v>105</v>
      </c>
      <c r="D475" s="179" t="s">
        <v>113</v>
      </c>
      <c r="E475" s="179" t="s">
        <v>447</v>
      </c>
      <c r="F475" s="179" t="s">
        <v>65</v>
      </c>
      <c r="G475" s="186">
        <v>45500</v>
      </c>
      <c r="H475" s="186">
        <v>45500</v>
      </c>
      <c r="I475" s="190">
        <v>1</v>
      </c>
    </row>
    <row r="476" spans="1:9" ht="102">
      <c r="A476" s="83">
        <f t="shared" si="7"/>
        <v>464</v>
      </c>
      <c r="B476" s="185" t="s">
        <v>851</v>
      </c>
      <c r="C476" s="179" t="s">
        <v>105</v>
      </c>
      <c r="D476" s="179" t="s">
        <v>113</v>
      </c>
      <c r="E476" s="179" t="s">
        <v>852</v>
      </c>
      <c r="F476" s="179" t="s">
        <v>65</v>
      </c>
      <c r="G476" s="186">
        <v>45500</v>
      </c>
      <c r="H476" s="186">
        <v>45500</v>
      </c>
      <c r="I476" s="190">
        <v>1</v>
      </c>
    </row>
    <row r="477" spans="1:9" ht="25.5">
      <c r="A477" s="83">
        <f t="shared" si="7"/>
        <v>465</v>
      </c>
      <c r="B477" s="185" t="s">
        <v>235</v>
      </c>
      <c r="C477" s="179" t="s">
        <v>105</v>
      </c>
      <c r="D477" s="179" t="s">
        <v>113</v>
      </c>
      <c r="E477" s="179" t="s">
        <v>852</v>
      </c>
      <c r="F477" s="179" t="s">
        <v>132</v>
      </c>
      <c r="G477" s="186">
        <v>45500</v>
      </c>
      <c r="H477" s="186">
        <v>45500</v>
      </c>
      <c r="I477" s="190">
        <v>1</v>
      </c>
    </row>
    <row r="478" spans="1:9" ht="63.75">
      <c r="A478" s="83">
        <f t="shared" si="7"/>
        <v>466</v>
      </c>
      <c r="B478" s="185" t="s">
        <v>854</v>
      </c>
      <c r="C478" s="179" t="s">
        <v>105</v>
      </c>
      <c r="D478" s="179" t="s">
        <v>113</v>
      </c>
      <c r="E478" s="179" t="s">
        <v>471</v>
      </c>
      <c r="F478" s="179" t="s">
        <v>65</v>
      </c>
      <c r="G478" s="186">
        <v>8289367</v>
      </c>
      <c r="H478" s="186">
        <v>7576968.49</v>
      </c>
      <c r="I478" s="190">
        <v>0.9140587562355486</v>
      </c>
    </row>
    <row r="479" spans="1:9" ht="63.75">
      <c r="A479" s="83">
        <f t="shared" si="7"/>
        <v>467</v>
      </c>
      <c r="B479" s="185" t="s">
        <v>472</v>
      </c>
      <c r="C479" s="179" t="s">
        <v>105</v>
      </c>
      <c r="D479" s="179" t="s">
        <v>113</v>
      </c>
      <c r="E479" s="179" t="s">
        <v>473</v>
      </c>
      <c r="F479" s="179" t="s">
        <v>65</v>
      </c>
      <c r="G479" s="186">
        <v>7129557</v>
      </c>
      <c r="H479" s="186">
        <v>7060269.65</v>
      </c>
      <c r="I479" s="190">
        <v>0.9902816752850142</v>
      </c>
    </row>
    <row r="480" spans="1:9" ht="25.5">
      <c r="A480" s="83">
        <f t="shared" si="7"/>
        <v>468</v>
      </c>
      <c r="B480" s="185" t="s">
        <v>257</v>
      </c>
      <c r="C480" s="179" t="s">
        <v>105</v>
      </c>
      <c r="D480" s="179" t="s">
        <v>113</v>
      </c>
      <c r="E480" s="179" t="s">
        <v>473</v>
      </c>
      <c r="F480" s="179" t="s">
        <v>136</v>
      </c>
      <c r="G480" s="186">
        <v>5982527.46</v>
      </c>
      <c r="H480" s="186">
        <v>5977945.47</v>
      </c>
      <c r="I480" s="190">
        <v>0.9992341046437921</v>
      </c>
    </row>
    <row r="481" spans="1:9" ht="25.5">
      <c r="A481" s="83">
        <f t="shared" si="7"/>
        <v>469</v>
      </c>
      <c r="B481" s="185" t="s">
        <v>235</v>
      </c>
      <c r="C481" s="179" t="s">
        <v>105</v>
      </c>
      <c r="D481" s="179" t="s">
        <v>113</v>
      </c>
      <c r="E481" s="179" t="s">
        <v>473</v>
      </c>
      <c r="F481" s="179" t="s">
        <v>132</v>
      </c>
      <c r="G481" s="186">
        <v>1144029.54</v>
      </c>
      <c r="H481" s="186">
        <v>1081097.08</v>
      </c>
      <c r="I481" s="190">
        <v>0.9449905288284777</v>
      </c>
    </row>
    <row r="482" spans="1:9" ht="12.75">
      <c r="A482" s="83">
        <f t="shared" si="7"/>
        <v>470</v>
      </c>
      <c r="B482" s="185" t="s">
        <v>236</v>
      </c>
      <c r="C482" s="179" t="s">
        <v>105</v>
      </c>
      <c r="D482" s="179" t="s">
        <v>113</v>
      </c>
      <c r="E482" s="179" t="s">
        <v>473</v>
      </c>
      <c r="F482" s="179" t="s">
        <v>134</v>
      </c>
      <c r="G482" s="186">
        <v>3000</v>
      </c>
      <c r="H482" s="186">
        <v>1227.1</v>
      </c>
      <c r="I482" s="190">
        <v>0.40903333333333336</v>
      </c>
    </row>
    <row r="483" spans="1:9" ht="63.75">
      <c r="A483" s="83">
        <f t="shared" si="7"/>
        <v>471</v>
      </c>
      <c r="B483" s="185" t="s">
        <v>474</v>
      </c>
      <c r="C483" s="179" t="s">
        <v>105</v>
      </c>
      <c r="D483" s="179" t="s">
        <v>113</v>
      </c>
      <c r="E483" s="179" t="s">
        <v>475</v>
      </c>
      <c r="F483" s="179" t="s">
        <v>65</v>
      </c>
      <c r="G483" s="186">
        <v>1159810</v>
      </c>
      <c r="H483" s="186">
        <v>516698.84</v>
      </c>
      <c r="I483" s="190">
        <v>0.44550300480251076</v>
      </c>
    </row>
    <row r="484" spans="1:9" ht="25.5">
      <c r="A484" s="83">
        <f t="shared" si="7"/>
        <v>472</v>
      </c>
      <c r="B484" s="185" t="s">
        <v>235</v>
      </c>
      <c r="C484" s="179" t="s">
        <v>105</v>
      </c>
      <c r="D484" s="179" t="s">
        <v>113</v>
      </c>
      <c r="E484" s="179" t="s">
        <v>475</v>
      </c>
      <c r="F484" s="179" t="s">
        <v>132</v>
      </c>
      <c r="G484" s="186">
        <v>1089810</v>
      </c>
      <c r="H484" s="186">
        <v>456057.84</v>
      </c>
      <c r="I484" s="190">
        <v>0.41847463319294187</v>
      </c>
    </row>
    <row r="485" spans="1:9" ht="12.75">
      <c r="A485" s="83">
        <f t="shared" si="7"/>
        <v>473</v>
      </c>
      <c r="B485" s="185" t="s">
        <v>248</v>
      </c>
      <c r="C485" s="179" t="s">
        <v>105</v>
      </c>
      <c r="D485" s="179" t="s">
        <v>113</v>
      </c>
      <c r="E485" s="179" t="s">
        <v>475</v>
      </c>
      <c r="F485" s="179" t="s">
        <v>133</v>
      </c>
      <c r="G485" s="186">
        <v>70000</v>
      </c>
      <c r="H485" s="186">
        <v>60641</v>
      </c>
      <c r="I485" s="190">
        <v>0.8663</v>
      </c>
    </row>
    <row r="486" spans="1:9" ht="38.25">
      <c r="A486" s="83">
        <f t="shared" si="7"/>
        <v>474</v>
      </c>
      <c r="B486" s="185" t="s">
        <v>476</v>
      </c>
      <c r="C486" s="179" t="s">
        <v>106</v>
      </c>
      <c r="D486" s="179" t="s">
        <v>64</v>
      </c>
      <c r="E486" s="179" t="s">
        <v>224</v>
      </c>
      <c r="F486" s="179" t="s">
        <v>65</v>
      </c>
      <c r="G486" s="186">
        <v>139891860.53</v>
      </c>
      <c r="H486" s="186">
        <v>127810298.52</v>
      </c>
      <c r="I486" s="190">
        <v>0.9136364191295526</v>
      </c>
    </row>
    <row r="487" spans="1:9" ht="12.75">
      <c r="A487" s="83">
        <f t="shared" si="7"/>
        <v>475</v>
      </c>
      <c r="B487" s="185" t="s">
        <v>401</v>
      </c>
      <c r="C487" s="179" t="s">
        <v>106</v>
      </c>
      <c r="D487" s="179" t="s">
        <v>45</v>
      </c>
      <c r="E487" s="179" t="s">
        <v>224</v>
      </c>
      <c r="F487" s="179" t="s">
        <v>65</v>
      </c>
      <c r="G487" s="186">
        <v>66405091.73</v>
      </c>
      <c r="H487" s="186">
        <v>61874372.23</v>
      </c>
      <c r="I487" s="190">
        <v>0.9317715045342955</v>
      </c>
    </row>
    <row r="488" spans="1:9" ht="12.75">
      <c r="A488" s="83">
        <f t="shared" si="7"/>
        <v>476</v>
      </c>
      <c r="B488" s="185" t="s">
        <v>603</v>
      </c>
      <c r="C488" s="179" t="s">
        <v>106</v>
      </c>
      <c r="D488" s="179" t="s">
        <v>604</v>
      </c>
      <c r="E488" s="179" t="s">
        <v>224</v>
      </c>
      <c r="F488" s="179" t="s">
        <v>65</v>
      </c>
      <c r="G488" s="186">
        <v>64772926.2</v>
      </c>
      <c r="H488" s="186">
        <v>60242206.74</v>
      </c>
      <c r="I488" s="190">
        <v>0.9300522652626431</v>
      </c>
    </row>
    <row r="489" spans="1:9" ht="51">
      <c r="A489" s="83">
        <f t="shared" si="7"/>
        <v>477</v>
      </c>
      <c r="B489" s="185" t="s">
        <v>853</v>
      </c>
      <c r="C489" s="179" t="s">
        <v>106</v>
      </c>
      <c r="D489" s="179" t="s">
        <v>604</v>
      </c>
      <c r="E489" s="179" t="s">
        <v>464</v>
      </c>
      <c r="F489" s="179" t="s">
        <v>65</v>
      </c>
      <c r="G489" s="186">
        <v>64772926.2</v>
      </c>
      <c r="H489" s="186">
        <v>60242206.74</v>
      </c>
      <c r="I489" s="190">
        <v>0.9300522652626431</v>
      </c>
    </row>
    <row r="490" spans="1:9" ht="25.5">
      <c r="A490" s="83">
        <f t="shared" si="7"/>
        <v>478</v>
      </c>
      <c r="B490" s="185" t="s">
        <v>477</v>
      </c>
      <c r="C490" s="179" t="s">
        <v>106</v>
      </c>
      <c r="D490" s="179" t="s">
        <v>604</v>
      </c>
      <c r="E490" s="179" t="s">
        <v>478</v>
      </c>
      <c r="F490" s="179" t="s">
        <v>65</v>
      </c>
      <c r="G490" s="186">
        <v>64772926.2</v>
      </c>
      <c r="H490" s="186">
        <v>60242206.74</v>
      </c>
      <c r="I490" s="190">
        <v>0.9300522652626431</v>
      </c>
    </row>
    <row r="491" spans="1:9" ht="25.5">
      <c r="A491" s="83">
        <f t="shared" si="7"/>
        <v>479</v>
      </c>
      <c r="B491" s="185" t="s">
        <v>479</v>
      </c>
      <c r="C491" s="179" t="s">
        <v>106</v>
      </c>
      <c r="D491" s="179" t="s">
        <v>604</v>
      </c>
      <c r="E491" s="179" t="s">
        <v>480</v>
      </c>
      <c r="F491" s="179" t="s">
        <v>65</v>
      </c>
      <c r="G491" s="186">
        <v>47133044.52</v>
      </c>
      <c r="H491" s="186">
        <v>46830226.71</v>
      </c>
      <c r="I491" s="190">
        <v>0.9935752546205348</v>
      </c>
    </row>
    <row r="492" spans="1:9" ht="25.5">
      <c r="A492" s="83">
        <f t="shared" si="7"/>
        <v>480</v>
      </c>
      <c r="B492" s="185" t="s">
        <v>257</v>
      </c>
      <c r="C492" s="179" t="s">
        <v>106</v>
      </c>
      <c r="D492" s="179" t="s">
        <v>604</v>
      </c>
      <c r="E492" s="179" t="s">
        <v>480</v>
      </c>
      <c r="F492" s="179" t="s">
        <v>136</v>
      </c>
      <c r="G492" s="186">
        <v>39430612.25</v>
      </c>
      <c r="H492" s="186">
        <v>39189380.41</v>
      </c>
      <c r="I492" s="190">
        <v>0.9938821178207802</v>
      </c>
    </row>
    <row r="493" spans="1:9" ht="25.5">
      <c r="A493" s="83">
        <f t="shared" si="7"/>
        <v>481</v>
      </c>
      <c r="B493" s="185" t="s">
        <v>235</v>
      </c>
      <c r="C493" s="179" t="s">
        <v>106</v>
      </c>
      <c r="D493" s="179" t="s">
        <v>604</v>
      </c>
      <c r="E493" s="179" t="s">
        <v>480</v>
      </c>
      <c r="F493" s="179" t="s">
        <v>132</v>
      </c>
      <c r="G493" s="186">
        <v>5296185.97</v>
      </c>
      <c r="H493" s="186">
        <v>5237321.92</v>
      </c>
      <c r="I493" s="190">
        <v>0.9888855772185055</v>
      </c>
    </row>
    <row r="494" spans="1:9" ht="12.75">
      <c r="A494" s="83">
        <f t="shared" si="7"/>
        <v>482</v>
      </c>
      <c r="B494" s="185" t="s">
        <v>260</v>
      </c>
      <c r="C494" s="179" t="s">
        <v>106</v>
      </c>
      <c r="D494" s="179" t="s">
        <v>604</v>
      </c>
      <c r="E494" s="179" t="s">
        <v>480</v>
      </c>
      <c r="F494" s="179" t="s">
        <v>137</v>
      </c>
      <c r="G494" s="186">
        <v>1331799.3</v>
      </c>
      <c r="H494" s="186">
        <v>1329077.38</v>
      </c>
      <c r="I494" s="190">
        <v>0.9979562085668614</v>
      </c>
    </row>
    <row r="495" spans="1:9" ht="12.75">
      <c r="A495" s="83">
        <f t="shared" si="7"/>
        <v>483</v>
      </c>
      <c r="B495" s="185" t="s">
        <v>431</v>
      </c>
      <c r="C495" s="179" t="s">
        <v>106</v>
      </c>
      <c r="D495" s="179" t="s">
        <v>604</v>
      </c>
      <c r="E495" s="179" t="s">
        <v>480</v>
      </c>
      <c r="F495" s="179" t="s">
        <v>138</v>
      </c>
      <c r="G495" s="186">
        <v>6000</v>
      </c>
      <c r="H495" s="186">
        <v>6000</v>
      </c>
      <c r="I495" s="190">
        <v>1</v>
      </c>
    </row>
    <row r="496" spans="1:9" ht="12.75">
      <c r="A496" s="83">
        <f t="shared" si="7"/>
        <v>484</v>
      </c>
      <c r="B496" s="185" t="s">
        <v>236</v>
      </c>
      <c r="C496" s="179" t="s">
        <v>106</v>
      </c>
      <c r="D496" s="179" t="s">
        <v>604</v>
      </c>
      <c r="E496" s="179" t="s">
        <v>480</v>
      </c>
      <c r="F496" s="179" t="s">
        <v>134</v>
      </c>
      <c r="G496" s="186">
        <v>1068447</v>
      </c>
      <c r="H496" s="186">
        <v>1068447</v>
      </c>
      <c r="I496" s="190">
        <v>1</v>
      </c>
    </row>
    <row r="497" spans="1:9" ht="38.25">
      <c r="A497" s="83">
        <f t="shared" si="7"/>
        <v>485</v>
      </c>
      <c r="B497" s="185" t="s">
        <v>481</v>
      </c>
      <c r="C497" s="179" t="s">
        <v>106</v>
      </c>
      <c r="D497" s="179" t="s">
        <v>604</v>
      </c>
      <c r="E497" s="179" t="s">
        <v>482</v>
      </c>
      <c r="F497" s="179" t="s">
        <v>65</v>
      </c>
      <c r="G497" s="186">
        <v>2793753.19</v>
      </c>
      <c r="H497" s="186">
        <v>2793753.19</v>
      </c>
      <c r="I497" s="190">
        <v>1</v>
      </c>
    </row>
    <row r="498" spans="1:9" ht="25.5">
      <c r="A498" s="83">
        <f t="shared" si="7"/>
        <v>486</v>
      </c>
      <c r="B498" s="185" t="s">
        <v>235</v>
      </c>
      <c r="C498" s="179" t="s">
        <v>106</v>
      </c>
      <c r="D498" s="179" t="s">
        <v>604</v>
      </c>
      <c r="E498" s="179" t="s">
        <v>482</v>
      </c>
      <c r="F498" s="179" t="s">
        <v>132</v>
      </c>
      <c r="G498" s="186">
        <v>2793753.19</v>
      </c>
      <c r="H498" s="186">
        <v>2793753.19</v>
      </c>
      <c r="I498" s="190">
        <v>1</v>
      </c>
    </row>
    <row r="499" spans="1:9" ht="38.25">
      <c r="A499" s="83">
        <f t="shared" si="7"/>
        <v>487</v>
      </c>
      <c r="B499" s="185" t="s">
        <v>483</v>
      </c>
      <c r="C499" s="179" t="s">
        <v>106</v>
      </c>
      <c r="D499" s="179" t="s">
        <v>604</v>
      </c>
      <c r="E499" s="179" t="s">
        <v>484</v>
      </c>
      <c r="F499" s="179" t="s">
        <v>65</v>
      </c>
      <c r="G499" s="186">
        <v>13664151.89</v>
      </c>
      <c r="H499" s="186">
        <v>10525226.84</v>
      </c>
      <c r="I499" s="190">
        <v>0.7702802870409251</v>
      </c>
    </row>
    <row r="500" spans="1:9" ht="25.5">
      <c r="A500" s="83">
        <f t="shared" si="7"/>
        <v>488</v>
      </c>
      <c r="B500" s="185" t="s">
        <v>235</v>
      </c>
      <c r="C500" s="179" t="s">
        <v>106</v>
      </c>
      <c r="D500" s="179" t="s">
        <v>604</v>
      </c>
      <c r="E500" s="179" t="s">
        <v>484</v>
      </c>
      <c r="F500" s="179" t="s">
        <v>132</v>
      </c>
      <c r="G500" s="186">
        <v>10856289.46</v>
      </c>
      <c r="H500" s="186">
        <v>10452042.41</v>
      </c>
      <c r="I500" s="190">
        <v>0.9627637922248252</v>
      </c>
    </row>
    <row r="501" spans="1:9" ht="12.75">
      <c r="A501" s="83">
        <f t="shared" si="7"/>
        <v>489</v>
      </c>
      <c r="B501" s="185" t="s">
        <v>260</v>
      </c>
      <c r="C501" s="179" t="s">
        <v>106</v>
      </c>
      <c r="D501" s="179" t="s">
        <v>604</v>
      </c>
      <c r="E501" s="179" t="s">
        <v>484</v>
      </c>
      <c r="F501" s="179" t="s">
        <v>137</v>
      </c>
      <c r="G501" s="186">
        <v>2807862.43</v>
      </c>
      <c r="H501" s="186">
        <v>73184.43</v>
      </c>
      <c r="I501" s="190">
        <v>0.026064108133673772</v>
      </c>
    </row>
    <row r="502" spans="1:9" ht="25.5">
      <c r="A502" s="83">
        <f t="shared" si="7"/>
        <v>490</v>
      </c>
      <c r="B502" s="185" t="s">
        <v>598</v>
      </c>
      <c r="C502" s="179" t="s">
        <v>106</v>
      </c>
      <c r="D502" s="179" t="s">
        <v>604</v>
      </c>
      <c r="E502" s="179" t="s">
        <v>605</v>
      </c>
      <c r="F502" s="179" t="s">
        <v>65</v>
      </c>
      <c r="G502" s="186">
        <v>1131976.6</v>
      </c>
      <c r="H502" s="186">
        <v>43000</v>
      </c>
      <c r="I502" s="190">
        <v>0.03798665096080608</v>
      </c>
    </row>
    <row r="503" spans="1:9" ht="12.75">
      <c r="A503" s="83">
        <f t="shared" si="7"/>
        <v>491</v>
      </c>
      <c r="B503" s="185" t="s">
        <v>260</v>
      </c>
      <c r="C503" s="179" t="s">
        <v>106</v>
      </c>
      <c r="D503" s="179" t="s">
        <v>604</v>
      </c>
      <c r="E503" s="179" t="s">
        <v>605</v>
      </c>
      <c r="F503" s="179" t="s">
        <v>137</v>
      </c>
      <c r="G503" s="186">
        <v>1131976.6</v>
      </c>
      <c r="H503" s="186">
        <v>43000</v>
      </c>
      <c r="I503" s="190">
        <v>0.03798665096080608</v>
      </c>
    </row>
    <row r="504" spans="1:9" ht="25.5">
      <c r="A504" s="83">
        <f t="shared" si="7"/>
        <v>492</v>
      </c>
      <c r="B504" s="185" t="s">
        <v>701</v>
      </c>
      <c r="C504" s="179" t="s">
        <v>106</v>
      </c>
      <c r="D504" s="179" t="s">
        <v>604</v>
      </c>
      <c r="E504" s="179" t="s">
        <v>702</v>
      </c>
      <c r="F504" s="179" t="s">
        <v>65</v>
      </c>
      <c r="G504" s="186">
        <v>50000</v>
      </c>
      <c r="H504" s="186">
        <v>50000</v>
      </c>
      <c r="I504" s="190">
        <v>1</v>
      </c>
    </row>
    <row r="505" spans="1:9" ht="25.5">
      <c r="A505" s="83">
        <f t="shared" si="7"/>
        <v>493</v>
      </c>
      <c r="B505" s="185" t="s">
        <v>235</v>
      </c>
      <c r="C505" s="179" t="s">
        <v>106</v>
      </c>
      <c r="D505" s="179" t="s">
        <v>604</v>
      </c>
      <c r="E505" s="179" t="s">
        <v>702</v>
      </c>
      <c r="F505" s="179" t="s">
        <v>132</v>
      </c>
      <c r="G505" s="186">
        <v>50000</v>
      </c>
      <c r="H505" s="186">
        <v>50000</v>
      </c>
      <c r="I505" s="190">
        <v>1</v>
      </c>
    </row>
    <row r="506" spans="1:9" ht="12.75">
      <c r="A506" s="83">
        <f t="shared" si="7"/>
        <v>494</v>
      </c>
      <c r="B506" s="185" t="s">
        <v>602</v>
      </c>
      <c r="C506" s="179" t="s">
        <v>106</v>
      </c>
      <c r="D506" s="179" t="s">
        <v>46</v>
      </c>
      <c r="E506" s="179" t="s">
        <v>224</v>
      </c>
      <c r="F506" s="179" t="s">
        <v>65</v>
      </c>
      <c r="G506" s="186">
        <v>1632165.53</v>
      </c>
      <c r="H506" s="186">
        <v>1632165.49</v>
      </c>
      <c r="I506" s="190">
        <v>0.9999999754926818</v>
      </c>
    </row>
    <row r="507" spans="1:9" ht="51">
      <c r="A507" s="83">
        <f t="shared" si="7"/>
        <v>495</v>
      </c>
      <c r="B507" s="185" t="s">
        <v>853</v>
      </c>
      <c r="C507" s="179" t="s">
        <v>106</v>
      </c>
      <c r="D507" s="179" t="s">
        <v>46</v>
      </c>
      <c r="E507" s="179" t="s">
        <v>464</v>
      </c>
      <c r="F507" s="179" t="s">
        <v>65</v>
      </c>
      <c r="G507" s="186">
        <v>1632165.53</v>
      </c>
      <c r="H507" s="186">
        <v>1632165.49</v>
      </c>
      <c r="I507" s="190">
        <v>0.9999999754926818</v>
      </c>
    </row>
    <row r="508" spans="1:9" ht="25.5">
      <c r="A508" s="83">
        <f t="shared" si="7"/>
        <v>496</v>
      </c>
      <c r="B508" s="185" t="s">
        <v>465</v>
      </c>
      <c r="C508" s="179" t="s">
        <v>106</v>
      </c>
      <c r="D508" s="179" t="s">
        <v>46</v>
      </c>
      <c r="E508" s="179" t="s">
        <v>466</v>
      </c>
      <c r="F508" s="179" t="s">
        <v>65</v>
      </c>
      <c r="G508" s="186">
        <v>1106557.99</v>
      </c>
      <c r="H508" s="186">
        <v>1106557.99</v>
      </c>
      <c r="I508" s="190">
        <v>1</v>
      </c>
    </row>
    <row r="509" spans="1:9" ht="25.5">
      <c r="A509" s="83">
        <f t="shared" si="7"/>
        <v>497</v>
      </c>
      <c r="B509" s="185" t="s">
        <v>467</v>
      </c>
      <c r="C509" s="179" t="s">
        <v>106</v>
      </c>
      <c r="D509" s="179" t="s">
        <v>46</v>
      </c>
      <c r="E509" s="179" t="s">
        <v>468</v>
      </c>
      <c r="F509" s="179" t="s">
        <v>65</v>
      </c>
      <c r="G509" s="186">
        <v>1106557.99</v>
      </c>
      <c r="H509" s="186">
        <v>1106557.99</v>
      </c>
      <c r="I509" s="190">
        <v>1</v>
      </c>
    </row>
    <row r="510" spans="1:9" ht="25.5">
      <c r="A510" s="83">
        <f t="shared" si="7"/>
        <v>498</v>
      </c>
      <c r="B510" s="185" t="s">
        <v>257</v>
      </c>
      <c r="C510" s="179" t="s">
        <v>106</v>
      </c>
      <c r="D510" s="179" t="s">
        <v>46</v>
      </c>
      <c r="E510" s="179" t="s">
        <v>468</v>
      </c>
      <c r="F510" s="179" t="s">
        <v>136</v>
      </c>
      <c r="G510" s="186">
        <v>419540.79</v>
      </c>
      <c r="H510" s="186">
        <v>419540.79</v>
      </c>
      <c r="I510" s="190">
        <v>1</v>
      </c>
    </row>
    <row r="511" spans="1:9" ht="25.5">
      <c r="A511" s="83">
        <f t="shared" si="7"/>
        <v>499</v>
      </c>
      <c r="B511" s="185" t="s">
        <v>235</v>
      </c>
      <c r="C511" s="179" t="s">
        <v>106</v>
      </c>
      <c r="D511" s="179" t="s">
        <v>46</v>
      </c>
      <c r="E511" s="179" t="s">
        <v>468</v>
      </c>
      <c r="F511" s="179" t="s">
        <v>132</v>
      </c>
      <c r="G511" s="186">
        <v>612167.2</v>
      </c>
      <c r="H511" s="186">
        <v>612167.2</v>
      </c>
      <c r="I511" s="190">
        <v>1</v>
      </c>
    </row>
    <row r="512" spans="1:9" ht="12.75">
      <c r="A512" s="83">
        <f t="shared" si="7"/>
        <v>500</v>
      </c>
      <c r="B512" s="185" t="s">
        <v>268</v>
      </c>
      <c r="C512" s="179" t="s">
        <v>106</v>
      </c>
      <c r="D512" s="179" t="s">
        <v>46</v>
      </c>
      <c r="E512" s="179" t="s">
        <v>468</v>
      </c>
      <c r="F512" s="179" t="s">
        <v>140</v>
      </c>
      <c r="G512" s="186">
        <v>74850</v>
      </c>
      <c r="H512" s="186">
        <v>74850</v>
      </c>
      <c r="I512" s="190">
        <v>1</v>
      </c>
    </row>
    <row r="513" spans="1:9" ht="25.5">
      <c r="A513" s="83">
        <f t="shared" si="7"/>
        <v>501</v>
      </c>
      <c r="B513" s="185" t="s">
        <v>487</v>
      </c>
      <c r="C513" s="179" t="s">
        <v>106</v>
      </c>
      <c r="D513" s="179" t="s">
        <v>46</v>
      </c>
      <c r="E513" s="179" t="s">
        <v>488</v>
      </c>
      <c r="F513" s="179" t="s">
        <v>65</v>
      </c>
      <c r="G513" s="186">
        <v>525607.54</v>
      </c>
      <c r="H513" s="186">
        <v>525607.5</v>
      </c>
      <c r="I513" s="190">
        <v>0.999999923897591</v>
      </c>
    </row>
    <row r="514" spans="1:9" ht="51">
      <c r="A514" s="83">
        <f t="shared" si="7"/>
        <v>502</v>
      </c>
      <c r="B514" s="185" t="s">
        <v>489</v>
      </c>
      <c r="C514" s="179" t="s">
        <v>106</v>
      </c>
      <c r="D514" s="179" t="s">
        <v>46</v>
      </c>
      <c r="E514" s="179" t="s">
        <v>855</v>
      </c>
      <c r="F514" s="179" t="s">
        <v>65</v>
      </c>
      <c r="G514" s="186">
        <v>111000</v>
      </c>
      <c r="H514" s="186">
        <v>111000</v>
      </c>
      <c r="I514" s="190">
        <v>1</v>
      </c>
    </row>
    <row r="515" spans="1:9" ht="25.5">
      <c r="A515" s="83">
        <f t="shared" si="7"/>
        <v>503</v>
      </c>
      <c r="B515" s="185" t="s">
        <v>235</v>
      </c>
      <c r="C515" s="179" t="s">
        <v>106</v>
      </c>
      <c r="D515" s="179" t="s">
        <v>46</v>
      </c>
      <c r="E515" s="179" t="s">
        <v>855</v>
      </c>
      <c r="F515" s="179" t="s">
        <v>132</v>
      </c>
      <c r="G515" s="186">
        <v>111000</v>
      </c>
      <c r="H515" s="186">
        <v>111000</v>
      </c>
      <c r="I515" s="190">
        <v>1</v>
      </c>
    </row>
    <row r="516" spans="1:9" ht="38.25">
      <c r="A516" s="83">
        <f t="shared" si="7"/>
        <v>504</v>
      </c>
      <c r="B516" s="185" t="s">
        <v>490</v>
      </c>
      <c r="C516" s="179" t="s">
        <v>106</v>
      </c>
      <c r="D516" s="179" t="s">
        <v>46</v>
      </c>
      <c r="E516" s="179" t="s">
        <v>491</v>
      </c>
      <c r="F516" s="179" t="s">
        <v>65</v>
      </c>
      <c r="G516" s="186">
        <v>108010</v>
      </c>
      <c r="H516" s="186">
        <v>108010</v>
      </c>
      <c r="I516" s="190">
        <v>1</v>
      </c>
    </row>
    <row r="517" spans="1:9" ht="25.5">
      <c r="A517" s="83">
        <f t="shared" si="7"/>
        <v>505</v>
      </c>
      <c r="B517" s="185" t="s">
        <v>235</v>
      </c>
      <c r="C517" s="179" t="s">
        <v>106</v>
      </c>
      <c r="D517" s="179" t="s">
        <v>46</v>
      </c>
      <c r="E517" s="179" t="s">
        <v>491</v>
      </c>
      <c r="F517" s="179" t="s">
        <v>132</v>
      </c>
      <c r="G517" s="186">
        <v>108010</v>
      </c>
      <c r="H517" s="186">
        <v>108010</v>
      </c>
      <c r="I517" s="190">
        <v>1</v>
      </c>
    </row>
    <row r="518" spans="1:9" ht="38.25">
      <c r="A518" s="83">
        <f t="shared" si="7"/>
        <v>506</v>
      </c>
      <c r="B518" s="185" t="s">
        <v>492</v>
      </c>
      <c r="C518" s="179" t="s">
        <v>106</v>
      </c>
      <c r="D518" s="179" t="s">
        <v>46</v>
      </c>
      <c r="E518" s="179" t="s">
        <v>493</v>
      </c>
      <c r="F518" s="179" t="s">
        <v>65</v>
      </c>
      <c r="G518" s="186">
        <v>91997.54</v>
      </c>
      <c r="H518" s="186">
        <v>91997.5</v>
      </c>
      <c r="I518" s="190">
        <v>0.9999995652057653</v>
      </c>
    </row>
    <row r="519" spans="1:9" ht="25.5">
      <c r="A519" s="83">
        <f t="shared" si="7"/>
        <v>507</v>
      </c>
      <c r="B519" s="185" t="s">
        <v>235</v>
      </c>
      <c r="C519" s="179" t="s">
        <v>106</v>
      </c>
      <c r="D519" s="179" t="s">
        <v>46</v>
      </c>
      <c r="E519" s="179" t="s">
        <v>493</v>
      </c>
      <c r="F519" s="179" t="s">
        <v>132</v>
      </c>
      <c r="G519" s="186">
        <v>91997.54</v>
      </c>
      <c r="H519" s="186">
        <v>91997.5</v>
      </c>
      <c r="I519" s="190">
        <v>0.9999995652057653</v>
      </c>
    </row>
    <row r="520" spans="1:9" ht="38.25">
      <c r="A520" s="83">
        <f t="shared" si="7"/>
        <v>508</v>
      </c>
      <c r="B520" s="185" t="s">
        <v>494</v>
      </c>
      <c r="C520" s="179" t="s">
        <v>106</v>
      </c>
      <c r="D520" s="179" t="s">
        <v>46</v>
      </c>
      <c r="E520" s="179" t="s">
        <v>495</v>
      </c>
      <c r="F520" s="179" t="s">
        <v>65</v>
      </c>
      <c r="G520" s="186">
        <v>29600</v>
      </c>
      <c r="H520" s="186">
        <v>29600</v>
      </c>
      <c r="I520" s="190">
        <v>1</v>
      </c>
    </row>
    <row r="521" spans="1:9" ht="25.5">
      <c r="A521" s="83">
        <f t="shared" si="7"/>
        <v>509</v>
      </c>
      <c r="B521" s="185" t="s">
        <v>235</v>
      </c>
      <c r="C521" s="179" t="s">
        <v>106</v>
      </c>
      <c r="D521" s="179" t="s">
        <v>46</v>
      </c>
      <c r="E521" s="179" t="s">
        <v>495</v>
      </c>
      <c r="F521" s="179" t="s">
        <v>132</v>
      </c>
      <c r="G521" s="186">
        <v>29600</v>
      </c>
      <c r="H521" s="186">
        <v>29600</v>
      </c>
      <c r="I521" s="190">
        <v>1</v>
      </c>
    </row>
    <row r="522" spans="1:9" ht="25.5">
      <c r="A522" s="83">
        <f t="shared" si="7"/>
        <v>510</v>
      </c>
      <c r="B522" s="185" t="s">
        <v>856</v>
      </c>
      <c r="C522" s="179" t="s">
        <v>106</v>
      </c>
      <c r="D522" s="179" t="s">
        <v>46</v>
      </c>
      <c r="E522" s="179" t="s">
        <v>857</v>
      </c>
      <c r="F522" s="179" t="s">
        <v>65</v>
      </c>
      <c r="G522" s="186">
        <v>80000</v>
      </c>
      <c r="H522" s="186">
        <v>80000</v>
      </c>
      <c r="I522" s="190">
        <v>1</v>
      </c>
    </row>
    <row r="523" spans="1:9" ht="25.5">
      <c r="A523" s="83">
        <f t="shared" si="7"/>
        <v>511</v>
      </c>
      <c r="B523" s="185" t="s">
        <v>235</v>
      </c>
      <c r="C523" s="179" t="s">
        <v>106</v>
      </c>
      <c r="D523" s="179" t="s">
        <v>46</v>
      </c>
      <c r="E523" s="179" t="s">
        <v>857</v>
      </c>
      <c r="F523" s="179" t="s">
        <v>132</v>
      </c>
      <c r="G523" s="186">
        <v>80000</v>
      </c>
      <c r="H523" s="186">
        <v>80000</v>
      </c>
      <c r="I523" s="190">
        <v>1</v>
      </c>
    </row>
    <row r="524" spans="1:9" ht="63.75">
      <c r="A524" s="83">
        <f t="shared" si="7"/>
        <v>512</v>
      </c>
      <c r="B524" s="185" t="s">
        <v>496</v>
      </c>
      <c r="C524" s="179" t="s">
        <v>106</v>
      </c>
      <c r="D524" s="179" t="s">
        <v>46</v>
      </c>
      <c r="E524" s="179" t="s">
        <v>858</v>
      </c>
      <c r="F524" s="179" t="s">
        <v>65</v>
      </c>
      <c r="G524" s="186">
        <v>80000</v>
      </c>
      <c r="H524" s="186">
        <v>80000</v>
      </c>
      <c r="I524" s="190">
        <v>1</v>
      </c>
    </row>
    <row r="525" spans="1:9" ht="25.5">
      <c r="A525" s="83">
        <f t="shared" si="7"/>
        <v>513</v>
      </c>
      <c r="B525" s="185" t="s">
        <v>235</v>
      </c>
      <c r="C525" s="179" t="s">
        <v>106</v>
      </c>
      <c r="D525" s="179" t="s">
        <v>46</v>
      </c>
      <c r="E525" s="179" t="s">
        <v>858</v>
      </c>
      <c r="F525" s="179" t="s">
        <v>132</v>
      </c>
      <c r="G525" s="186">
        <v>80000</v>
      </c>
      <c r="H525" s="186">
        <v>80000</v>
      </c>
      <c r="I525" s="190">
        <v>1</v>
      </c>
    </row>
    <row r="526" spans="1:9" ht="63.75">
      <c r="A526" s="83">
        <f t="shared" si="7"/>
        <v>514</v>
      </c>
      <c r="B526" s="185" t="s">
        <v>703</v>
      </c>
      <c r="C526" s="179" t="s">
        <v>106</v>
      </c>
      <c r="D526" s="179" t="s">
        <v>46</v>
      </c>
      <c r="E526" s="179" t="s">
        <v>704</v>
      </c>
      <c r="F526" s="179" t="s">
        <v>65</v>
      </c>
      <c r="G526" s="186">
        <v>25000</v>
      </c>
      <c r="H526" s="186">
        <v>25000</v>
      </c>
      <c r="I526" s="190">
        <v>1</v>
      </c>
    </row>
    <row r="527" spans="1:9" ht="25.5">
      <c r="A527" s="83">
        <f aca="true" t="shared" si="8" ref="A527:A590">A526+1</f>
        <v>515</v>
      </c>
      <c r="B527" s="185" t="s">
        <v>235</v>
      </c>
      <c r="C527" s="179" t="s">
        <v>106</v>
      </c>
      <c r="D527" s="179" t="s">
        <v>46</v>
      </c>
      <c r="E527" s="179" t="s">
        <v>704</v>
      </c>
      <c r="F527" s="179" t="s">
        <v>132</v>
      </c>
      <c r="G527" s="186">
        <v>25000</v>
      </c>
      <c r="H527" s="186">
        <v>25000</v>
      </c>
      <c r="I527" s="190">
        <v>1</v>
      </c>
    </row>
    <row r="528" spans="1:9" ht="12.75">
      <c r="A528" s="83">
        <f t="shared" si="8"/>
        <v>516</v>
      </c>
      <c r="B528" s="185" t="s">
        <v>497</v>
      </c>
      <c r="C528" s="179" t="s">
        <v>106</v>
      </c>
      <c r="D528" s="179" t="s">
        <v>47</v>
      </c>
      <c r="E528" s="179" t="s">
        <v>224</v>
      </c>
      <c r="F528" s="179" t="s">
        <v>65</v>
      </c>
      <c r="G528" s="186">
        <v>25439046.99</v>
      </c>
      <c r="H528" s="186">
        <v>22760189.02</v>
      </c>
      <c r="I528" s="190">
        <v>0.8946950343284067</v>
      </c>
    </row>
    <row r="529" spans="1:9" ht="12.75">
      <c r="A529" s="83">
        <f t="shared" si="8"/>
        <v>517</v>
      </c>
      <c r="B529" s="185" t="s">
        <v>498</v>
      </c>
      <c r="C529" s="179" t="s">
        <v>106</v>
      </c>
      <c r="D529" s="179" t="s">
        <v>48</v>
      </c>
      <c r="E529" s="179" t="s">
        <v>224</v>
      </c>
      <c r="F529" s="179" t="s">
        <v>65</v>
      </c>
      <c r="G529" s="186">
        <v>22733642.11</v>
      </c>
      <c r="H529" s="186">
        <v>20138357.91</v>
      </c>
      <c r="I529" s="190">
        <v>0.8858394890074215</v>
      </c>
    </row>
    <row r="530" spans="1:9" ht="51">
      <c r="A530" s="83">
        <f t="shared" si="8"/>
        <v>518</v>
      </c>
      <c r="B530" s="185" t="s">
        <v>853</v>
      </c>
      <c r="C530" s="179" t="s">
        <v>106</v>
      </c>
      <c r="D530" s="179" t="s">
        <v>48</v>
      </c>
      <c r="E530" s="179" t="s">
        <v>464</v>
      </c>
      <c r="F530" s="179" t="s">
        <v>65</v>
      </c>
      <c r="G530" s="186">
        <v>22608875.11</v>
      </c>
      <c r="H530" s="186">
        <v>20013590.91</v>
      </c>
      <c r="I530" s="190">
        <v>0.8852094946177974</v>
      </c>
    </row>
    <row r="531" spans="1:9" ht="25.5">
      <c r="A531" s="83">
        <f t="shared" si="8"/>
        <v>519</v>
      </c>
      <c r="B531" s="185" t="s">
        <v>499</v>
      </c>
      <c r="C531" s="179" t="s">
        <v>106</v>
      </c>
      <c r="D531" s="179" t="s">
        <v>48</v>
      </c>
      <c r="E531" s="179" t="s">
        <v>500</v>
      </c>
      <c r="F531" s="179" t="s">
        <v>65</v>
      </c>
      <c r="G531" s="186">
        <v>22608875.11</v>
      </c>
      <c r="H531" s="186">
        <v>20013590.91</v>
      </c>
      <c r="I531" s="190">
        <v>0.8852094946177974</v>
      </c>
    </row>
    <row r="532" spans="1:9" ht="76.5">
      <c r="A532" s="83">
        <f t="shared" si="8"/>
        <v>520</v>
      </c>
      <c r="B532" s="185" t="s">
        <v>501</v>
      </c>
      <c r="C532" s="179" t="s">
        <v>106</v>
      </c>
      <c r="D532" s="179" t="s">
        <v>48</v>
      </c>
      <c r="E532" s="179" t="s">
        <v>502</v>
      </c>
      <c r="F532" s="179" t="s">
        <v>65</v>
      </c>
      <c r="G532" s="186">
        <v>7163400</v>
      </c>
      <c r="H532" s="186">
        <v>6186685.62</v>
      </c>
      <c r="I532" s="190">
        <v>0.8636521232934081</v>
      </c>
    </row>
    <row r="533" spans="1:9" ht="12.75">
      <c r="A533" s="83">
        <f t="shared" si="8"/>
        <v>521</v>
      </c>
      <c r="B533" s="185" t="s">
        <v>268</v>
      </c>
      <c r="C533" s="179" t="s">
        <v>106</v>
      </c>
      <c r="D533" s="179" t="s">
        <v>48</v>
      </c>
      <c r="E533" s="179" t="s">
        <v>502</v>
      </c>
      <c r="F533" s="179" t="s">
        <v>140</v>
      </c>
      <c r="G533" s="186">
        <v>7163400</v>
      </c>
      <c r="H533" s="186">
        <v>6186685.62</v>
      </c>
      <c r="I533" s="190">
        <v>0.8636521232934081</v>
      </c>
    </row>
    <row r="534" spans="1:9" ht="12.75">
      <c r="A534" s="83">
        <f t="shared" si="8"/>
        <v>522</v>
      </c>
      <c r="B534" s="185" t="s">
        <v>503</v>
      </c>
      <c r="C534" s="179" t="s">
        <v>106</v>
      </c>
      <c r="D534" s="179" t="s">
        <v>48</v>
      </c>
      <c r="E534" s="179" t="s">
        <v>504</v>
      </c>
      <c r="F534" s="179" t="s">
        <v>65</v>
      </c>
      <c r="G534" s="186">
        <v>7168995.67</v>
      </c>
      <c r="H534" s="186">
        <v>6466873.97</v>
      </c>
      <c r="I534" s="190">
        <v>0.9020613580590989</v>
      </c>
    </row>
    <row r="535" spans="1:9" ht="25.5">
      <c r="A535" s="83">
        <f t="shared" si="8"/>
        <v>523</v>
      </c>
      <c r="B535" s="185" t="s">
        <v>257</v>
      </c>
      <c r="C535" s="179" t="s">
        <v>106</v>
      </c>
      <c r="D535" s="179" t="s">
        <v>48</v>
      </c>
      <c r="E535" s="179" t="s">
        <v>504</v>
      </c>
      <c r="F535" s="179" t="s">
        <v>136</v>
      </c>
      <c r="G535" s="186">
        <v>4606616</v>
      </c>
      <c r="H535" s="186">
        <v>4052775.25</v>
      </c>
      <c r="I535" s="190">
        <v>0.8797727550983194</v>
      </c>
    </row>
    <row r="536" spans="1:9" ht="25.5">
      <c r="A536" s="83">
        <f t="shared" si="8"/>
        <v>524</v>
      </c>
      <c r="B536" s="185" t="s">
        <v>235</v>
      </c>
      <c r="C536" s="179" t="s">
        <v>106</v>
      </c>
      <c r="D536" s="179" t="s">
        <v>48</v>
      </c>
      <c r="E536" s="179" t="s">
        <v>504</v>
      </c>
      <c r="F536" s="179" t="s">
        <v>132</v>
      </c>
      <c r="G536" s="186">
        <v>1622275.67</v>
      </c>
      <c r="H536" s="186">
        <v>1599994.72</v>
      </c>
      <c r="I536" s="190">
        <v>0.9862656203184013</v>
      </c>
    </row>
    <row r="537" spans="1:9" ht="12.75">
      <c r="A537" s="83">
        <f t="shared" si="8"/>
        <v>525</v>
      </c>
      <c r="B537" s="185" t="s">
        <v>260</v>
      </c>
      <c r="C537" s="179" t="s">
        <v>106</v>
      </c>
      <c r="D537" s="179" t="s">
        <v>48</v>
      </c>
      <c r="E537" s="179" t="s">
        <v>504</v>
      </c>
      <c r="F537" s="179" t="s">
        <v>137</v>
      </c>
      <c r="G537" s="186">
        <v>530000</v>
      </c>
      <c r="H537" s="186">
        <v>404000</v>
      </c>
      <c r="I537" s="190">
        <v>0.7622641509433963</v>
      </c>
    </row>
    <row r="538" spans="1:9" ht="12.75">
      <c r="A538" s="83">
        <f t="shared" si="8"/>
        <v>526</v>
      </c>
      <c r="B538" s="185" t="s">
        <v>236</v>
      </c>
      <c r="C538" s="179" t="s">
        <v>106</v>
      </c>
      <c r="D538" s="179" t="s">
        <v>48</v>
      </c>
      <c r="E538" s="179" t="s">
        <v>504</v>
      </c>
      <c r="F538" s="179" t="s">
        <v>134</v>
      </c>
      <c r="G538" s="186">
        <v>410104</v>
      </c>
      <c r="H538" s="186">
        <v>410104</v>
      </c>
      <c r="I538" s="190">
        <v>1</v>
      </c>
    </row>
    <row r="539" spans="1:9" ht="51">
      <c r="A539" s="83">
        <f t="shared" si="8"/>
        <v>527</v>
      </c>
      <c r="B539" s="185" t="s">
        <v>505</v>
      </c>
      <c r="C539" s="179" t="s">
        <v>106</v>
      </c>
      <c r="D539" s="179" t="s">
        <v>48</v>
      </c>
      <c r="E539" s="179" t="s">
        <v>506</v>
      </c>
      <c r="F539" s="179" t="s">
        <v>65</v>
      </c>
      <c r="G539" s="186">
        <v>1795284.6</v>
      </c>
      <c r="H539" s="186">
        <v>1769836.48</v>
      </c>
      <c r="I539" s="190">
        <v>0.9858250218377632</v>
      </c>
    </row>
    <row r="540" spans="1:9" ht="25.5">
      <c r="A540" s="83">
        <f t="shared" si="8"/>
        <v>528</v>
      </c>
      <c r="B540" s="185" t="s">
        <v>257</v>
      </c>
      <c r="C540" s="179" t="s">
        <v>106</v>
      </c>
      <c r="D540" s="179" t="s">
        <v>48</v>
      </c>
      <c r="E540" s="179" t="s">
        <v>506</v>
      </c>
      <c r="F540" s="179" t="s">
        <v>136</v>
      </c>
      <c r="G540" s="186">
        <v>1702488</v>
      </c>
      <c r="H540" s="186">
        <v>1686650.85</v>
      </c>
      <c r="I540" s="190">
        <v>0.9906976436838322</v>
      </c>
    </row>
    <row r="541" spans="1:9" ht="25.5">
      <c r="A541" s="83">
        <f t="shared" si="8"/>
        <v>529</v>
      </c>
      <c r="B541" s="185" t="s">
        <v>235</v>
      </c>
      <c r="C541" s="179" t="s">
        <v>106</v>
      </c>
      <c r="D541" s="179" t="s">
        <v>48</v>
      </c>
      <c r="E541" s="179" t="s">
        <v>506</v>
      </c>
      <c r="F541" s="179" t="s">
        <v>132</v>
      </c>
      <c r="G541" s="186">
        <v>92796.6</v>
      </c>
      <c r="H541" s="186">
        <v>83185.63</v>
      </c>
      <c r="I541" s="190">
        <v>0.8964297183301975</v>
      </c>
    </row>
    <row r="542" spans="1:9" ht="25.5">
      <c r="A542" s="83">
        <f t="shared" si="8"/>
        <v>530</v>
      </c>
      <c r="B542" s="185" t="s">
        <v>507</v>
      </c>
      <c r="C542" s="179" t="s">
        <v>106</v>
      </c>
      <c r="D542" s="179" t="s">
        <v>48</v>
      </c>
      <c r="E542" s="179" t="s">
        <v>508</v>
      </c>
      <c r="F542" s="179" t="s">
        <v>65</v>
      </c>
      <c r="G542" s="186">
        <v>1503961.6</v>
      </c>
      <c r="H542" s="186">
        <v>1503961.6</v>
      </c>
      <c r="I542" s="190">
        <v>1</v>
      </c>
    </row>
    <row r="543" spans="1:9" ht="25.5">
      <c r="A543" s="83">
        <f t="shared" si="8"/>
        <v>531</v>
      </c>
      <c r="B543" s="185" t="s">
        <v>235</v>
      </c>
      <c r="C543" s="179" t="s">
        <v>106</v>
      </c>
      <c r="D543" s="179" t="s">
        <v>48</v>
      </c>
      <c r="E543" s="179" t="s">
        <v>508</v>
      </c>
      <c r="F543" s="179" t="s">
        <v>132</v>
      </c>
      <c r="G543" s="186">
        <v>1503961.6</v>
      </c>
      <c r="H543" s="186">
        <v>1503961.6</v>
      </c>
      <c r="I543" s="190">
        <v>1</v>
      </c>
    </row>
    <row r="544" spans="1:9" ht="25.5">
      <c r="A544" s="83">
        <f t="shared" si="8"/>
        <v>532</v>
      </c>
      <c r="B544" s="185" t="s">
        <v>509</v>
      </c>
      <c r="C544" s="179" t="s">
        <v>106</v>
      </c>
      <c r="D544" s="179" t="s">
        <v>48</v>
      </c>
      <c r="E544" s="179" t="s">
        <v>510</v>
      </c>
      <c r="F544" s="179" t="s">
        <v>65</v>
      </c>
      <c r="G544" s="186">
        <v>32000</v>
      </c>
      <c r="H544" s="186">
        <v>32000</v>
      </c>
      <c r="I544" s="190">
        <v>1</v>
      </c>
    </row>
    <row r="545" spans="1:9" ht="25.5">
      <c r="A545" s="83">
        <f t="shared" si="8"/>
        <v>533</v>
      </c>
      <c r="B545" s="185" t="s">
        <v>235</v>
      </c>
      <c r="C545" s="179" t="s">
        <v>106</v>
      </c>
      <c r="D545" s="179" t="s">
        <v>48</v>
      </c>
      <c r="E545" s="179" t="s">
        <v>510</v>
      </c>
      <c r="F545" s="179" t="s">
        <v>132</v>
      </c>
      <c r="G545" s="186">
        <v>32000</v>
      </c>
      <c r="H545" s="186">
        <v>32000</v>
      </c>
      <c r="I545" s="190">
        <v>1</v>
      </c>
    </row>
    <row r="546" spans="1:9" ht="12.75">
      <c r="A546" s="83">
        <f t="shared" si="8"/>
        <v>534</v>
      </c>
      <c r="B546" s="185" t="s">
        <v>511</v>
      </c>
      <c r="C546" s="179" t="s">
        <v>106</v>
      </c>
      <c r="D546" s="179" t="s">
        <v>48</v>
      </c>
      <c r="E546" s="179" t="s">
        <v>512</v>
      </c>
      <c r="F546" s="179" t="s">
        <v>65</v>
      </c>
      <c r="G546" s="186">
        <v>692604</v>
      </c>
      <c r="H546" s="186">
        <v>692604</v>
      </c>
      <c r="I546" s="190">
        <v>1</v>
      </c>
    </row>
    <row r="547" spans="1:9" ht="25.5">
      <c r="A547" s="83">
        <f t="shared" si="8"/>
        <v>535</v>
      </c>
      <c r="B547" s="185" t="s">
        <v>235</v>
      </c>
      <c r="C547" s="179" t="s">
        <v>106</v>
      </c>
      <c r="D547" s="179" t="s">
        <v>48</v>
      </c>
      <c r="E547" s="179" t="s">
        <v>512</v>
      </c>
      <c r="F547" s="179" t="s">
        <v>132</v>
      </c>
      <c r="G547" s="186">
        <v>692604</v>
      </c>
      <c r="H547" s="186">
        <v>692604</v>
      </c>
      <c r="I547" s="190">
        <v>1</v>
      </c>
    </row>
    <row r="548" spans="1:9" ht="102">
      <c r="A548" s="83">
        <f t="shared" si="8"/>
        <v>536</v>
      </c>
      <c r="B548" s="185" t="s">
        <v>513</v>
      </c>
      <c r="C548" s="179" t="s">
        <v>106</v>
      </c>
      <c r="D548" s="179" t="s">
        <v>48</v>
      </c>
      <c r="E548" s="179" t="s">
        <v>514</v>
      </c>
      <c r="F548" s="179" t="s">
        <v>65</v>
      </c>
      <c r="G548" s="186">
        <v>31600</v>
      </c>
      <c r="H548" s="186">
        <v>31600</v>
      </c>
      <c r="I548" s="190">
        <v>1</v>
      </c>
    </row>
    <row r="549" spans="1:9" ht="25.5">
      <c r="A549" s="83">
        <f t="shared" si="8"/>
        <v>537</v>
      </c>
      <c r="B549" s="185" t="s">
        <v>235</v>
      </c>
      <c r="C549" s="179" t="s">
        <v>106</v>
      </c>
      <c r="D549" s="179" t="s">
        <v>48</v>
      </c>
      <c r="E549" s="179" t="s">
        <v>514</v>
      </c>
      <c r="F549" s="179" t="s">
        <v>132</v>
      </c>
      <c r="G549" s="186">
        <v>31600</v>
      </c>
      <c r="H549" s="186">
        <v>31600</v>
      </c>
      <c r="I549" s="190">
        <v>1</v>
      </c>
    </row>
    <row r="550" spans="1:9" ht="127.5">
      <c r="A550" s="83">
        <f t="shared" si="8"/>
        <v>538</v>
      </c>
      <c r="B550" s="185" t="s">
        <v>859</v>
      </c>
      <c r="C550" s="179" t="s">
        <v>106</v>
      </c>
      <c r="D550" s="179" t="s">
        <v>48</v>
      </c>
      <c r="E550" s="179" t="s">
        <v>860</v>
      </c>
      <c r="F550" s="179" t="s">
        <v>65</v>
      </c>
      <c r="G550" s="186">
        <v>47500</v>
      </c>
      <c r="H550" s="186">
        <v>47500</v>
      </c>
      <c r="I550" s="190">
        <v>1</v>
      </c>
    </row>
    <row r="551" spans="1:9" ht="12.75">
      <c r="A551" s="83">
        <f t="shared" si="8"/>
        <v>539</v>
      </c>
      <c r="B551" s="185" t="s">
        <v>268</v>
      </c>
      <c r="C551" s="179" t="s">
        <v>106</v>
      </c>
      <c r="D551" s="179" t="s">
        <v>48</v>
      </c>
      <c r="E551" s="179" t="s">
        <v>860</v>
      </c>
      <c r="F551" s="179" t="s">
        <v>140</v>
      </c>
      <c r="G551" s="186">
        <v>47500</v>
      </c>
      <c r="H551" s="186">
        <v>47500</v>
      </c>
      <c r="I551" s="190">
        <v>1</v>
      </c>
    </row>
    <row r="552" spans="1:9" ht="140.25">
      <c r="A552" s="83">
        <f t="shared" si="8"/>
        <v>540</v>
      </c>
      <c r="B552" s="185" t="s">
        <v>705</v>
      </c>
      <c r="C552" s="179" t="s">
        <v>106</v>
      </c>
      <c r="D552" s="179" t="s">
        <v>48</v>
      </c>
      <c r="E552" s="179" t="s">
        <v>706</v>
      </c>
      <c r="F552" s="179" t="s">
        <v>65</v>
      </c>
      <c r="G552" s="186">
        <v>37600</v>
      </c>
      <c r="H552" s="186">
        <v>37600</v>
      </c>
      <c r="I552" s="190">
        <v>1</v>
      </c>
    </row>
    <row r="553" spans="1:9" ht="12.75">
      <c r="A553" s="83">
        <f t="shared" si="8"/>
        <v>541</v>
      </c>
      <c r="B553" s="185" t="s">
        <v>268</v>
      </c>
      <c r="C553" s="179" t="s">
        <v>106</v>
      </c>
      <c r="D553" s="179" t="s">
        <v>48</v>
      </c>
      <c r="E553" s="179" t="s">
        <v>706</v>
      </c>
      <c r="F553" s="179" t="s">
        <v>140</v>
      </c>
      <c r="G553" s="186">
        <v>37600</v>
      </c>
      <c r="H553" s="186">
        <v>37600</v>
      </c>
      <c r="I553" s="190">
        <v>1</v>
      </c>
    </row>
    <row r="554" spans="1:9" ht="76.5">
      <c r="A554" s="83">
        <f t="shared" si="8"/>
        <v>542</v>
      </c>
      <c r="B554" s="185" t="s">
        <v>707</v>
      </c>
      <c r="C554" s="179" t="s">
        <v>106</v>
      </c>
      <c r="D554" s="179" t="s">
        <v>48</v>
      </c>
      <c r="E554" s="179" t="s">
        <v>708</v>
      </c>
      <c r="F554" s="179" t="s">
        <v>65</v>
      </c>
      <c r="G554" s="186">
        <v>50000</v>
      </c>
      <c r="H554" s="186">
        <v>50000</v>
      </c>
      <c r="I554" s="190">
        <v>1</v>
      </c>
    </row>
    <row r="555" spans="1:9" ht="12.75">
      <c r="A555" s="83">
        <f t="shared" si="8"/>
        <v>543</v>
      </c>
      <c r="B555" s="185" t="s">
        <v>268</v>
      </c>
      <c r="C555" s="179" t="s">
        <v>106</v>
      </c>
      <c r="D555" s="179" t="s">
        <v>48</v>
      </c>
      <c r="E555" s="179" t="s">
        <v>708</v>
      </c>
      <c r="F555" s="179" t="s">
        <v>140</v>
      </c>
      <c r="G555" s="186">
        <v>50000</v>
      </c>
      <c r="H555" s="186">
        <v>50000</v>
      </c>
      <c r="I555" s="190">
        <v>1</v>
      </c>
    </row>
    <row r="556" spans="1:9" ht="89.25">
      <c r="A556" s="83">
        <f t="shared" si="8"/>
        <v>544</v>
      </c>
      <c r="B556" s="185" t="s">
        <v>861</v>
      </c>
      <c r="C556" s="179" t="s">
        <v>106</v>
      </c>
      <c r="D556" s="179" t="s">
        <v>48</v>
      </c>
      <c r="E556" s="179" t="s">
        <v>862</v>
      </c>
      <c r="F556" s="179" t="s">
        <v>65</v>
      </c>
      <c r="G556" s="186">
        <v>1131000</v>
      </c>
      <c r="H556" s="186">
        <v>1131000</v>
      </c>
      <c r="I556" s="190">
        <v>1</v>
      </c>
    </row>
    <row r="557" spans="1:9" ht="12.75">
      <c r="A557" s="83">
        <f t="shared" si="8"/>
        <v>545</v>
      </c>
      <c r="B557" s="185" t="s">
        <v>268</v>
      </c>
      <c r="C557" s="179" t="s">
        <v>106</v>
      </c>
      <c r="D557" s="179" t="s">
        <v>48</v>
      </c>
      <c r="E557" s="179" t="s">
        <v>862</v>
      </c>
      <c r="F557" s="179" t="s">
        <v>140</v>
      </c>
      <c r="G557" s="186">
        <v>1131000</v>
      </c>
      <c r="H557" s="186">
        <v>1131000</v>
      </c>
      <c r="I557" s="190">
        <v>1</v>
      </c>
    </row>
    <row r="558" spans="1:9" ht="63.75">
      <c r="A558" s="83">
        <f t="shared" si="8"/>
        <v>546</v>
      </c>
      <c r="B558" s="185" t="s">
        <v>863</v>
      </c>
      <c r="C558" s="179" t="s">
        <v>106</v>
      </c>
      <c r="D558" s="179" t="s">
        <v>48</v>
      </c>
      <c r="E558" s="179" t="s">
        <v>864</v>
      </c>
      <c r="F558" s="179" t="s">
        <v>65</v>
      </c>
      <c r="G558" s="186">
        <v>900200</v>
      </c>
      <c r="H558" s="186">
        <v>900200</v>
      </c>
      <c r="I558" s="190">
        <v>1</v>
      </c>
    </row>
    <row r="559" spans="1:9" ht="25.5">
      <c r="A559" s="83">
        <f t="shared" si="8"/>
        <v>547</v>
      </c>
      <c r="B559" s="185" t="s">
        <v>257</v>
      </c>
      <c r="C559" s="179" t="s">
        <v>106</v>
      </c>
      <c r="D559" s="179" t="s">
        <v>48</v>
      </c>
      <c r="E559" s="179" t="s">
        <v>864</v>
      </c>
      <c r="F559" s="179" t="s">
        <v>136</v>
      </c>
      <c r="G559" s="186">
        <v>87900</v>
      </c>
      <c r="H559" s="186">
        <v>87900</v>
      </c>
      <c r="I559" s="190">
        <v>1</v>
      </c>
    </row>
    <row r="560" spans="1:9" ht="12.75">
      <c r="A560" s="83">
        <f t="shared" si="8"/>
        <v>548</v>
      </c>
      <c r="B560" s="185" t="s">
        <v>268</v>
      </c>
      <c r="C560" s="179" t="s">
        <v>106</v>
      </c>
      <c r="D560" s="179" t="s">
        <v>48</v>
      </c>
      <c r="E560" s="179" t="s">
        <v>864</v>
      </c>
      <c r="F560" s="179" t="s">
        <v>140</v>
      </c>
      <c r="G560" s="186">
        <v>812300</v>
      </c>
      <c r="H560" s="186">
        <v>812300</v>
      </c>
      <c r="I560" s="190">
        <v>1</v>
      </c>
    </row>
    <row r="561" spans="1:9" ht="38.25">
      <c r="A561" s="83">
        <f t="shared" si="8"/>
        <v>549</v>
      </c>
      <c r="B561" s="185" t="s">
        <v>515</v>
      </c>
      <c r="C561" s="179" t="s">
        <v>106</v>
      </c>
      <c r="D561" s="179" t="s">
        <v>48</v>
      </c>
      <c r="E561" s="179" t="s">
        <v>516</v>
      </c>
      <c r="F561" s="179" t="s">
        <v>65</v>
      </c>
      <c r="G561" s="186">
        <v>272729.24</v>
      </c>
      <c r="H561" s="186">
        <v>272729.24</v>
      </c>
      <c r="I561" s="190">
        <v>1</v>
      </c>
    </row>
    <row r="562" spans="1:9" ht="25.5">
      <c r="A562" s="83">
        <f t="shared" si="8"/>
        <v>550</v>
      </c>
      <c r="B562" s="185" t="s">
        <v>235</v>
      </c>
      <c r="C562" s="179" t="s">
        <v>106</v>
      </c>
      <c r="D562" s="179" t="s">
        <v>48</v>
      </c>
      <c r="E562" s="179" t="s">
        <v>516</v>
      </c>
      <c r="F562" s="179" t="s">
        <v>132</v>
      </c>
      <c r="G562" s="186">
        <v>272729.24</v>
      </c>
      <c r="H562" s="186">
        <v>272729.24</v>
      </c>
      <c r="I562" s="190">
        <v>1</v>
      </c>
    </row>
    <row r="563" spans="1:9" ht="38.25">
      <c r="A563" s="83">
        <f t="shared" si="8"/>
        <v>551</v>
      </c>
      <c r="B563" s="185" t="s">
        <v>709</v>
      </c>
      <c r="C563" s="179" t="s">
        <v>106</v>
      </c>
      <c r="D563" s="179" t="s">
        <v>48</v>
      </c>
      <c r="E563" s="179" t="s">
        <v>606</v>
      </c>
      <c r="F563" s="179" t="s">
        <v>65</v>
      </c>
      <c r="G563" s="186">
        <v>1782000</v>
      </c>
      <c r="H563" s="186">
        <v>891000</v>
      </c>
      <c r="I563" s="190">
        <v>0.5</v>
      </c>
    </row>
    <row r="564" spans="1:9" ht="12.75">
      <c r="A564" s="83">
        <f t="shared" si="8"/>
        <v>552</v>
      </c>
      <c r="B564" s="185" t="s">
        <v>268</v>
      </c>
      <c r="C564" s="179" t="s">
        <v>106</v>
      </c>
      <c r="D564" s="179" t="s">
        <v>48</v>
      </c>
      <c r="E564" s="179" t="s">
        <v>606</v>
      </c>
      <c r="F564" s="179" t="s">
        <v>140</v>
      </c>
      <c r="G564" s="186">
        <v>1782000</v>
      </c>
      <c r="H564" s="186">
        <v>891000</v>
      </c>
      <c r="I564" s="190">
        <v>0.5</v>
      </c>
    </row>
    <row r="565" spans="1:9" ht="12.75">
      <c r="A565" s="83">
        <f t="shared" si="8"/>
        <v>553</v>
      </c>
      <c r="B565" s="185" t="s">
        <v>227</v>
      </c>
      <c r="C565" s="179" t="s">
        <v>106</v>
      </c>
      <c r="D565" s="179" t="s">
        <v>48</v>
      </c>
      <c r="E565" s="179" t="s">
        <v>228</v>
      </c>
      <c r="F565" s="179" t="s">
        <v>65</v>
      </c>
      <c r="G565" s="186">
        <v>124767</v>
      </c>
      <c r="H565" s="186">
        <v>124767</v>
      </c>
      <c r="I565" s="190">
        <v>1</v>
      </c>
    </row>
    <row r="566" spans="1:9" ht="25.5">
      <c r="A566" s="83">
        <f t="shared" si="8"/>
        <v>554</v>
      </c>
      <c r="B566" s="185" t="s">
        <v>318</v>
      </c>
      <c r="C566" s="179" t="s">
        <v>106</v>
      </c>
      <c r="D566" s="179" t="s">
        <v>48</v>
      </c>
      <c r="E566" s="179" t="s">
        <v>573</v>
      </c>
      <c r="F566" s="179" t="s">
        <v>65</v>
      </c>
      <c r="G566" s="186">
        <v>124767</v>
      </c>
      <c r="H566" s="186">
        <v>124767</v>
      </c>
      <c r="I566" s="190">
        <v>1</v>
      </c>
    </row>
    <row r="567" spans="1:9" ht="12.75">
      <c r="A567" s="83">
        <f t="shared" si="8"/>
        <v>555</v>
      </c>
      <c r="B567" s="185" t="s">
        <v>268</v>
      </c>
      <c r="C567" s="179" t="s">
        <v>106</v>
      </c>
      <c r="D567" s="179" t="s">
        <v>48</v>
      </c>
      <c r="E567" s="179" t="s">
        <v>573</v>
      </c>
      <c r="F567" s="179" t="s">
        <v>140</v>
      </c>
      <c r="G567" s="186">
        <v>124767</v>
      </c>
      <c r="H567" s="186">
        <v>124767</v>
      </c>
      <c r="I567" s="190">
        <v>1</v>
      </c>
    </row>
    <row r="568" spans="1:9" ht="25.5">
      <c r="A568" s="83">
        <f t="shared" si="8"/>
        <v>556</v>
      </c>
      <c r="B568" s="185" t="s">
        <v>517</v>
      </c>
      <c r="C568" s="179" t="s">
        <v>106</v>
      </c>
      <c r="D568" s="179" t="s">
        <v>114</v>
      </c>
      <c r="E568" s="179" t="s">
        <v>224</v>
      </c>
      <c r="F568" s="179" t="s">
        <v>65</v>
      </c>
      <c r="G568" s="186">
        <v>2705404.88</v>
      </c>
      <c r="H568" s="186">
        <v>2621831.11</v>
      </c>
      <c r="I568" s="190">
        <v>0.9691085905042058</v>
      </c>
    </row>
    <row r="569" spans="1:9" ht="51">
      <c r="A569" s="83">
        <f t="shared" si="8"/>
        <v>557</v>
      </c>
      <c r="B569" s="185" t="s">
        <v>853</v>
      </c>
      <c r="C569" s="179" t="s">
        <v>106</v>
      </c>
      <c r="D569" s="179" t="s">
        <v>114</v>
      </c>
      <c r="E569" s="179" t="s">
        <v>464</v>
      </c>
      <c r="F569" s="179" t="s">
        <v>65</v>
      </c>
      <c r="G569" s="186">
        <v>2705404.88</v>
      </c>
      <c r="H569" s="186">
        <v>2621831.11</v>
      </c>
      <c r="I569" s="190">
        <v>0.9691085905042058</v>
      </c>
    </row>
    <row r="570" spans="1:9" ht="25.5">
      <c r="A570" s="83">
        <f t="shared" si="8"/>
        <v>558</v>
      </c>
      <c r="B570" s="185" t="s">
        <v>518</v>
      </c>
      <c r="C570" s="179" t="s">
        <v>106</v>
      </c>
      <c r="D570" s="179" t="s">
        <v>114</v>
      </c>
      <c r="E570" s="179" t="s">
        <v>519</v>
      </c>
      <c r="F570" s="179" t="s">
        <v>65</v>
      </c>
      <c r="G570" s="186">
        <v>2705404.88</v>
      </c>
      <c r="H570" s="186">
        <v>2621831.11</v>
      </c>
      <c r="I570" s="190">
        <v>0.9691085905042058</v>
      </c>
    </row>
    <row r="571" spans="1:9" ht="51">
      <c r="A571" s="83">
        <f t="shared" si="8"/>
        <v>559</v>
      </c>
      <c r="B571" s="185" t="s">
        <v>520</v>
      </c>
      <c r="C571" s="179" t="s">
        <v>106</v>
      </c>
      <c r="D571" s="179" t="s">
        <v>114</v>
      </c>
      <c r="E571" s="179" t="s">
        <v>521</v>
      </c>
      <c r="F571" s="179" t="s">
        <v>65</v>
      </c>
      <c r="G571" s="186">
        <v>2634804.28</v>
      </c>
      <c r="H571" s="186">
        <v>2551232.11</v>
      </c>
      <c r="I571" s="190">
        <v>0.9682814504916472</v>
      </c>
    </row>
    <row r="572" spans="1:9" ht="25.5">
      <c r="A572" s="83">
        <f t="shared" si="8"/>
        <v>560</v>
      </c>
      <c r="B572" s="185" t="s">
        <v>257</v>
      </c>
      <c r="C572" s="179" t="s">
        <v>106</v>
      </c>
      <c r="D572" s="179" t="s">
        <v>114</v>
      </c>
      <c r="E572" s="179" t="s">
        <v>521</v>
      </c>
      <c r="F572" s="179" t="s">
        <v>136</v>
      </c>
      <c r="G572" s="186">
        <v>2399861</v>
      </c>
      <c r="H572" s="186">
        <v>2318802.72</v>
      </c>
      <c r="I572" s="190">
        <v>0.9662237604594599</v>
      </c>
    </row>
    <row r="573" spans="1:9" ht="25.5">
      <c r="A573" s="83">
        <f t="shared" si="8"/>
        <v>561</v>
      </c>
      <c r="B573" s="185" t="s">
        <v>235</v>
      </c>
      <c r="C573" s="179" t="s">
        <v>106</v>
      </c>
      <c r="D573" s="179" t="s">
        <v>114</v>
      </c>
      <c r="E573" s="179" t="s">
        <v>521</v>
      </c>
      <c r="F573" s="179" t="s">
        <v>132</v>
      </c>
      <c r="G573" s="186">
        <v>234943.28</v>
      </c>
      <c r="H573" s="186">
        <v>232429.39</v>
      </c>
      <c r="I573" s="190">
        <v>0.9893000131776487</v>
      </c>
    </row>
    <row r="574" spans="1:9" ht="51">
      <c r="A574" s="83">
        <f t="shared" si="8"/>
        <v>562</v>
      </c>
      <c r="B574" s="185" t="s">
        <v>522</v>
      </c>
      <c r="C574" s="179" t="s">
        <v>106</v>
      </c>
      <c r="D574" s="179" t="s">
        <v>114</v>
      </c>
      <c r="E574" s="179" t="s">
        <v>523</v>
      </c>
      <c r="F574" s="179" t="s">
        <v>65</v>
      </c>
      <c r="G574" s="186">
        <v>70600.6</v>
      </c>
      <c r="H574" s="186">
        <v>70599</v>
      </c>
      <c r="I574" s="190">
        <v>0.9999773373030824</v>
      </c>
    </row>
    <row r="575" spans="1:9" ht="25.5">
      <c r="A575" s="83">
        <f t="shared" si="8"/>
        <v>563</v>
      </c>
      <c r="B575" s="185" t="s">
        <v>235</v>
      </c>
      <c r="C575" s="179" t="s">
        <v>106</v>
      </c>
      <c r="D575" s="179" t="s">
        <v>114</v>
      </c>
      <c r="E575" s="179" t="s">
        <v>523</v>
      </c>
      <c r="F575" s="179" t="s">
        <v>132</v>
      </c>
      <c r="G575" s="186">
        <v>70600.6</v>
      </c>
      <c r="H575" s="186">
        <v>70599</v>
      </c>
      <c r="I575" s="190">
        <v>0.9999773373030824</v>
      </c>
    </row>
    <row r="576" spans="1:9" ht="12.75">
      <c r="A576" s="83">
        <f t="shared" si="8"/>
        <v>564</v>
      </c>
      <c r="B576" s="185" t="s">
        <v>357</v>
      </c>
      <c r="C576" s="179" t="s">
        <v>106</v>
      </c>
      <c r="D576" s="179" t="s">
        <v>115</v>
      </c>
      <c r="E576" s="179" t="s">
        <v>224</v>
      </c>
      <c r="F576" s="179" t="s">
        <v>65</v>
      </c>
      <c r="G576" s="186">
        <v>3968640</v>
      </c>
      <c r="H576" s="186">
        <v>3968640</v>
      </c>
      <c r="I576" s="190">
        <v>1</v>
      </c>
    </row>
    <row r="577" spans="1:9" ht="12.75">
      <c r="A577" s="83">
        <f t="shared" si="8"/>
        <v>565</v>
      </c>
      <c r="B577" s="185" t="s">
        <v>362</v>
      </c>
      <c r="C577" s="179" t="s">
        <v>106</v>
      </c>
      <c r="D577" s="179" t="s">
        <v>117</v>
      </c>
      <c r="E577" s="179" t="s">
        <v>224</v>
      </c>
      <c r="F577" s="179" t="s">
        <v>65</v>
      </c>
      <c r="G577" s="186">
        <v>3968640</v>
      </c>
      <c r="H577" s="186">
        <v>3968640</v>
      </c>
      <c r="I577" s="190">
        <v>1</v>
      </c>
    </row>
    <row r="578" spans="1:9" ht="51">
      <c r="A578" s="83">
        <f t="shared" si="8"/>
        <v>566</v>
      </c>
      <c r="B578" s="185" t="s">
        <v>853</v>
      </c>
      <c r="C578" s="179" t="s">
        <v>106</v>
      </c>
      <c r="D578" s="179" t="s">
        <v>117</v>
      </c>
      <c r="E578" s="179" t="s">
        <v>464</v>
      </c>
      <c r="F578" s="179" t="s">
        <v>65</v>
      </c>
      <c r="G578" s="186">
        <v>3968640</v>
      </c>
      <c r="H578" s="186">
        <v>3968640</v>
      </c>
      <c r="I578" s="190">
        <v>1</v>
      </c>
    </row>
    <row r="579" spans="1:9" ht="25.5">
      <c r="A579" s="83">
        <f t="shared" si="8"/>
        <v>567</v>
      </c>
      <c r="B579" s="185" t="s">
        <v>524</v>
      </c>
      <c r="C579" s="179" t="s">
        <v>106</v>
      </c>
      <c r="D579" s="179" t="s">
        <v>117</v>
      </c>
      <c r="E579" s="179" t="s">
        <v>525</v>
      </c>
      <c r="F579" s="179" t="s">
        <v>65</v>
      </c>
      <c r="G579" s="186">
        <v>3513600</v>
      </c>
      <c r="H579" s="186">
        <v>3513600</v>
      </c>
      <c r="I579" s="190">
        <v>1</v>
      </c>
    </row>
    <row r="580" spans="1:9" ht="38.25">
      <c r="A580" s="83">
        <f t="shared" si="8"/>
        <v>568</v>
      </c>
      <c r="B580" s="185" t="s">
        <v>865</v>
      </c>
      <c r="C580" s="179" t="s">
        <v>106</v>
      </c>
      <c r="D580" s="179" t="s">
        <v>117</v>
      </c>
      <c r="E580" s="179" t="s">
        <v>866</v>
      </c>
      <c r="F580" s="179" t="s">
        <v>65</v>
      </c>
      <c r="G580" s="186">
        <v>219600</v>
      </c>
      <c r="H580" s="186">
        <v>219600</v>
      </c>
      <c r="I580" s="190">
        <v>1</v>
      </c>
    </row>
    <row r="581" spans="1:9" ht="25.5">
      <c r="A581" s="83">
        <f t="shared" si="8"/>
        <v>569</v>
      </c>
      <c r="B581" s="185" t="s">
        <v>365</v>
      </c>
      <c r="C581" s="179" t="s">
        <v>106</v>
      </c>
      <c r="D581" s="179" t="s">
        <v>117</v>
      </c>
      <c r="E581" s="179" t="s">
        <v>866</v>
      </c>
      <c r="F581" s="179" t="s">
        <v>142</v>
      </c>
      <c r="G581" s="186">
        <v>219600</v>
      </c>
      <c r="H581" s="186">
        <v>219600</v>
      </c>
      <c r="I581" s="190">
        <v>1</v>
      </c>
    </row>
    <row r="582" spans="1:9" ht="38.25">
      <c r="A582" s="83">
        <f t="shared" si="8"/>
        <v>570</v>
      </c>
      <c r="B582" s="185" t="s">
        <v>710</v>
      </c>
      <c r="C582" s="179" t="s">
        <v>106</v>
      </c>
      <c r="D582" s="179" t="s">
        <v>117</v>
      </c>
      <c r="E582" s="179" t="s">
        <v>711</v>
      </c>
      <c r="F582" s="179" t="s">
        <v>65</v>
      </c>
      <c r="G582" s="186">
        <v>3294000</v>
      </c>
      <c r="H582" s="186">
        <v>3294000</v>
      </c>
      <c r="I582" s="190">
        <v>1</v>
      </c>
    </row>
    <row r="583" spans="1:9" ht="25.5">
      <c r="A583" s="83">
        <f t="shared" si="8"/>
        <v>571</v>
      </c>
      <c r="B583" s="185" t="s">
        <v>365</v>
      </c>
      <c r="C583" s="179" t="s">
        <v>106</v>
      </c>
      <c r="D583" s="179" t="s">
        <v>117</v>
      </c>
      <c r="E583" s="179" t="s">
        <v>711</v>
      </c>
      <c r="F583" s="179" t="s">
        <v>142</v>
      </c>
      <c r="G583" s="186">
        <v>3294000</v>
      </c>
      <c r="H583" s="186">
        <v>3294000</v>
      </c>
      <c r="I583" s="190">
        <v>1</v>
      </c>
    </row>
    <row r="584" spans="1:9" ht="51">
      <c r="A584" s="83">
        <f t="shared" si="8"/>
        <v>572</v>
      </c>
      <c r="B584" s="185" t="s">
        <v>526</v>
      </c>
      <c r="C584" s="179" t="s">
        <v>106</v>
      </c>
      <c r="D584" s="179" t="s">
        <v>117</v>
      </c>
      <c r="E584" s="179" t="s">
        <v>527</v>
      </c>
      <c r="F584" s="179" t="s">
        <v>65</v>
      </c>
      <c r="G584" s="186">
        <v>455040</v>
      </c>
      <c r="H584" s="186">
        <v>455040</v>
      </c>
      <c r="I584" s="190">
        <v>1</v>
      </c>
    </row>
    <row r="585" spans="1:9" ht="25.5">
      <c r="A585" s="83">
        <f t="shared" si="8"/>
        <v>573</v>
      </c>
      <c r="B585" s="185" t="s">
        <v>712</v>
      </c>
      <c r="C585" s="179" t="s">
        <v>106</v>
      </c>
      <c r="D585" s="179" t="s">
        <v>117</v>
      </c>
      <c r="E585" s="179" t="s">
        <v>713</v>
      </c>
      <c r="F585" s="179" t="s">
        <v>65</v>
      </c>
      <c r="G585" s="186">
        <v>377140</v>
      </c>
      <c r="H585" s="186">
        <v>377140</v>
      </c>
      <c r="I585" s="190">
        <v>1</v>
      </c>
    </row>
    <row r="586" spans="1:12" s="29" customFormat="1" ht="25.5">
      <c r="A586" s="83">
        <f t="shared" si="8"/>
        <v>574</v>
      </c>
      <c r="B586" s="185" t="s">
        <v>365</v>
      </c>
      <c r="C586" s="179" t="s">
        <v>106</v>
      </c>
      <c r="D586" s="179" t="s">
        <v>117</v>
      </c>
      <c r="E586" s="179" t="s">
        <v>713</v>
      </c>
      <c r="F586" s="179" t="s">
        <v>142</v>
      </c>
      <c r="G586" s="186">
        <v>377140</v>
      </c>
      <c r="H586" s="186">
        <v>377140</v>
      </c>
      <c r="I586" s="190">
        <v>1</v>
      </c>
      <c r="J586" s="5"/>
      <c r="K586" s="5"/>
      <c r="L586" s="5"/>
    </row>
    <row r="587" spans="1:9" ht="38.25">
      <c r="A587" s="83">
        <f t="shared" si="8"/>
        <v>575</v>
      </c>
      <c r="B587" s="185" t="s">
        <v>528</v>
      </c>
      <c r="C587" s="179" t="s">
        <v>106</v>
      </c>
      <c r="D587" s="179" t="s">
        <v>117</v>
      </c>
      <c r="E587" s="179" t="s">
        <v>529</v>
      </c>
      <c r="F587" s="179" t="s">
        <v>65</v>
      </c>
      <c r="G587" s="186">
        <v>77900</v>
      </c>
      <c r="H587" s="186">
        <v>77900</v>
      </c>
      <c r="I587" s="190">
        <v>1</v>
      </c>
    </row>
    <row r="588" spans="1:9" ht="25.5">
      <c r="A588" s="83">
        <f t="shared" si="8"/>
        <v>576</v>
      </c>
      <c r="B588" s="185" t="s">
        <v>365</v>
      </c>
      <c r="C588" s="179" t="s">
        <v>106</v>
      </c>
      <c r="D588" s="179" t="s">
        <v>117</v>
      </c>
      <c r="E588" s="179" t="s">
        <v>529</v>
      </c>
      <c r="F588" s="179" t="s">
        <v>142</v>
      </c>
      <c r="G588" s="186">
        <v>77900</v>
      </c>
      <c r="H588" s="186">
        <v>77900</v>
      </c>
      <c r="I588" s="190">
        <v>1</v>
      </c>
    </row>
    <row r="589" spans="1:9" ht="12.75">
      <c r="A589" s="82">
        <f t="shared" si="8"/>
        <v>577</v>
      </c>
      <c r="B589" s="185" t="s">
        <v>530</v>
      </c>
      <c r="C589" s="179" t="s">
        <v>106</v>
      </c>
      <c r="D589" s="179" t="s">
        <v>49</v>
      </c>
      <c r="E589" s="179" t="s">
        <v>224</v>
      </c>
      <c r="F589" s="179" t="s">
        <v>65</v>
      </c>
      <c r="G589" s="186">
        <v>44079081.81</v>
      </c>
      <c r="H589" s="186">
        <v>39207097.27</v>
      </c>
      <c r="I589" s="190">
        <v>0.8894717326236429</v>
      </c>
    </row>
    <row r="590" spans="1:9" ht="12.75">
      <c r="A590" s="83">
        <f t="shared" si="8"/>
        <v>578</v>
      </c>
      <c r="B590" s="185" t="s">
        <v>531</v>
      </c>
      <c r="C590" s="179" t="s">
        <v>106</v>
      </c>
      <c r="D590" s="179" t="s">
        <v>119</v>
      </c>
      <c r="E590" s="179" t="s">
        <v>224</v>
      </c>
      <c r="F590" s="179" t="s">
        <v>65</v>
      </c>
      <c r="G590" s="186">
        <v>19754282.61</v>
      </c>
      <c r="H590" s="186">
        <v>18016740.07</v>
      </c>
      <c r="I590" s="190">
        <v>0.9120422353823964</v>
      </c>
    </row>
    <row r="591" spans="1:9" ht="51">
      <c r="A591" s="83">
        <f aca="true" t="shared" si="9" ref="A591:A640">A590+1</f>
        <v>579</v>
      </c>
      <c r="B591" s="185" t="s">
        <v>853</v>
      </c>
      <c r="C591" s="179" t="s">
        <v>106</v>
      </c>
      <c r="D591" s="179" t="s">
        <v>119</v>
      </c>
      <c r="E591" s="179" t="s">
        <v>464</v>
      </c>
      <c r="F591" s="179" t="s">
        <v>65</v>
      </c>
      <c r="G591" s="186">
        <v>19754282.61</v>
      </c>
      <c r="H591" s="186">
        <v>18016740.07</v>
      </c>
      <c r="I591" s="190">
        <v>0.9120422353823964</v>
      </c>
    </row>
    <row r="592" spans="1:9" ht="25.5">
      <c r="A592" s="83">
        <f t="shared" si="9"/>
        <v>580</v>
      </c>
      <c r="B592" s="185" t="s">
        <v>485</v>
      </c>
      <c r="C592" s="179" t="s">
        <v>106</v>
      </c>
      <c r="D592" s="179" t="s">
        <v>119</v>
      </c>
      <c r="E592" s="179" t="s">
        <v>486</v>
      </c>
      <c r="F592" s="179" t="s">
        <v>65</v>
      </c>
      <c r="G592" s="186">
        <v>19754282.61</v>
      </c>
      <c r="H592" s="186">
        <v>18016740.07</v>
      </c>
      <c r="I592" s="190">
        <v>0.9120422353823964</v>
      </c>
    </row>
    <row r="593" spans="1:9" ht="38.25">
      <c r="A593" s="83">
        <f t="shared" si="9"/>
        <v>581</v>
      </c>
      <c r="B593" s="185" t="s">
        <v>532</v>
      </c>
      <c r="C593" s="179" t="s">
        <v>106</v>
      </c>
      <c r="D593" s="179" t="s">
        <v>119</v>
      </c>
      <c r="E593" s="179" t="s">
        <v>533</v>
      </c>
      <c r="F593" s="179" t="s">
        <v>65</v>
      </c>
      <c r="G593" s="186">
        <v>17008054.61</v>
      </c>
      <c r="H593" s="186">
        <v>16105582.07</v>
      </c>
      <c r="I593" s="190">
        <v>0.9469385205601712</v>
      </c>
    </row>
    <row r="594" spans="1:9" ht="25.5">
      <c r="A594" s="83">
        <f t="shared" si="9"/>
        <v>582</v>
      </c>
      <c r="B594" s="185" t="s">
        <v>257</v>
      </c>
      <c r="C594" s="179" t="s">
        <v>106</v>
      </c>
      <c r="D594" s="179" t="s">
        <v>119</v>
      </c>
      <c r="E594" s="179" t="s">
        <v>533</v>
      </c>
      <c r="F594" s="179" t="s">
        <v>136</v>
      </c>
      <c r="G594" s="186">
        <v>14439669.42</v>
      </c>
      <c r="H594" s="186">
        <v>13678743.1</v>
      </c>
      <c r="I594" s="190">
        <v>0.9473030650586736</v>
      </c>
    </row>
    <row r="595" spans="1:9" ht="25.5">
      <c r="A595" s="83">
        <f t="shared" si="9"/>
        <v>583</v>
      </c>
      <c r="B595" s="185" t="s">
        <v>235</v>
      </c>
      <c r="C595" s="179" t="s">
        <v>106</v>
      </c>
      <c r="D595" s="179" t="s">
        <v>119</v>
      </c>
      <c r="E595" s="179" t="s">
        <v>533</v>
      </c>
      <c r="F595" s="179" t="s">
        <v>132</v>
      </c>
      <c r="G595" s="186">
        <v>2202838.19</v>
      </c>
      <c r="H595" s="186">
        <v>2061291.97</v>
      </c>
      <c r="I595" s="190">
        <v>0.9357437052605303</v>
      </c>
    </row>
    <row r="596" spans="1:9" ht="12.75">
      <c r="A596" s="83">
        <f t="shared" si="9"/>
        <v>584</v>
      </c>
      <c r="B596" s="185" t="s">
        <v>236</v>
      </c>
      <c r="C596" s="179" t="s">
        <v>106</v>
      </c>
      <c r="D596" s="179" t="s">
        <v>119</v>
      </c>
      <c r="E596" s="179" t="s">
        <v>533</v>
      </c>
      <c r="F596" s="179" t="s">
        <v>134</v>
      </c>
      <c r="G596" s="186">
        <v>365547</v>
      </c>
      <c r="H596" s="186">
        <v>365547</v>
      </c>
      <c r="I596" s="190">
        <v>1</v>
      </c>
    </row>
    <row r="597" spans="1:12" s="29" customFormat="1" ht="38.25">
      <c r="A597" s="83">
        <f t="shared" si="9"/>
        <v>585</v>
      </c>
      <c r="B597" s="185" t="s">
        <v>536</v>
      </c>
      <c r="C597" s="179" t="s">
        <v>106</v>
      </c>
      <c r="D597" s="179" t="s">
        <v>119</v>
      </c>
      <c r="E597" s="179" t="s">
        <v>537</v>
      </c>
      <c r="F597" s="179" t="s">
        <v>65</v>
      </c>
      <c r="G597" s="186">
        <v>2516228</v>
      </c>
      <c r="H597" s="186">
        <v>1681158</v>
      </c>
      <c r="I597" s="190">
        <v>0.6681262588286911</v>
      </c>
      <c r="J597" s="5"/>
      <c r="K597" s="5"/>
      <c r="L597" s="5"/>
    </row>
    <row r="598" spans="1:9" ht="25.5">
      <c r="A598" s="83">
        <f t="shared" si="9"/>
        <v>586</v>
      </c>
      <c r="B598" s="185" t="s">
        <v>235</v>
      </c>
      <c r="C598" s="179" t="s">
        <v>106</v>
      </c>
      <c r="D598" s="179" t="s">
        <v>119</v>
      </c>
      <c r="E598" s="179" t="s">
        <v>537</v>
      </c>
      <c r="F598" s="179" t="s">
        <v>132</v>
      </c>
      <c r="G598" s="186">
        <v>2516228</v>
      </c>
      <c r="H598" s="186">
        <v>1681158</v>
      </c>
      <c r="I598" s="190">
        <v>0.6681262588286911</v>
      </c>
    </row>
    <row r="599" spans="1:9" ht="51">
      <c r="A599" s="83">
        <f t="shared" si="9"/>
        <v>587</v>
      </c>
      <c r="B599" s="185" t="s">
        <v>607</v>
      </c>
      <c r="C599" s="179" t="s">
        <v>106</v>
      </c>
      <c r="D599" s="179" t="s">
        <v>119</v>
      </c>
      <c r="E599" s="179" t="s">
        <v>867</v>
      </c>
      <c r="F599" s="179" t="s">
        <v>65</v>
      </c>
      <c r="G599" s="186">
        <v>161000</v>
      </c>
      <c r="H599" s="186">
        <v>161000</v>
      </c>
      <c r="I599" s="190">
        <v>1</v>
      </c>
    </row>
    <row r="600" spans="1:9" ht="25.5">
      <c r="A600" s="82">
        <f t="shared" si="9"/>
        <v>588</v>
      </c>
      <c r="B600" s="185" t="s">
        <v>235</v>
      </c>
      <c r="C600" s="179" t="s">
        <v>106</v>
      </c>
      <c r="D600" s="179" t="s">
        <v>119</v>
      </c>
      <c r="E600" s="179" t="s">
        <v>867</v>
      </c>
      <c r="F600" s="179" t="s">
        <v>132</v>
      </c>
      <c r="G600" s="186">
        <v>161000</v>
      </c>
      <c r="H600" s="186">
        <v>161000</v>
      </c>
      <c r="I600" s="190">
        <v>1</v>
      </c>
    </row>
    <row r="601" spans="1:9" ht="63.75">
      <c r="A601" s="83">
        <f t="shared" si="9"/>
        <v>589</v>
      </c>
      <c r="B601" s="185" t="s">
        <v>608</v>
      </c>
      <c r="C601" s="179" t="s">
        <v>106</v>
      </c>
      <c r="D601" s="179" t="s">
        <v>119</v>
      </c>
      <c r="E601" s="179" t="s">
        <v>868</v>
      </c>
      <c r="F601" s="179" t="s">
        <v>65</v>
      </c>
      <c r="G601" s="186">
        <v>69000</v>
      </c>
      <c r="H601" s="186">
        <v>69000</v>
      </c>
      <c r="I601" s="190">
        <v>1</v>
      </c>
    </row>
    <row r="602" spans="1:9" ht="25.5">
      <c r="A602" s="83">
        <f t="shared" si="9"/>
        <v>590</v>
      </c>
      <c r="B602" s="185" t="s">
        <v>235</v>
      </c>
      <c r="C602" s="179" t="s">
        <v>106</v>
      </c>
      <c r="D602" s="179" t="s">
        <v>119</v>
      </c>
      <c r="E602" s="179" t="s">
        <v>868</v>
      </c>
      <c r="F602" s="179" t="s">
        <v>132</v>
      </c>
      <c r="G602" s="186">
        <v>69000</v>
      </c>
      <c r="H602" s="186">
        <v>69000</v>
      </c>
      <c r="I602" s="190">
        <v>1</v>
      </c>
    </row>
    <row r="603" spans="1:9" ht="12.75">
      <c r="A603" s="83">
        <f t="shared" si="9"/>
        <v>591</v>
      </c>
      <c r="B603" s="185" t="s">
        <v>538</v>
      </c>
      <c r="C603" s="179" t="s">
        <v>106</v>
      </c>
      <c r="D603" s="179" t="s">
        <v>67</v>
      </c>
      <c r="E603" s="179" t="s">
        <v>224</v>
      </c>
      <c r="F603" s="179" t="s">
        <v>65</v>
      </c>
      <c r="G603" s="186">
        <v>24324799.2</v>
      </c>
      <c r="H603" s="186">
        <v>21190357.2</v>
      </c>
      <c r="I603" s="190">
        <v>0.87114212231606</v>
      </c>
    </row>
    <row r="604" spans="1:9" ht="51">
      <c r="A604" s="83">
        <f t="shared" si="9"/>
        <v>592</v>
      </c>
      <c r="B604" s="185" t="s">
        <v>853</v>
      </c>
      <c r="C604" s="179" t="s">
        <v>106</v>
      </c>
      <c r="D604" s="179" t="s">
        <v>67</v>
      </c>
      <c r="E604" s="179" t="s">
        <v>464</v>
      </c>
      <c r="F604" s="179" t="s">
        <v>65</v>
      </c>
      <c r="G604" s="186">
        <v>24200099.2</v>
      </c>
      <c r="H604" s="186">
        <v>21065657.2</v>
      </c>
      <c r="I604" s="190">
        <v>0.8704781342383919</v>
      </c>
    </row>
    <row r="605" spans="1:9" ht="25.5">
      <c r="A605" s="83">
        <f t="shared" si="9"/>
        <v>593</v>
      </c>
      <c r="B605" s="185" t="s">
        <v>485</v>
      </c>
      <c r="C605" s="179" t="s">
        <v>106</v>
      </c>
      <c r="D605" s="179" t="s">
        <v>67</v>
      </c>
      <c r="E605" s="179" t="s">
        <v>486</v>
      </c>
      <c r="F605" s="179" t="s">
        <v>65</v>
      </c>
      <c r="G605" s="186">
        <v>24200099.2</v>
      </c>
      <c r="H605" s="186">
        <v>21065657.2</v>
      </c>
      <c r="I605" s="190">
        <v>0.8704781342383919</v>
      </c>
    </row>
    <row r="606" spans="1:9" ht="25.5">
      <c r="A606" s="83">
        <f t="shared" si="9"/>
        <v>594</v>
      </c>
      <c r="B606" s="185" t="s">
        <v>539</v>
      </c>
      <c r="C606" s="179" t="s">
        <v>106</v>
      </c>
      <c r="D606" s="179" t="s">
        <v>67</v>
      </c>
      <c r="E606" s="179" t="s">
        <v>540</v>
      </c>
      <c r="F606" s="179" t="s">
        <v>65</v>
      </c>
      <c r="G606" s="186">
        <v>3937101.75</v>
      </c>
      <c r="H606" s="186">
        <v>3937101.75</v>
      </c>
      <c r="I606" s="190">
        <v>1</v>
      </c>
    </row>
    <row r="607" spans="1:9" ht="25.5">
      <c r="A607" s="83">
        <f t="shared" si="9"/>
        <v>595</v>
      </c>
      <c r="B607" s="185" t="s">
        <v>257</v>
      </c>
      <c r="C607" s="179" t="s">
        <v>106</v>
      </c>
      <c r="D607" s="179" t="s">
        <v>67</v>
      </c>
      <c r="E607" s="179" t="s">
        <v>540</v>
      </c>
      <c r="F607" s="179" t="s">
        <v>136</v>
      </c>
      <c r="G607" s="186">
        <v>1306480</v>
      </c>
      <c r="H607" s="186">
        <v>1306480</v>
      </c>
      <c r="I607" s="190">
        <v>1</v>
      </c>
    </row>
    <row r="608" spans="1:12" s="29" customFormat="1" ht="25.5">
      <c r="A608" s="83">
        <f t="shared" si="9"/>
        <v>596</v>
      </c>
      <c r="B608" s="185" t="s">
        <v>235</v>
      </c>
      <c r="C608" s="179" t="s">
        <v>106</v>
      </c>
      <c r="D608" s="179" t="s">
        <v>67</v>
      </c>
      <c r="E608" s="179" t="s">
        <v>540</v>
      </c>
      <c r="F608" s="179" t="s">
        <v>132</v>
      </c>
      <c r="G608" s="186">
        <v>2630621.75</v>
      </c>
      <c r="H608" s="186">
        <v>2630621.75</v>
      </c>
      <c r="I608" s="190">
        <v>1</v>
      </c>
      <c r="J608" s="5"/>
      <c r="K608" s="5"/>
      <c r="L608" s="5"/>
    </row>
    <row r="609" spans="1:12" s="29" customFormat="1" ht="25.5">
      <c r="A609" s="83">
        <f t="shared" si="9"/>
        <v>597</v>
      </c>
      <c r="B609" s="185" t="s">
        <v>541</v>
      </c>
      <c r="C609" s="179" t="s">
        <v>106</v>
      </c>
      <c r="D609" s="179" t="s">
        <v>67</v>
      </c>
      <c r="E609" s="179" t="s">
        <v>542</v>
      </c>
      <c r="F609" s="179" t="s">
        <v>65</v>
      </c>
      <c r="G609" s="186">
        <v>19121480.09</v>
      </c>
      <c r="H609" s="186">
        <v>15987038.09</v>
      </c>
      <c r="I609" s="190">
        <v>0.8360774382920689</v>
      </c>
      <c r="J609" s="5"/>
      <c r="K609" s="5"/>
      <c r="L609" s="5"/>
    </row>
    <row r="610" spans="1:9" ht="25.5">
      <c r="A610" s="83">
        <f t="shared" si="9"/>
        <v>598</v>
      </c>
      <c r="B610" s="185" t="s">
        <v>235</v>
      </c>
      <c r="C610" s="179" t="s">
        <v>106</v>
      </c>
      <c r="D610" s="179" t="s">
        <v>67</v>
      </c>
      <c r="E610" s="179" t="s">
        <v>542</v>
      </c>
      <c r="F610" s="179" t="s">
        <v>132</v>
      </c>
      <c r="G610" s="186">
        <v>110000</v>
      </c>
      <c r="H610" s="186">
        <v>110000</v>
      </c>
      <c r="I610" s="190">
        <v>1</v>
      </c>
    </row>
    <row r="611" spans="1:9" ht="12.75">
      <c r="A611" s="83">
        <f t="shared" si="9"/>
        <v>599</v>
      </c>
      <c r="B611" s="185" t="s">
        <v>260</v>
      </c>
      <c r="C611" s="179" t="s">
        <v>106</v>
      </c>
      <c r="D611" s="179" t="s">
        <v>67</v>
      </c>
      <c r="E611" s="179" t="s">
        <v>542</v>
      </c>
      <c r="F611" s="179" t="s">
        <v>137</v>
      </c>
      <c r="G611" s="186">
        <v>19011480.09</v>
      </c>
      <c r="H611" s="186">
        <v>15877038.09</v>
      </c>
      <c r="I611" s="190">
        <v>0.8351289860041612</v>
      </c>
    </row>
    <row r="612" spans="1:9" ht="25.5">
      <c r="A612" s="83">
        <f t="shared" si="9"/>
        <v>600</v>
      </c>
      <c r="B612" s="185" t="s">
        <v>714</v>
      </c>
      <c r="C612" s="179" t="s">
        <v>106</v>
      </c>
      <c r="D612" s="179" t="s">
        <v>67</v>
      </c>
      <c r="E612" s="179" t="s">
        <v>715</v>
      </c>
      <c r="F612" s="179" t="s">
        <v>65</v>
      </c>
      <c r="G612" s="186">
        <v>884471</v>
      </c>
      <c r="H612" s="186">
        <v>884471</v>
      </c>
      <c r="I612" s="190">
        <v>1</v>
      </c>
    </row>
    <row r="613" spans="1:9" ht="25.5">
      <c r="A613" s="83">
        <f t="shared" si="9"/>
        <v>601</v>
      </c>
      <c r="B613" s="185" t="s">
        <v>235</v>
      </c>
      <c r="C613" s="179" t="s">
        <v>106</v>
      </c>
      <c r="D613" s="179" t="s">
        <v>67</v>
      </c>
      <c r="E613" s="179" t="s">
        <v>715</v>
      </c>
      <c r="F613" s="179" t="s">
        <v>132</v>
      </c>
      <c r="G613" s="186">
        <v>884471</v>
      </c>
      <c r="H613" s="186">
        <v>884471</v>
      </c>
      <c r="I613" s="190">
        <v>1</v>
      </c>
    </row>
    <row r="614" spans="1:9" ht="51">
      <c r="A614" s="83">
        <f t="shared" si="9"/>
        <v>602</v>
      </c>
      <c r="B614" s="185" t="s">
        <v>534</v>
      </c>
      <c r="C614" s="179" t="s">
        <v>106</v>
      </c>
      <c r="D614" s="179" t="s">
        <v>67</v>
      </c>
      <c r="E614" s="179" t="s">
        <v>535</v>
      </c>
      <c r="F614" s="179" t="s">
        <v>65</v>
      </c>
      <c r="G614" s="186">
        <v>257046.36</v>
      </c>
      <c r="H614" s="186">
        <v>257046.36</v>
      </c>
      <c r="I614" s="190">
        <v>1</v>
      </c>
    </row>
    <row r="615" spans="1:9" ht="25.5">
      <c r="A615" s="83">
        <f t="shared" si="9"/>
        <v>603</v>
      </c>
      <c r="B615" s="185" t="s">
        <v>235</v>
      </c>
      <c r="C615" s="179" t="s">
        <v>106</v>
      </c>
      <c r="D615" s="179" t="s">
        <v>67</v>
      </c>
      <c r="E615" s="179" t="s">
        <v>535</v>
      </c>
      <c r="F615" s="179" t="s">
        <v>132</v>
      </c>
      <c r="G615" s="186">
        <v>257046.36</v>
      </c>
      <c r="H615" s="186">
        <v>257046.36</v>
      </c>
      <c r="I615" s="190">
        <v>1</v>
      </c>
    </row>
    <row r="616" spans="1:9" ht="12.75">
      <c r="A616" s="83">
        <f t="shared" si="9"/>
        <v>604</v>
      </c>
      <c r="B616" s="185" t="s">
        <v>227</v>
      </c>
      <c r="C616" s="179" t="s">
        <v>106</v>
      </c>
      <c r="D616" s="179" t="s">
        <v>67</v>
      </c>
      <c r="E616" s="179" t="s">
        <v>228</v>
      </c>
      <c r="F616" s="179" t="s">
        <v>65</v>
      </c>
      <c r="G616" s="186">
        <v>124700</v>
      </c>
      <c r="H616" s="186">
        <v>124700</v>
      </c>
      <c r="I616" s="190">
        <v>1</v>
      </c>
    </row>
    <row r="617" spans="1:9" ht="25.5">
      <c r="A617" s="83">
        <f t="shared" si="9"/>
        <v>605</v>
      </c>
      <c r="B617" s="185" t="s">
        <v>318</v>
      </c>
      <c r="C617" s="179" t="s">
        <v>106</v>
      </c>
      <c r="D617" s="179" t="s">
        <v>67</v>
      </c>
      <c r="E617" s="179" t="s">
        <v>573</v>
      </c>
      <c r="F617" s="179" t="s">
        <v>65</v>
      </c>
      <c r="G617" s="186">
        <v>124700</v>
      </c>
      <c r="H617" s="186">
        <v>124700</v>
      </c>
      <c r="I617" s="190">
        <v>1</v>
      </c>
    </row>
    <row r="618" spans="1:9" ht="25.5">
      <c r="A618" s="83">
        <f t="shared" si="9"/>
        <v>606</v>
      </c>
      <c r="B618" s="185" t="s">
        <v>235</v>
      </c>
      <c r="C618" s="179" t="s">
        <v>106</v>
      </c>
      <c r="D618" s="179" t="s">
        <v>67</v>
      </c>
      <c r="E618" s="179" t="s">
        <v>573</v>
      </c>
      <c r="F618" s="179" t="s">
        <v>132</v>
      </c>
      <c r="G618" s="186">
        <v>100000</v>
      </c>
      <c r="H618" s="186">
        <v>100000</v>
      </c>
      <c r="I618" s="190">
        <v>1</v>
      </c>
    </row>
    <row r="619" spans="1:9" ht="12.75">
      <c r="A619" s="83">
        <f t="shared" si="9"/>
        <v>607</v>
      </c>
      <c r="B619" s="185" t="s">
        <v>268</v>
      </c>
      <c r="C619" s="179" t="s">
        <v>106</v>
      </c>
      <c r="D619" s="179" t="s">
        <v>67</v>
      </c>
      <c r="E619" s="179" t="s">
        <v>573</v>
      </c>
      <c r="F619" s="179" t="s">
        <v>140</v>
      </c>
      <c r="G619" s="186">
        <v>24700</v>
      </c>
      <c r="H619" s="186">
        <v>24700</v>
      </c>
      <c r="I619" s="190">
        <v>1</v>
      </c>
    </row>
    <row r="620" spans="1:9" ht="25.5">
      <c r="A620" s="83">
        <f t="shared" si="9"/>
        <v>608</v>
      </c>
      <c r="B620" s="185" t="s">
        <v>543</v>
      </c>
      <c r="C620" s="179" t="s">
        <v>22</v>
      </c>
      <c r="D620" s="179" t="s">
        <v>64</v>
      </c>
      <c r="E620" s="179" t="s">
        <v>224</v>
      </c>
      <c r="F620" s="179" t="s">
        <v>65</v>
      </c>
      <c r="G620" s="186">
        <v>3654100</v>
      </c>
      <c r="H620" s="186">
        <v>3489741.12</v>
      </c>
      <c r="I620" s="190">
        <v>0.9550206945622726</v>
      </c>
    </row>
    <row r="621" spans="1:9" ht="12.75">
      <c r="A621" s="83">
        <f t="shared" si="9"/>
        <v>609</v>
      </c>
      <c r="B621" s="185" t="s">
        <v>225</v>
      </c>
      <c r="C621" s="179" t="s">
        <v>22</v>
      </c>
      <c r="D621" s="179" t="s">
        <v>54</v>
      </c>
      <c r="E621" s="179" t="s">
        <v>224</v>
      </c>
      <c r="F621" s="179" t="s">
        <v>65</v>
      </c>
      <c r="G621" s="186">
        <v>3654100</v>
      </c>
      <c r="H621" s="186">
        <v>3489741.12</v>
      </c>
      <c r="I621" s="190">
        <v>0.9550206945622726</v>
      </c>
    </row>
    <row r="622" spans="1:9" ht="51">
      <c r="A622" s="83">
        <f t="shared" si="9"/>
        <v>610</v>
      </c>
      <c r="B622" s="185" t="s">
        <v>544</v>
      </c>
      <c r="C622" s="179" t="s">
        <v>22</v>
      </c>
      <c r="D622" s="179" t="s">
        <v>36</v>
      </c>
      <c r="E622" s="179" t="s">
        <v>224</v>
      </c>
      <c r="F622" s="179" t="s">
        <v>65</v>
      </c>
      <c r="G622" s="186">
        <v>3654100</v>
      </c>
      <c r="H622" s="186">
        <v>3489741.12</v>
      </c>
      <c r="I622" s="190">
        <v>0.9550206945622726</v>
      </c>
    </row>
    <row r="623" spans="1:9" ht="12.75">
      <c r="A623" s="83">
        <f t="shared" si="9"/>
        <v>611</v>
      </c>
      <c r="B623" s="185" t="s">
        <v>227</v>
      </c>
      <c r="C623" s="179" t="s">
        <v>22</v>
      </c>
      <c r="D623" s="179" t="s">
        <v>36</v>
      </c>
      <c r="E623" s="179" t="s">
        <v>228</v>
      </c>
      <c r="F623" s="179" t="s">
        <v>65</v>
      </c>
      <c r="G623" s="186">
        <v>3654100</v>
      </c>
      <c r="H623" s="186">
        <v>3489741.12</v>
      </c>
      <c r="I623" s="190">
        <v>0.9550206945622726</v>
      </c>
    </row>
    <row r="624" spans="1:9" ht="25.5">
      <c r="A624" s="83">
        <f t="shared" si="9"/>
        <v>612</v>
      </c>
      <c r="B624" s="185" t="s">
        <v>233</v>
      </c>
      <c r="C624" s="179" t="s">
        <v>22</v>
      </c>
      <c r="D624" s="179" t="s">
        <v>36</v>
      </c>
      <c r="E624" s="179" t="s">
        <v>234</v>
      </c>
      <c r="F624" s="179" t="s">
        <v>65</v>
      </c>
      <c r="G624" s="186">
        <v>1807843</v>
      </c>
      <c r="H624" s="186">
        <v>1644051.9</v>
      </c>
      <c r="I624" s="190">
        <v>0.9093997100411927</v>
      </c>
    </row>
    <row r="625" spans="1:9" ht="25.5">
      <c r="A625" s="83">
        <f t="shared" si="9"/>
        <v>613</v>
      </c>
      <c r="B625" s="185" t="s">
        <v>231</v>
      </c>
      <c r="C625" s="179" t="s">
        <v>22</v>
      </c>
      <c r="D625" s="179" t="s">
        <v>36</v>
      </c>
      <c r="E625" s="179" t="s">
        <v>234</v>
      </c>
      <c r="F625" s="179" t="s">
        <v>131</v>
      </c>
      <c r="G625" s="186">
        <v>1754243</v>
      </c>
      <c r="H625" s="186">
        <v>1628763.9</v>
      </c>
      <c r="I625" s="190">
        <v>0.928471084108644</v>
      </c>
    </row>
    <row r="626" spans="1:9" ht="25.5">
      <c r="A626" s="83">
        <f t="shared" si="9"/>
        <v>614</v>
      </c>
      <c r="B626" s="185" t="s">
        <v>235</v>
      </c>
      <c r="C626" s="179" t="s">
        <v>22</v>
      </c>
      <c r="D626" s="179" t="s">
        <v>36</v>
      </c>
      <c r="E626" s="179" t="s">
        <v>234</v>
      </c>
      <c r="F626" s="179" t="s">
        <v>132</v>
      </c>
      <c r="G626" s="186">
        <v>53600</v>
      </c>
      <c r="H626" s="186">
        <v>15288</v>
      </c>
      <c r="I626" s="190">
        <v>0.2852238805970149</v>
      </c>
    </row>
    <row r="627" spans="1:9" ht="25.5">
      <c r="A627" s="83">
        <f t="shared" si="9"/>
        <v>615</v>
      </c>
      <c r="B627" s="185" t="s">
        <v>545</v>
      </c>
      <c r="C627" s="179" t="s">
        <v>22</v>
      </c>
      <c r="D627" s="179" t="s">
        <v>36</v>
      </c>
      <c r="E627" s="179" t="s">
        <v>546</v>
      </c>
      <c r="F627" s="179" t="s">
        <v>65</v>
      </c>
      <c r="G627" s="186">
        <v>1666257</v>
      </c>
      <c r="H627" s="186">
        <v>1665689.22</v>
      </c>
      <c r="I627" s="190">
        <v>0.9996592482432182</v>
      </c>
    </row>
    <row r="628" spans="1:9" ht="25.5">
      <c r="A628" s="83">
        <f t="shared" si="9"/>
        <v>616</v>
      </c>
      <c r="B628" s="185" t="s">
        <v>231</v>
      </c>
      <c r="C628" s="179" t="s">
        <v>22</v>
      </c>
      <c r="D628" s="179" t="s">
        <v>36</v>
      </c>
      <c r="E628" s="179" t="s">
        <v>546</v>
      </c>
      <c r="F628" s="179" t="s">
        <v>131</v>
      </c>
      <c r="G628" s="186">
        <v>1666257</v>
      </c>
      <c r="H628" s="186">
        <v>1665689.22</v>
      </c>
      <c r="I628" s="190">
        <v>0.9996592482432182</v>
      </c>
    </row>
    <row r="629" spans="1:9" ht="25.5">
      <c r="A629" s="83">
        <f t="shared" si="9"/>
        <v>617</v>
      </c>
      <c r="B629" s="185" t="s">
        <v>547</v>
      </c>
      <c r="C629" s="179" t="s">
        <v>22</v>
      </c>
      <c r="D629" s="179" t="s">
        <v>36</v>
      </c>
      <c r="E629" s="179" t="s">
        <v>548</v>
      </c>
      <c r="F629" s="179" t="s">
        <v>65</v>
      </c>
      <c r="G629" s="186">
        <v>180000</v>
      </c>
      <c r="H629" s="186">
        <v>180000</v>
      </c>
      <c r="I629" s="190">
        <v>1</v>
      </c>
    </row>
    <row r="630" spans="1:9" ht="25.5">
      <c r="A630" s="83">
        <f t="shared" si="9"/>
        <v>618</v>
      </c>
      <c r="B630" s="185" t="s">
        <v>231</v>
      </c>
      <c r="C630" s="179" t="s">
        <v>22</v>
      </c>
      <c r="D630" s="179" t="s">
        <v>36</v>
      </c>
      <c r="E630" s="179" t="s">
        <v>548</v>
      </c>
      <c r="F630" s="179" t="s">
        <v>131</v>
      </c>
      <c r="G630" s="186">
        <v>180000</v>
      </c>
      <c r="H630" s="186">
        <v>180000</v>
      </c>
      <c r="I630" s="190">
        <v>1</v>
      </c>
    </row>
    <row r="631" spans="1:9" ht="25.5">
      <c r="A631" s="83">
        <f t="shared" si="9"/>
        <v>619</v>
      </c>
      <c r="B631" s="185" t="s">
        <v>549</v>
      </c>
      <c r="C631" s="179" t="s">
        <v>23</v>
      </c>
      <c r="D631" s="179" t="s">
        <v>64</v>
      </c>
      <c r="E631" s="179" t="s">
        <v>224</v>
      </c>
      <c r="F631" s="179" t="s">
        <v>65</v>
      </c>
      <c r="G631" s="186">
        <v>3901748</v>
      </c>
      <c r="H631" s="186">
        <v>3882764.96</v>
      </c>
      <c r="I631" s="190">
        <v>0.9951347344831086</v>
      </c>
    </row>
    <row r="632" spans="1:9" ht="12.75">
      <c r="A632" s="83">
        <f t="shared" si="9"/>
        <v>620</v>
      </c>
      <c r="B632" s="185" t="s">
        <v>225</v>
      </c>
      <c r="C632" s="179" t="s">
        <v>23</v>
      </c>
      <c r="D632" s="179" t="s">
        <v>54</v>
      </c>
      <c r="E632" s="179" t="s">
        <v>224</v>
      </c>
      <c r="F632" s="179" t="s">
        <v>65</v>
      </c>
      <c r="G632" s="186">
        <v>3901748</v>
      </c>
      <c r="H632" s="186">
        <v>3882764.96</v>
      </c>
      <c r="I632" s="190">
        <v>0.9951347344831086</v>
      </c>
    </row>
    <row r="633" spans="1:9" ht="38.25">
      <c r="A633" s="83">
        <f t="shared" si="9"/>
        <v>621</v>
      </c>
      <c r="B633" s="185" t="s">
        <v>237</v>
      </c>
      <c r="C633" s="179" t="s">
        <v>23</v>
      </c>
      <c r="D633" s="179" t="s">
        <v>108</v>
      </c>
      <c r="E633" s="179" t="s">
        <v>224</v>
      </c>
      <c r="F633" s="179" t="s">
        <v>65</v>
      </c>
      <c r="G633" s="186">
        <v>3901748</v>
      </c>
      <c r="H633" s="186">
        <v>3882764.96</v>
      </c>
      <c r="I633" s="190">
        <v>0.9951347344831086</v>
      </c>
    </row>
    <row r="634" spans="1:9" ht="12.75">
      <c r="A634" s="83">
        <f t="shared" si="9"/>
        <v>622</v>
      </c>
      <c r="B634" s="185" t="s">
        <v>227</v>
      </c>
      <c r="C634" s="179" t="s">
        <v>23</v>
      </c>
      <c r="D634" s="179" t="s">
        <v>108</v>
      </c>
      <c r="E634" s="179" t="s">
        <v>228</v>
      </c>
      <c r="F634" s="179" t="s">
        <v>65</v>
      </c>
      <c r="G634" s="186">
        <v>3901748</v>
      </c>
      <c r="H634" s="186">
        <v>3882764.96</v>
      </c>
      <c r="I634" s="190">
        <v>0.9951347344831086</v>
      </c>
    </row>
    <row r="635" spans="1:9" ht="25.5">
      <c r="A635" s="83">
        <f t="shared" si="9"/>
        <v>623</v>
      </c>
      <c r="B635" s="185" t="s">
        <v>233</v>
      </c>
      <c r="C635" s="179" t="s">
        <v>23</v>
      </c>
      <c r="D635" s="179" t="s">
        <v>108</v>
      </c>
      <c r="E635" s="179" t="s">
        <v>234</v>
      </c>
      <c r="F635" s="179" t="s">
        <v>65</v>
      </c>
      <c r="G635" s="186">
        <v>2730261</v>
      </c>
      <c r="H635" s="186">
        <v>2720224.9</v>
      </c>
      <c r="I635" s="190">
        <v>0.9963241243236453</v>
      </c>
    </row>
    <row r="636" spans="1:9" ht="25.5">
      <c r="A636" s="83">
        <f t="shared" si="9"/>
        <v>624</v>
      </c>
      <c r="B636" s="185" t="s">
        <v>231</v>
      </c>
      <c r="C636" s="179" t="s">
        <v>23</v>
      </c>
      <c r="D636" s="179" t="s">
        <v>108</v>
      </c>
      <c r="E636" s="179" t="s">
        <v>234</v>
      </c>
      <c r="F636" s="179" t="s">
        <v>131</v>
      </c>
      <c r="G636" s="186">
        <v>2579090</v>
      </c>
      <c r="H636" s="186">
        <v>2569053.9</v>
      </c>
      <c r="I636" s="190">
        <v>0.9961086662349898</v>
      </c>
    </row>
    <row r="637" spans="1:9" ht="25.5">
      <c r="A637" s="83">
        <f t="shared" si="9"/>
        <v>625</v>
      </c>
      <c r="B637" s="185" t="s">
        <v>235</v>
      </c>
      <c r="C637" s="179" t="s">
        <v>23</v>
      </c>
      <c r="D637" s="179" t="s">
        <v>108</v>
      </c>
      <c r="E637" s="179" t="s">
        <v>234</v>
      </c>
      <c r="F637" s="179" t="s">
        <v>132</v>
      </c>
      <c r="G637" s="186">
        <v>151171</v>
      </c>
      <c r="H637" s="186">
        <v>151171</v>
      </c>
      <c r="I637" s="190">
        <v>1</v>
      </c>
    </row>
    <row r="638" spans="1:9" ht="25.5">
      <c r="A638" s="83">
        <f t="shared" si="9"/>
        <v>626</v>
      </c>
      <c r="B638" s="185" t="s">
        <v>550</v>
      </c>
      <c r="C638" s="179" t="s">
        <v>23</v>
      </c>
      <c r="D638" s="179" t="s">
        <v>108</v>
      </c>
      <c r="E638" s="179" t="s">
        <v>551</v>
      </c>
      <c r="F638" s="179" t="s">
        <v>65</v>
      </c>
      <c r="G638" s="186">
        <v>1171487</v>
      </c>
      <c r="H638" s="186">
        <v>1162540.06</v>
      </c>
      <c r="I638" s="190">
        <v>0.9923627492238497</v>
      </c>
    </row>
    <row r="639" spans="1:9" ht="25.5">
      <c r="A639" s="83">
        <f t="shared" si="9"/>
        <v>627</v>
      </c>
      <c r="B639" s="185" t="s">
        <v>231</v>
      </c>
      <c r="C639" s="179" t="s">
        <v>23</v>
      </c>
      <c r="D639" s="179" t="s">
        <v>108</v>
      </c>
      <c r="E639" s="179" t="s">
        <v>551</v>
      </c>
      <c r="F639" s="179" t="s">
        <v>131</v>
      </c>
      <c r="G639" s="186">
        <v>1171487</v>
      </c>
      <c r="H639" s="186">
        <v>1162540.06</v>
      </c>
      <c r="I639" s="190">
        <v>0.9923627492238497</v>
      </c>
    </row>
    <row r="640" spans="1:9" ht="12.75">
      <c r="A640" s="83">
        <f t="shared" si="9"/>
        <v>628</v>
      </c>
      <c r="B640" s="211" t="s">
        <v>222</v>
      </c>
      <c r="C640" s="212"/>
      <c r="D640" s="212"/>
      <c r="E640" s="212"/>
      <c r="F640" s="212"/>
      <c r="G640" s="187">
        <v>1421820456.95</v>
      </c>
      <c r="H640" s="187">
        <v>1317578466.32</v>
      </c>
      <c r="I640" s="191">
        <v>0.9266841392522841</v>
      </c>
    </row>
  </sheetData>
  <sheetProtection/>
  <autoFilter ref="A12:L609"/>
  <mergeCells count="11">
    <mergeCell ref="H5:I5"/>
    <mergeCell ref="A7:I7"/>
    <mergeCell ref="A9:A11"/>
    <mergeCell ref="B9:B11"/>
    <mergeCell ref="D9:D11"/>
    <mergeCell ref="E9:E11"/>
    <mergeCell ref="F9:F11"/>
    <mergeCell ref="G9:G11"/>
    <mergeCell ref="C9:C11"/>
    <mergeCell ref="B640:F640"/>
    <mergeCell ref="H9:I10"/>
  </mergeCells>
  <printOptions/>
  <pageMargins left="1.1811023622047245" right="1.1811023622047245" top="0.3937007874015748" bottom="0.3937007874015748" header="0.5118110236220472" footer="0.5118110236220472"/>
  <pageSetup fitToHeight="0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3"/>
  <sheetViews>
    <sheetView zoomScalePageLayoutView="0" workbookViewId="0" topLeftCell="A1">
      <selection activeCell="D5" sqref="D5:E5"/>
    </sheetView>
  </sheetViews>
  <sheetFormatPr defaultColWidth="9.140625" defaultRowHeight="12.75"/>
  <cols>
    <col min="1" max="1" width="5.57421875" style="24" customWidth="1"/>
    <col min="2" max="2" width="50.00390625" style="5" customWidth="1"/>
    <col min="3" max="3" width="22.421875" style="5" customWidth="1"/>
    <col min="4" max="4" width="15.00390625" style="5" customWidth="1"/>
    <col min="5" max="5" width="15.57421875" style="5" customWidth="1"/>
    <col min="6" max="6" width="11.140625" style="5" customWidth="1"/>
    <col min="7" max="16384" width="9.140625" style="5" customWidth="1"/>
  </cols>
  <sheetData>
    <row r="1" ht="12">
      <c r="E1" s="21" t="s">
        <v>96</v>
      </c>
    </row>
    <row r="2" ht="12">
      <c r="E2" s="21" t="s">
        <v>58</v>
      </c>
    </row>
    <row r="3" ht="12">
      <c r="E3" s="21" t="s">
        <v>99</v>
      </c>
    </row>
    <row r="4" ht="12">
      <c r="E4" s="32" t="s">
        <v>107</v>
      </c>
    </row>
    <row r="5" spans="4:5" ht="12.75" customHeight="1">
      <c r="D5" s="203" t="s">
        <v>1024</v>
      </c>
      <c r="E5" s="203"/>
    </row>
    <row r="8" spans="1:5" ht="61.5" customHeight="1">
      <c r="A8" s="225" t="s">
        <v>870</v>
      </c>
      <c r="B8" s="226"/>
      <c r="C8" s="226"/>
      <c r="D8" s="226"/>
      <c r="E8" s="226"/>
    </row>
    <row r="9" spans="3:4" ht="11.25">
      <c r="C9" s="24"/>
      <c r="D9" s="24"/>
    </row>
    <row r="10" spans="1:5" ht="11.25">
      <c r="A10" s="218" t="s">
        <v>100</v>
      </c>
      <c r="B10" s="218" t="s">
        <v>56</v>
      </c>
      <c r="C10" s="230" t="s">
        <v>55</v>
      </c>
      <c r="D10" s="218" t="s">
        <v>926</v>
      </c>
      <c r="E10" s="227" t="s">
        <v>1015</v>
      </c>
    </row>
    <row r="11" spans="1:5" ht="11.25">
      <c r="A11" s="218"/>
      <c r="B11" s="218"/>
      <c r="C11" s="230"/>
      <c r="D11" s="218"/>
      <c r="E11" s="228"/>
    </row>
    <row r="12" spans="1:5" ht="11.25">
      <c r="A12" s="218"/>
      <c r="B12" s="218"/>
      <c r="C12" s="230"/>
      <c r="D12" s="218"/>
      <c r="E12" s="229"/>
    </row>
    <row r="13" spans="1:5" ht="11.25">
      <c r="A13" s="58">
        <v>1</v>
      </c>
      <c r="B13" s="58">
        <v>2</v>
      </c>
      <c r="C13" s="58">
        <v>3</v>
      </c>
      <c r="D13" s="58">
        <v>4</v>
      </c>
      <c r="E13" s="58">
        <v>6</v>
      </c>
    </row>
    <row r="14" spans="1:6" ht="12.75">
      <c r="A14" s="58">
        <v>1</v>
      </c>
      <c r="B14" s="192" t="s">
        <v>57</v>
      </c>
      <c r="C14" s="193" t="s">
        <v>92</v>
      </c>
      <c r="D14" s="194">
        <f>D15-D16+D17+D18+D19-D20</f>
        <v>161244118.95000005</v>
      </c>
      <c r="E14" s="194">
        <f>E15-E16+E17+E18+E19-E20</f>
        <v>46360376.92000008</v>
      </c>
      <c r="F14" s="28"/>
    </row>
    <row r="15" spans="1:5" ht="51">
      <c r="A15" s="58">
        <f>1+A14</f>
        <v>2</v>
      </c>
      <c r="B15" s="192" t="s">
        <v>1021</v>
      </c>
      <c r="C15" s="193" t="s">
        <v>1022</v>
      </c>
      <c r="D15" s="194">
        <v>0</v>
      </c>
      <c r="E15" s="194">
        <v>0</v>
      </c>
    </row>
    <row r="16" spans="1:5" ht="51">
      <c r="A16" s="58">
        <f aca="true" t="shared" si="0" ref="A16:A21">1+A15</f>
        <v>3</v>
      </c>
      <c r="B16" s="192" t="s">
        <v>1020</v>
      </c>
      <c r="C16" s="193" t="s">
        <v>1023</v>
      </c>
      <c r="D16" s="194">
        <v>0</v>
      </c>
      <c r="E16" s="194">
        <v>0</v>
      </c>
    </row>
    <row r="17" spans="1:6" ht="25.5">
      <c r="A17" s="58">
        <f t="shared" si="0"/>
        <v>4</v>
      </c>
      <c r="B17" s="192" t="s">
        <v>1019</v>
      </c>
      <c r="C17" s="193" t="s">
        <v>93</v>
      </c>
      <c r="D17" s="195">
        <v>-1260576338</v>
      </c>
      <c r="E17" s="195">
        <v>-1289532949.79</v>
      </c>
      <c r="F17" s="28"/>
    </row>
    <row r="18" spans="1:5" ht="25.5">
      <c r="A18" s="58">
        <f t="shared" si="0"/>
        <v>5</v>
      </c>
      <c r="B18" s="192" t="s">
        <v>1018</v>
      </c>
      <c r="C18" s="193" t="s">
        <v>94</v>
      </c>
      <c r="D18" s="196">
        <v>1421820456.95</v>
      </c>
      <c r="E18" s="196">
        <v>1335893326.71</v>
      </c>
    </row>
    <row r="19" spans="1:5" ht="89.25">
      <c r="A19" s="58">
        <f t="shared" si="0"/>
        <v>6</v>
      </c>
      <c r="B19" s="192" t="s">
        <v>1016</v>
      </c>
      <c r="C19" s="193" t="s">
        <v>129</v>
      </c>
      <c r="D19" s="194">
        <v>0</v>
      </c>
      <c r="E19" s="194">
        <v>0</v>
      </c>
    </row>
    <row r="20" spans="1:5" ht="51">
      <c r="A20" s="58">
        <f t="shared" si="0"/>
        <v>7</v>
      </c>
      <c r="B20" s="192" t="s">
        <v>1017</v>
      </c>
      <c r="C20" s="193" t="s">
        <v>95</v>
      </c>
      <c r="D20" s="197">
        <v>0</v>
      </c>
      <c r="E20" s="197">
        <v>0</v>
      </c>
    </row>
    <row r="21" spans="1:5" ht="25.5">
      <c r="A21" s="58">
        <f t="shared" si="0"/>
        <v>8</v>
      </c>
      <c r="B21" s="198" t="s">
        <v>568</v>
      </c>
      <c r="C21" s="58"/>
      <c r="D21" s="199">
        <f>D14</f>
        <v>161244118.95000005</v>
      </c>
      <c r="E21" s="199">
        <f>E14</f>
        <v>46360376.92000008</v>
      </c>
    </row>
    <row r="22" spans="3:4" ht="11.25">
      <c r="C22" s="24"/>
      <c r="D22" s="200"/>
    </row>
    <row r="23" spans="3:4" ht="11.25">
      <c r="C23" s="24"/>
      <c r="D23" s="200"/>
    </row>
  </sheetData>
  <sheetProtection/>
  <mergeCells count="7">
    <mergeCell ref="D5:E5"/>
    <mergeCell ref="A8:E8"/>
    <mergeCell ref="E10:E12"/>
    <mergeCell ref="A10:A12"/>
    <mergeCell ref="B10:B12"/>
    <mergeCell ref="C10:C12"/>
    <mergeCell ref="D10:D12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6"/>
  <sheetViews>
    <sheetView zoomScalePageLayoutView="0" workbookViewId="0" topLeftCell="B1">
      <selection activeCell="J5" sqref="J5:K5"/>
    </sheetView>
  </sheetViews>
  <sheetFormatPr defaultColWidth="9.140625" defaultRowHeight="12.75"/>
  <cols>
    <col min="1" max="1" width="5.57421875" style="2" customWidth="1"/>
    <col min="2" max="2" width="27.00390625" style="3" customWidth="1"/>
    <col min="3" max="4" width="12.28125" style="3" customWidth="1"/>
    <col min="5" max="5" width="9.8515625" style="3" customWidth="1"/>
    <col min="6" max="6" width="11.00390625" style="3" customWidth="1"/>
    <col min="7" max="7" width="11.140625" style="3" customWidth="1"/>
    <col min="8" max="8" width="10.57421875" style="3" customWidth="1"/>
    <col min="9" max="9" width="10.8515625" style="7" customWidth="1"/>
    <col min="10" max="10" width="11.8515625" style="3" customWidth="1"/>
    <col min="11" max="11" width="9.8515625" style="3" customWidth="1"/>
    <col min="12" max="16384" width="9.140625" style="3" customWidth="1"/>
  </cols>
  <sheetData>
    <row r="1" ht="12">
      <c r="K1" s="8" t="s">
        <v>219</v>
      </c>
    </row>
    <row r="2" spans="10:11" ht="12">
      <c r="J2" s="22"/>
      <c r="K2" s="21" t="s">
        <v>58</v>
      </c>
    </row>
    <row r="3" spans="10:11" ht="12">
      <c r="J3" s="22"/>
      <c r="K3" s="21" t="s">
        <v>99</v>
      </c>
    </row>
    <row r="4" spans="10:11" ht="12">
      <c r="J4" s="22"/>
      <c r="K4" s="32" t="s">
        <v>107</v>
      </c>
    </row>
    <row r="5" spans="10:11" ht="11.25" customHeight="1">
      <c r="J5" s="203" t="s">
        <v>1024</v>
      </c>
      <c r="K5" s="203"/>
    </row>
    <row r="6" ht="6.75" customHeight="1"/>
    <row r="8" spans="1:10" ht="30.75" customHeight="1">
      <c r="A8" s="9"/>
      <c r="B8" s="240" t="s">
        <v>875</v>
      </c>
      <c r="C8" s="241"/>
      <c r="D8" s="241"/>
      <c r="E8" s="241"/>
      <c r="F8" s="241"/>
      <c r="G8" s="241"/>
      <c r="H8" s="241"/>
      <c r="I8" s="241"/>
      <c r="J8" s="241"/>
    </row>
    <row r="9" spans="1:11" ht="18" customHeight="1">
      <c r="A9" s="242" t="s">
        <v>653</v>
      </c>
      <c r="B9" s="244" t="s">
        <v>86</v>
      </c>
      <c r="C9" s="231" t="s">
        <v>874</v>
      </c>
      <c r="D9" s="232"/>
      <c r="E9" s="233"/>
      <c r="F9" s="231" t="s">
        <v>873</v>
      </c>
      <c r="G9" s="232"/>
      <c r="H9" s="233"/>
      <c r="I9" s="231" t="s">
        <v>3</v>
      </c>
      <c r="J9" s="232"/>
      <c r="K9" s="233"/>
    </row>
    <row r="10" spans="1:11" ht="20.25" customHeight="1">
      <c r="A10" s="243"/>
      <c r="B10" s="245"/>
      <c r="C10" s="246"/>
      <c r="D10" s="247"/>
      <c r="E10" s="236"/>
      <c r="F10" s="234"/>
      <c r="G10" s="235"/>
      <c r="H10" s="236"/>
      <c r="I10" s="234"/>
      <c r="J10" s="235"/>
      <c r="K10" s="236"/>
    </row>
    <row r="11" spans="1:11" ht="18" customHeight="1">
      <c r="A11" s="243"/>
      <c r="B11" s="245"/>
      <c r="C11" s="248"/>
      <c r="D11" s="249"/>
      <c r="E11" s="239"/>
      <c r="F11" s="237"/>
      <c r="G11" s="238"/>
      <c r="H11" s="239"/>
      <c r="I11" s="237"/>
      <c r="J11" s="238"/>
      <c r="K11" s="239"/>
    </row>
    <row r="12" spans="1:11" ht="21" customHeight="1">
      <c r="A12" s="243"/>
      <c r="B12" s="245"/>
      <c r="C12" s="10" t="s">
        <v>0</v>
      </c>
      <c r="D12" s="10" t="s">
        <v>1</v>
      </c>
      <c r="E12" s="15" t="s">
        <v>2</v>
      </c>
      <c r="F12" s="10" t="s">
        <v>0</v>
      </c>
      <c r="G12" s="10" t="s">
        <v>1</v>
      </c>
      <c r="H12" s="15" t="s">
        <v>2</v>
      </c>
      <c r="I12" s="10" t="s">
        <v>0</v>
      </c>
      <c r="J12" s="10" t="s">
        <v>1</v>
      </c>
      <c r="K12" s="15" t="s">
        <v>2</v>
      </c>
    </row>
    <row r="13" spans="1:11" ht="49.5" customHeight="1">
      <c r="A13" s="11">
        <v>2</v>
      </c>
      <c r="B13" s="13" t="s">
        <v>88</v>
      </c>
      <c r="C13" s="16">
        <v>1742000</v>
      </c>
      <c r="D13" s="16">
        <v>1742000</v>
      </c>
      <c r="E13" s="17">
        <f>C13/D13</f>
        <v>1</v>
      </c>
      <c r="F13" s="16">
        <v>1635000</v>
      </c>
      <c r="G13" s="16">
        <v>1635000</v>
      </c>
      <c r="H13" s="17">
        <f>G13/F13</f>
        <v>1</v>
      </c>
      <c r="I13" s="16">
        <f aca="true" t="shared" si="0" ref="I13:J15">C13+F13</f>
        <v>3377000</v>
      </c>
      <c r="J13" s="16">
        <f t="shared" si="0"/>
        <v>3377000</v>
      </c>
      <c r="K13" s="17">
        <f>I13/J13</f>
        <v>1</v>
      </c>
    </row>
    <row r="14" spans="1:11" ht="57" customHeight="1">
      <c r="A14" s="11">
        <v>3</v>
      </c>
      <c r="B14" s="13" t="s">
        <v>89</v>
      </c>
      <c r="C14" s="16">
        <v>770000</v>
      </c>
      <c r="D14" s="16">
        <v>770000</v>
      </c>
      <c r="E14" s="17">
        <f>C14/D14</f>
        <v>1</v>
      </c>
      <c r="F14" s="16">
        <v>2953000</v>
      </c>
      <c r="G14" s="16">
        <v>2953000</v>
      </c>
      <c r="H14" s="17">
        <f>G14/F14</f>
        <v>1</v>
      </c>
      <c r="I14" s="16">
        <f t="shared" si="0"/>
        <v>3723000</v>
      </c>
      <c r="J14" s="16">
        <f t="shared" si="0"/>
        <v>3723000</v>
      </c>
      <c r="K14" s="17">
        <f>I14/J14</f>
        <v>1</v>
      </c>
    </row>
    <row r="15" spans="1:11" ht="52.5" customHeight="1">
      <c r="A15" s="11">
        <v>5</v>
      </c>
      <c r="B15" s="13" t="s">
        <v>91</v>
      </c>
      <c r="C15" s="16">
        <v>3173000</v>
      </c>
      <c r="D15" s="16">
        <v>3173000</v>
      </c>
      <c r="E15" s="17">
        <f>C15/D15</f>
        <v>1</v>
      </c>
      <c r="F15" s="16">
        <v>2690000</v>
      </c>
      <c r="G15" s="16">
        <v>2690000</v>
      </c>
      <c r="H15" s="17">
        <f>F15/G15</f>
        <v>1</v>
      </c>
      <c r="I15" s="16">
        <f t="shared" si="0"/>
        <v>5863000</v>
      </c>
      <c r="J15" s="16">
        <f t="shared" si="0"/>
        <v>5863000</v>
      </c>
      <c r="K15" s="17">
        <f>I15/J15</f>
        <v>1</v>
      </c>
    </row>
    <row r="16" spans="1:11" s="20" customFormat="1" ht="24" customHeight="1">
      <c r="A16" s="12">
        <v>6</v>
      </c>
      <c r="B16" s="14" t="s">
        <v>717</v>
      </c>
      <c r="C16" s="18">
        <f>C13+C14+C15</f>
        <v>5685000</v>
      </c>
      <c r="D16" s="18">
        <f>D13+D14+D15</f>
        <v>5685000</v>
      </c>
      <c r="E16" s="19">
        <v>1</v>
      </c>
      <c r="F16" s="18">
        <f>F13+F14+F15</f>
        <v>7278000</v>
      </c>
      <c r="G16" s="18">
        <f>G13+G14+G15</f>
        <v>7278000</v>
      </c>
      <c r="H16" s="19">
        <f>G16/F16</f>
        <v>1</v>
      </c>
      <c r="I16" s="18">
        <f>I13+I14+I15</f>
        <v>12963000</v>
      </c>
      <c r="J16" s="18">
        <f>J13+J14+J15</f>
        <v>12963000</v>
      </c>
      <c r="K16" s="19">
        <f>I16/J16</f>
        <v>1</v>
      </c>
    </row>
  </sheetData>
  <sheetProtection/>
  <mergeCells count="7">
    <mergeCell ref="J5:K5"/>
    <mergeCell ref="I9:K11"/>
    <mergeCell ref="B8:J8"/>
    <mergeCell ref="A9:A12"/>
    <mergeCell ref="B9:B12"/>
    <mergeCell ref="C9:E11"/>
    <mergeCell ref="F9:H11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57"/>
  <sheetViews>
    <sheetView zoomScale="120" zoomScaleNormal="120" zoomScalePageLayoutView="0" workbookViewId="0" topLeftCell="A58">
      <selection activeCell="A8" sqref="A8:T8"/>
    </sheetView>
  </sheetViews>
  <sheetFormatPr defaultColWidth="9.140625" defaultRowHeight="12.75"/>
  <cols>
    <col min="1" max="1" width="7.140625" style="55" customWidth="1"/>
    <col min="2" max="2" width="34.00390625" style="106" customWidth="1"/>
    <col min="3" max="3" width="12.8515625" style="28" customWidth="1"/>
    <col min="4" max="4" width="10.57421875" style="28" customWidth="1"/>
    <col min="5" max="5" width="9.28125" style="44" customWidth="1"/>
    <col min="6" max="6" width="10.28125" style="59" customWidth="1"/>
    <col min="7" max="7" width="10.57421875" style="43" customWidth="1"/>
    <col min="8" max="8" width="9.8515625" style="45" customWidth="1"/>
    <col min="9" max="9" width="10.57421875" style="60" customWidth="1"/>
    <col min="10" max="10" width="11.00390625" style="60" customWidth="1"/>
    <col min="11" max="11" width="9.57421875" style="45" customWidth="1"/>
    <col min="12" max="12" width="10.28125" style="43" customWidth="1"/>
    <col min="13" max="13" width="10.57421875" style="43" customWidth="1"/>
    <col min="14" max="14" width="8.8515625" style="45" customWidth="1"/>
    <col min="15" max="15" width="10.57421875" style="43" customWidth="1"/>
    <col min="16" max="16" width="11.421875" style="43" customWidth="1"/>
    <col min="17" max="17" width="15.28125" style="45" customWidth="1"/>
    <col min="18" max="18" width="11.421875" style="43" customWidth="1"/>
    <col min="19" max="19" width="11.00390625" style="43" customWidth="1"/>
    <col min="20" max="20" width="9.8515625" style="45" customWidth="1"/>
    <col min="21" max="22" width="9.140625" style="5" customWidth="1"/>
    <col min="23" max="23" width="11.7109375" style="5" bestFit="1" customWidth="1"/>
    <col min="24" max="16384" width="9.140625" style="5" customWidth="1"/>
  </cols>
  <sheetData>
    <row r="1" spans="18:20" ht="15">
      <c r="R1" s="46"/>
      <c r="S1" s="47"/>
      <c r="T1" s="48" t="s">
        <v>194</v>
      </c>
    </row>
    <row r="2" spans="18:20" ht="15">
      <c r="R2" s="46"/>
      <c r="S2" s="49"/>
      <c r="T2" s="50" t="s">
        <v>58</v>
      </c>
    </row>
    <row r="3" spans="18:20" ht="15">
      <c r="R3" s="46"/>
      <c r="S3" s="49"/>
      <c r="T3" s="50" t="s">
        <v>99</v>
      </c>
    </row>
    <row r="4" spans="18:20" ht="15">
      <c r="R4" s="46"/>
      <c r="S4" s="49"/>
      <c r="T4" s="51" t="s">
        <v>107</v>
      </c>
    </row>
    <row r="5" spans="18:20" ht="15">
      <c r="R5" s="46"/>
      <c r="S5" s="203" t="s">
        <v>1024</v>
      </c>
      <c r="T5" s="203"/>
    </row>
    <row r="6" spans="18:20" ht="15">
      <c r="R6" s="52"/>
      <c r="S6" s="47"/>
      <c r="T6" s="53"/>
    </row>
    <row r="7" spans="18:20" ht="15">
      <c r="R7" s="46"/>
      <c r="S7" s="46"/>
      <c r="T7" s="54"/>
    </row>
    <row r="8" spans="1:20" ht="14.25">
      <c r="A8" s="225" t="s">
        <v>937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</row>
    <row r="9" ht="15.75" thickBot="1"/>
    <row r="10" spans="1:20" ht="12.75">
      <c r="A10" s="263" t="s">
        <v>85</v>
      </c>
      <c r="B10" s="256" t="s">
        <v>86</v>
      </c>
      <c r="C10" s="261" t="s">
        <v>87</v>
      </c>
      <c r="D10" s="259"/>
      <c r="E10" s="262"/>
      <c r="F10" s="258" t="s">
        <v>88</v>
      </c>
      <c r="G10" s="259"/>
      <c r="H10" s="260"/>
      <c r="I10" s="261" t="s">
        <v>89</v>
      </c>
      <c r="J10" s="259"/>
      <c r="K10" s="262"/>
      <c r="L10" s="258" t="s">
        <v>90</v>
      </c>
      <c r="M10" s="259"/>
      <c r="N10" s="260"/>
      <c r="O10" s="261" t="s">
        <v>91</v>
      </c>
      <c r="P10" s="259"/>
      <c r="Q10" s="262"/>
      <c r="R10" s="251" t="s">
        <v>927</v>
      </c>
      <c r="S10" s="252"/>
      <c r="T10" s="253"/>
    </row>
    <row r="11" spans="1:20" ht="11.25">
      <c r="A11" s="263"/>
      <c r="B11" s="256"/>
      <c r="C11" s="250" t="s">
        <v>926</v>
      </c>
      <c r="D11" s="254" t="s">
        <v>52</v>
      </c>
      <c r="E11" s="257"/>
      <c r="F11" s="250" t="s">
        <v>926</v>
      </c>
      <c r="G11" s="254" t="s">
        <v>52</v>
      </c>
      <c r="H11" s="255"/>
      <c r="I11" s="250" t="s">
        <v>926</v>
      </c>
      <c r="J11" s="254" t="s">
        <v>52</v>
      </c>
      <c r="K11" s="257"/>
      <c r="L11" s="250" t="s">
        <v>926</v>
      </c>
      <c r="M11" s="254" t="s">
        <v>52</v>
      </c>
      <c r="N11" s="255"/>
      <c r="O11" s="250" t="s">
        <v>926</v>
      </c>
      <c r="P11" s="254" t="s">
        <v>52</v>
      </c>
      <c r="Q11" s="257"/>
      <c r="R11" s="250" t="s">
        <v>926</v>
      </c>
      <c r="S11" s="264" t="s">
        <v>52</v>
      </c>
      <c r="T11" s="265"/>
    </row>
    <row r="12" spans="1:20" ht="11.25">
      <c r="A12" s="263"/>
      <c r="B12" s="256"/>
      <c r="C12" s="250"/>
      <c r="D12" s="254"/>
      <c r="E12" s="257"/>
      <c r="F12" s="250"/>
      <c r="G12" s="254"/>
      <c r="H12" s="255"/>
      <c r="I12" s="250"/>
      <c r="J12" s="254"/>
      <c r="K12" s="257"/>
      <c r="L12" s="250"/>
      <c r="M12" s="254"/>
      <c r="N12" s="255"/>
      <c r="O12" s="250"/>
      <c r="P12" s="254"/>
      <c r="Q12" s="257"/>
      <c r="R12" s="250"/>
      <c r="S12" s="264"/>
      <c r="T12" s="265"/>
    </row>
    <row r="13" spans="1:20" ht="90" customHeight="1">
      <c r="A13" s="263"/>
      <c r="B13" s="256"/>
      <c r="C13" s="250"/>
      <c r="D13" s="76" t="s">
        <v>59</v>
      </c>
      <c r="E13" s="94" t="s">
        <v>4</v>
      </c>
      <c r="F13" s="250"/>
      <c r="G13" s="77" t="s">
        <v>59</v>
      </c>
      <c r="H13" s="61" t="s">
        <v>4</v>
      </c>
      <c r="I13" s="250"/>
      <c r="J13" s="76" t="s">
        <v>59</v>
      </c>
      <c r="K13" s="94" t="s">
        <v>4</v>
      </c>
      <c r="L13" s="250"/>
      <c r="M13" s="77" t="s">
        <v>59</v>
      </c>
      <c r="N13" s="61" t="s">
        <v>4</v>
      </c>
      <c r="O13" s="250"/>
      <c r="P13" s="77" t="s">
        <v>59</v>
      </c>
      <c r="Q13" s="94" t="s">
        <v>4</v>
      </c>
      <c r="R13" s="250"/>
      <c r="S13" s="78" t="s">
        <v>59</v>
      </c>
      <c r="T13" s="98" t="s">
        <v>4</v>
      </c>
    </row>
    <row r="14" spans="1:20" ht="12.75">
      <c r="A14" s="56"/>
      <c r="B14" s="107"/>
      <c r="C14" s="95"/>
      <c r="D14" s="76"/>
      <c r="E14" s="94"/>
      <c r="F14" s="93"/>
      <c r="G14" s="77"/>
      <c r="H14" s="61"/>
      <c r="I14" s="95"/>
      <c r="J14" s="76"/>
      <c r="K14" s="94"/>
      <c r="L14" s="93"/>
      <c r="M14" s="77"/>
      <c r="N14" s="61"/>
      <c r="O14" s="97"/>
      <c r="P14" s="77"/>
      <c r="Q14" s="94"/>
      <c r="R14" s="96"/>
      <c r="S14" s="78"/>
      <c r="T14" s="98"/>
    </row>
    <row r="15" spans="1:20" s="22" customFormat="1" ht="45">
      <c r="A15" s="79" t="s">
        <v>180</v>
      </c>
      <c r="B15" s="115" t="s">
        <v>878</v>
      </c>
      <c r="C15" s="116">
        <f>SUM(C16)</f>
        <v>18128900</v>
      </c>
      <c r="D15" s="116">
        <f>SUM(D16)</f>
        <v>18128900</v>
      </c>
      <c r="E15" s="117">
        <f>D15/C15</f>
        <v>1</v>
      </c>
      <c r="F15" s="116">
        <f>SUM(F16)</f>
        <v>23798200</v>
      </c>
      <c r="G15" s="116">
        <f>SUM(G16)</f>
        <v>23798200</v>
      </c>
      <c r="H15" s="117">
        <f aca="true" t="shared" si="0" ref="H15:H57">G15/F15</f>
        <v>1</v>
      </c>
      <c r="I15" s="116">
        <f>SUM(I16)</f>
        <v>41908500</v>
      </c>
      <c r="J15" s="116">
        <f>SUM(J16)</f>
        <v>41908500</v>
      </c>
      <c r="K15" s="117">
        <f>J15/I15</f>
        <v>1</v>
      </c>
      <c r="L15" s="116">
        <f>SUM(L16)</f>
        <v>42771800</v>
      </c>
      <c r="M15" s="116">
        <f>SUM(M16)</f>
        <v>42771800</v>
      </c>
      <c r="N15" s="117">
        <f>M15/L15</f>
        <v>1</v>
      </c>
      <c r="O15" s="116">
        <f>SUM(O16)</f>
        <v>48130950</v>
      </c>
      <c r="P15" s="116">
        <f>SUM(P16)</f>
        <v>48130950</v>
      </c>
      <c r="Q15" s="117">
        <f aca="true" t="shared" si="1" ref="Q15:Q57">P15/O15</f>
        <v>1</v>
      </c>
      <c r="R15" s="116">
        <f>C15+F15+I15+L15+O15</f>
        <v>174738350</v>
      </c>
      <c r="S15" s="116">
        <f>D15+G15+J15+M15+P15</f>
        <v>174738350</v>
      </c>
      <c r="T15" s="117">
        <f>S15/R15</f>
        <v>1</v>
      </c>
    </row>
    <row r="16" spans="1:20" s="22" customFormat="1" ht="33.75">
      <c r="A16" s="58" t="s">
        <v>634</v>
      </c>
      <c r="B16" s="108" t="s">
        <v>635</v>
      </c>
      <c r="C16" s="102">
        <f>SUM(C17)</f>
        <v>18128900</v>
      </c>
      <c r="D16" s="102">
        <f>D17</f>
        <v>18128900</v>
      </c>
      <c r="E16" s="101">
        <f aca="true" t="shared" si="2" ref="E16:E57">D16/C16</f>
        <v>1</v>
      </c>
      <c r="F16" s="102">
        <f>SUM(F17)</f>
        <v>23798200</v>
      </c>
      <c r="G16" s="102">
        <f>G17</f>
        <v>23798200</v>
      </c>
      <c r="H16" s="101">
        <f t="shared" si="0"/>
        <v>1</v>
      </c>
      <c r="I16" s="102">
        <f>SUM(I17)</f>
        <v>41908500</v>
      </c>
      <c r="J16" s="102">
        <f>J17</f>
        <v>41908500</v>
      </c>
      <c r="K16" s="101">
        <f>J16/I16</f>
        <v>1</v>
      </c>
      <c r="L16" s="102">
        <f>SUM(L17)</f>
        <v>42771800</v>
      </c>
      <c r="M16" s="102">
        <f>M17</f>
        <v>42771800</v>
      </c>
      <c r="N16" s="101">
        <f>M16/L16</f>
        <v>1</v>
      </c>
      <c r="O16" s="102">
        <f>SUM(O17)</f>
        <v>48130950</v>
      </c>
      <c r="P16" s="102">
        <f>P17</f>
        <v>48130950</v>
      </c>
      <c r="Q16" s="101">
        <f t="shared" si="1"/>
        <v>1</v>
      </c>
      <c r="R16" s="100">
        <f aca="true" t="shared" si="3" ref="R16:S57">C16+F16+I16+L16+O16</f>
        <v>174738350</v>
      </c>
      <c r="S16" s="100">
        <f t="shared" si="3"/>
        <v>174738350</v>
      </c>
      <c r="T16" s="101">
        <f aca="true" t="shared" si="4" ref="T16:T57">S16/R16</f>
        <v>1</v>
      </c>
    </row>
    <row r="17" spans="1:20" s="22" customFormat="1" ht="33.75">
      <c r="A17" s="58" t="s">
        <v>636</v>
      </c>
      <c r="B17" s="108" t="s">
        <v>637</v>
      </c>
      <c r="C17" s="105">
        <v>18128900</v>
      </c>
      <c r="D17" s="105">
        <v>18128900</v>
      </c>
      <c r="E17" s="101">
        <f t="shared" si="2"/>
        <v>1</v>
      </c>
      <c r="F17" s="105">
        <v>23798200</v>
      </c>
      <c r="G17" s="105">
        <v>23798200</v>
      </c>
      <c r="H17" s="101">
        <f t="shared" si="0"/>
        <v>1</v>
      </c>
      <c r="I17" s="105">
        <v>41908500</v>
      </c>
      <c r="J17" s="105">
        <v>41908500</v>
      </c>
      <c r="K17" s="101">
        <f>J17/I17</f>
        <v>1</v>
      </c>
      <c r="L17" s="105">
        <v>42771800</v>
      </c>
      <c r="M17" s="105">
        <v>42771800</v>
      </c>
      <c r="N17" s="101">
        <f>M17/L17</f>
        <v>1</v>
      </c>
      <c r="O17" s="105">
        <v>48130950</v>
      </c>
      <c r="P17" s="105">
        <v>48130950</v>
      </c>
      <c r="Q17" s="101">
        <f t="shared" si="1"/>
        <v>1</v>
      </c>
      <c r="R17" s="100">
        <f t="shared" si="3"/>
        <v>174738350</v>
      </c>
      <c r="S17" s="100">
        <f t="shared" si="3"/>
        <v>174738350</v>
      </c>
      <c r="T17" s="101">
        <f t="shared" si="4"/>
        <v>1</v>
      </c>
    </row>
    <row r="18" spans="1:20" s="22" customFormat="1" ht="56.25">
      <c r="A18" s="118" t="s">
        <v>179</v>
      </c>
      <c r="B18" s="115" t="s">
        <v>879</v>
      </c>
      <c r="C18" s="119">
        <f aca="true" t="shared" si="5" ref="C18:P18">C19+C23+C26+C28</f>
        <v>8717003.5</v>
      </c>
      <c r="D18" s="119">
        <f t="shared" si="5"/>
        <v>8717003.5</v>
      </c>
      <c r="E18" s="117">
        <f t="shared" si="2"/>
        <v>1</v>
      </c>
      <c r="F18" s="119">
        <f t="shared" si="5"/>
        <v>7599385.93</v>
      </c>
      <c r="G18" s="119">
        <f t="shared" si="5"/>
        <v>7417586.699999999</v>
      </c>
      <c r="H18" s="117">
        <f t="shared" si="0"/>
        <v>0.9760771157466402</v>
      </c>
      <c r="I18" s="119">
        <f t="shared" si="5"/>
        <v>9371745</v>
      </c>
      <c r="J18" s="119">
        <f t="shared" si="5"/>
        <v>9321791</v>
      </c>
      <c r="K18" s="117">
        <f>J18/I18</f>
        <v>0.9946697226610413</v>
      </c>
      <c r="L18" s="119">
        <f t="shared" si="5"/>
        <v>1692240</v>
      </c>
      <c r="M18" s="119">
        <f t="shared" si="5"/>
        <v>1674964.7</v>
      </c>
      <c r="N18" s="117">
        <f>M18/L18</f>
        <v>0.9897914598402118</v>
      </c>
      <c r="O18" s="119">
        <f t="shared" si="5"/>
        <v>7581290.9399999995</v>
      </c>
      <c r="P18" s="119">
        <f t="shared" si="5"/>
        <v>2216526.94</v>
      </c>
      <c r="Q18" s="117">
        <f t="shared" si="1"/>
        <v>0.2923680092931508</v>
      </c>
      <c r="R18" s="116">
        <f t="shared" si="3"/>
        <v>34961665.37</v>
      </c>
      <c r="S18" s="116">
        <f t="shared" si="3"/>
        <v>29347872.84</v>
      </c>
      <c r="T18" s="117">
        <f t="shared" si="4"/>
        <v>0.8394300594497109</v>
      </c>
    </row>
    <row r="19" spans="1:20" s="22" customFormat="1" ht="56.25">
      <c r="A19" s="58" t="s">
        <v>638</v>
      </c>
      <c r="B19" s="108" t="s">
        <v>639</v>
      </c>
      <c r="C19" s="102">
        <f>C20+C21+C22</f>
        <v>1915764.5</v>
      </c>
      <c r="D19" s="102">
        <f>D20+D21+D22</f>
        <v>1915764.5</v>
      </c>
      <c r="E19" s="101">
        <f t="shared" si="2"/>
        <v>1</v>
      </c>
      <c r="F19" s="102">
        <f>F20+F21+F22</f>
        <v>4128390.93</v>
      </c>
      <c r="G19" s="102">
        <f>G20+G21+G22</f>
        <v>4106553.93</v>
      </c>
      <c r="H19" s="101">
        <f t="shared" si="0"/>
        <v>0.9947105299933405</v>
      </c>
      <c r="I19" s="102">
        <f>I20+I21+I22</f>
        <v>2737075</v>
      </c>
      <c r="J19" s="102">
        <f>J20+J21+J22</f>
        <v>2737075</v>
      </c>
      <c r="K19" s="101">
        <f>J19/I19</f>
        <v>1</v>
      </c>
      <c r="L19" s="102">
        <f>L20+L21+L22</f>
        <v>1481890</v>
      </c>
      <c r="M19" s="102">
        <f>M20+M21+M22</f>
        <v>1481890</v>
      </c>
      <c r="N19" s="101">
        <f>M19/L19</f>
        <v>1</v>
      </c>
      <c r="O19" s="102">
        <f>O20+O21+O22</f>
        <v>4117966</v>
      </c>
      <c r="P19" s="102">
        <f>P20+P21+P22</f>
        <v>1019797</v>
      </c>
      <c r="Q19" s="101">
        <f t="shared" si="1"/>
        <v>0.24764580377788453</v>
      </c>
      <c r="R19" s="100">
        <f t="shared" si="3"/>
        <v>14381086.43</v>
      </c>
      <c r="S19" s="100">
        <f t="shared" si="3"/>
        <v>11261080.43</v>
      </c>
      <c r="T19" s="101">
        <f t="shared" si="4"/>
        <v>0.7830479626705088</v>
      </c>
    </row>
    <row r="20" spans="1:20" s="22" customFormat="1" ht="33.75">
      <c r="A20" s="99" t="s">
        <v>640</v>
      </c>
      <c r="B20" s="109" t="s">
        <v>880</v>
      </c>
      <c r="C20" s="102">
        <v>0</v>
      </c>
      <c r="D20" s="102">
        <v>0</v>
      </c>
      <c r="E20" s="101">
        <v>0</v>
      </c>
      <c r="F20" s="105">
        <v>1919716</v>
      </c>
      <c r="G20" s="105">
        <v>1919716</v>
      </c>
      <c r="H20" s="101">
        <f t="shared" si="0"/>
        <v>1</v>
      </c>
      <c r="I20" s="102">
        <v>0</v>
      </c>
      <c r="J20" s="102">
        <v>0</v>
      </c>
      <c r="K20" s="101">
        <v>0</v>
      </c>
      <c r="L20" s="102">
        <v>0</v>
      </c>
      <c r="M20" s="102">
        <v>0</v>
      </c>
      <c r="N20" s="101">
        <v>0</v>
      </c>
      <c r="O20" s="105">
        <v>1764936</v>
      </c>
      <c r="P20" s="105">
        <v>313888</v>
      </c>
      <c r="Q20" s="101">
        <f t="shared" si="1"/>
        <v>0.17784667546018665</v>
      </c>
      <c r="R20" s="100">
        <f t="shared" si="3"/>
        <v>3684652</v>
      </c>
      <c r="S20" s="100">
        <f t="shared" si="3"/>
        <v>2233604</v>
      </c>
      <c r="T20" s="101">
        <f t="shared" si="4"/>
        <v>0.6061913038191937</v>
      </c>
    </row>
    <row r="21" spans="1:20" s="22" customFormat="1" ht="45">
      <c r="A21" s="99" t="s">
        <v>641</v>
      </c>
      <c r="B21" s="110" t="s">
        <v>941</v>
      </c>
      <c r="C21" s="105">
        <v>1422671</v>
      </c>
      <c r="D21" s="105">
        <v>1422671</v>
      </c>
      <c r="E21" s="101">
        <f t="shared" si="2"/>
        <v>1</v>
      </c>
      <c r="F21" s="105">
        <v>45995</v>
      </c>
      <c r="G21" s="105">
        <v>24158</v>
      </c>
      <c r="H21" s="101">
        <f t="shared" si="0"/>
        <v>0.5252310033699316</v>
      </c>
      <c r="I21" s="105">
        <v>2737075</v>
      </c>
      <c r="J21" s="105">
        <v>2737075</v>
      </c>
      <c r="K21" s="101">
        <f>J21/I21</f>
        <v>1</v>
      </c>
      <c r="L21" s="102">
        <v>0</v>
      </c>
      <c r="M21" s="102">
        <v>0</v>
      </c>
      <c r="N21" s="101">
        <v>0</v>
      </c>
      <c r="O21" s="105">
        <v>2353030</v>
      </c>
      <c r="P21" s="105">
        <v>705909</v>
      </c>
      <c r="Q21" s="101">
        <f t="shared" si="1"/>
        <v>0.3</v>
      </c>
      <c r="R21" s="100">
        <f t="shared" si="3"/>
        <v>6558771</v>
      </c>
      <c r="S21" s="100">
        <f t="shared" si="3"/>
        <v>4889813</v>
      </c>
      <c r="T21" s="101">
        <f t="shared" si="4"/>
        <v>0.7455379978962522</v>
      </c>
    </row>
    <row r="22" spans="1:20" s="22" customFormat="1" ht="90">
      <c r="A22" s="99" t="s">
        <v>720</v>
      </c>
      <c r="B22" s="110" t="s">
        <v>942</v>
      </c>
      <c r="C22" s="105">
        <v>493093.5</v>
      </c>
      <c r="D22" s="105">
        <v>493093.5</v>
      </c>
      <c r="E22" s="101">
        <f t="shared" si="2"/>
        <v>1</v>
      </c>
      <c r="F22" s="105">
        <v>2162679.93</v>
      </c>
      <c r="G22" s="105">
        <v>2162679.93</v>
      </c>
      <c r="H22" s="101">
        <f t="shared" si="0"/>
        <v>1</v>
      </c>
      <c r="I22" s="103">
        <v>0</v>
      </c>
      <c r="J22" s="102">
        <v>0</v>
      </c>
      <c r="K22" s="101">
        <v>0</v>
      </c>
      <c r="L22" s="105">
        <v>1481890</v>
      </c>
      <c r="M22" s="105">
        <v>1481890</v>
      </c>
      <c r="N22" s="101">
        <f>M22/L22</f>
        <v>1</v>
      </c>
      <c r="O22" s="103">
        <v>0</v>
      </c>
      <c r="P22" s="102">
        <v>0</v>
      </c>
      <c r="Q22" s="101">
        <v>0</v>
      </c>
      <c r="R22" s="100">
        <f t="shared" si="3"/>
        <v>4137663.43</v>
      </c>
      <c r="S22" s="100">
        <f t="shared" si="3"/>
        <v>4137663.43</v>
      </c>
      <c r="T22" s="101">
        <f t="shared" si="4"/>
        <v>1</v>
      </c>
    </row>
    <row r="23" spans="1:20" s="22" customFormat="1" ht="45">
      <c r="A23" s="58" t="s">
        <v>642</v>
      </c>
      <c r="B23" s="108" t="s">
        <v>643</v>
      </c>
      <c r="C23" s="102">
        <f>SUM(C24:C25)</f>
        <v>6801239</v>
      </c>
      <c r="D23" s="102">
        <f>SUM(D24:D25)</f>
        <v>6801239</v>
      </c>
      <c r="E23" s="101">
        <f t="shared" si="2"/>
        <v>1</v>
      </c>
      <c r="F23" s="102">
        <f>SUM(F24:F25)</f>
        <v>2059296</v>
      </c>
      <c r="G23" s="102">
        <f>SUM(G24:G25)</f>
        <v>2052576</v>
      </c>
      <c r="H23" s="101">
        <f t="shared" si="0"/>
        <v>0.9967367488695166</v>
      </c>
      <c r="I23" s="102">
        <f>SUM(I24:I25)</f>
        <v>6634670</v>
      </c>
      <c r="J23" s="102">
        <f>SUM(J24:J25)</f>
        <v>6584716</v>
      </c>
      <c r="K23" s="101">
        <f>J23/I23</f>
        <v>0.9924707634290778</v>
      </c>
      <c r="L23" s="102">
        <f>SUM(L24:L25)</f>
        <v>210350</v>
      </c>
      <c r="M23" s="102">
        <f>SUM(M24:M25)</f>
        <v>193074.7</v>
      </c>
      <c r="N23" s="101">
        <f>M23/L23</f>
        <v>0.9178735440931781</v>
      </c>
      <c r="O23" s="102">
        <f>SUM(O24:O25)</f>
        <v>2763324.94</v>
      </c>
      <c r="P23" s="102">
        <f>SUM(P24:P25)</f>
        <v>1023164.94</v>
      </c>
      <c r="Q23" s="101">
        <f t="shared" si="1"/>
        <v>0.37026587977018727</v>
      </c>
      <c r="R23" s="100">
        <f t="shared" si="3"/>
        <v>18468879.94</v>
      </c>
      <c r="S23" s="100">
        <f t="shared" si="3"/>
        <v>16654770.639999999</v>
      </c>
      <c r="T23" s="101">
        <f t="shared" si="4"/>
        <v>0.9017748068159241</v>
      </c>
    </row>
    <row r="24" spans="1:20" s="62" customFormat="1" ht="67.5">
      <c r="A24" s="99" t="s">
        <v>644</v>
      </c>
      <c r="B24" s="110" t="s">
        <v>719</v>
      </c>
      <c r="C24" s="105">
        <v>6801239</v>
      </c>
      <c r="D24" s="105">
        <v>6801239</v>
      </c>
      <c r="E24" s="101">
        <f t="shared" si="2"/>
        <v>1</v>
      </c>
      <c r="F24" s="105">
        <v>2059296</v>
      </c>
      <c r="G24" s="105">
        <v>2052576</v>
      </c>
      <c r="H24" s="101">
        <f t="shared" si="0"/>
        <v>0.9967367488695166</v>
      </c>
      <c r="I24" s="105">
        <v>6634670</v>
      </c>
      <c r="J24" s="105">
        <v>6584716</v>
      </c>
      <c r="K24" s="101">
        <f>J24/I24</f>
        <v>0.9924707634290778</v>
      </c>
      <c r="L24" s="105">
        <v>210350</v>
      </c>
      <c r="M24" s="105">
        <v>193074.7</v>
      </c>
      <c r="N24" s="101">
        <f>M24/L24</f>
        <v>0.9178735440931781</v>
      </c>
      <c r="O24" s="105">
        <v>0</v>
      </c>
      <c r="P24" s="105">
        <v>0</v>
      </c>
      <c r="Q24" s="101">
        <v>0</v>
      </c>
      <c r="R24" s="100">
        <f t="shared" si="3"/>
        <v>15705555</v>
      </c>
      <c r="S24" s="100">
        <f t="shared" si="3"/>
        <v>15631605.7</v>
      </c>
      <c r="T24" s="101">
        <f t="shared" si="4"/>
        <v>0.9952915194655648</v>
      </c>
    </row>
    <row r="25" spans="1:20" s="62" customFormat="1" ht="56.25">
      <c r="A25" s="99" t="s">
        <v>645</v>
      </c>
      <c r="B25" s="110" t="s">
        <v>932</v>
      </c>
      <c r="C25" s="103">
        <v>0</v>
      </c>
      <c r="D25" s="103">
        <v>0</v>
      </c>
      <c r="E25" s="101">
        <v>0</v>
      </c>
      <c r="F25" s="103">
        <v>0</v>
      </c>
      <c r="G25" s="103">
        <v>0</v>
      </c>
      <c r="H25" s="101">
        <v>0</v>
      </c>
      <c r="I25" s="103">
        <v>0</v>
      </c>
      <c r="J25" s="103">
        <v>0</v>
      </c>
      <c r="K25" s="101">
        <v>0</v>
      </c>
      <c r="L25" s="103">
        <v>0</v>
      </c>
      <c r="M25" s="103">
        <v>0</v>
      </c>
      <c r="N25" s="101">
        <v>0</v>
      </c>
      <c r="O25" s="105">
        <v>2763324.94</v>
      </c>
      <c r="P25" s="105">
        <v>1023164.94</v>
      </c>
      <c r="Q25" s="101">
        <f t="shared" si="1"/>
        <v>0.37026587977018727</v>
      </c>
      <c r="R25" s="100">
        <f t="shared" si="3"/>
        <v>2763324.94</v>
      </c>
      <c r="S25" s="100">
        <f t="shared" si="3"/>
        <v>1023164.94</v>
      </c>
      <c r="T25" s="101">
        <f t="shared" si="4"/>
        <v>0.37026587977018727</v>
      </c>
    </row>
    <row r="26" spans="1:20" s="62" customFormat="1" ht="45">
      <c r="A26" s="99" t="s">
        <v>721</v>
      </c>
      <c r="B26" s="110" t="s">
        <v>881</v>
      </c>
      <c r="C26" s="103">
        <f>C27</f>
        <v>0</v>
      </c>
      <c r="D26" s="103">
        <f>D27</f>
        <v>0</v>
      </c>
      <c r="E26" s="101">
        <v>0</v>
      </c>
      <c r="F26" s="103">
        <f>F27</f>
        <v>1411699</v>
      </c>
      <c r="G26" s="103">
        <f>G27</f>
        <v>1258456.77</v>
      </c>
      <c r="H26" s="101">
        <f t="shared" si="0"/>
        <v>0.8914483682428053</v>
      </c>
      <c r="I26" s="103">
        <f>I27</f>
        <v>0</v>
      </c>
      <c r="J26" s="103">
        <f>J27</f>
        <v>0</v>
      </c>
      <c r="K26" s="101">
        <v>0</v>
      </c>
      <c r="L26" s="103">
        <f>L27</f>
        <v>0</v>
      </c>
      <c r="M26" s="103">
        <f>M27</f>
        <v>0</v>
      </c>
      <c r="N26" s="101">
        <v>0</v>
      </c>
      <c r="O26" s="103">
        <f>O27</f>
        <v>0</v>
      </c>
      <c r="P26" s="103">
        <f>P27</f>
        <v>0</v>
      </c>
      <c r="Q26" s="101">
        <v>0</v>
      </c>
      <c r="R26" s="100">
        <f t="shared" si="3"/>
        <v>1411699</v>
      </c>
      <c r="S26" s="100">
        <f t="shared" si="3"/>
        <v>1258456.77</v>
      </c>
      <c r="T26" s="101">
        <f t="shared" si="4"/>
        <v>0.8914483682428053</v>
      </c>
    </row>
    <row r="27" spans="1:20" s="62" customFormat="1" ht="33.75">
      <c r="A27" s="99" t="s">
        <v>722</v>
      </c>
      <c r="B27" s="111" t="s">
        <v>943</v>
      </c>
      <c r="C27" s="103">
        <v>0</v>
      </c>
      <c r="D27" s="103">
        <v>0</v>
      </c>
      <c r="E27" s="101">
        <v>0</v>
      </c>
      <c r="F27" s="105">
        <v>1411699</v>
      </c>
      <c r="G27" s="105">
        <v>1258456.77</v>
      </c>
      <c r="H27" s="101">
        <f t="shared" si="0"/>
        <v>0.8914483682428053</v>
      </c>
      <c r="I27" s="103">
        <v>0</v>
      </c>
      <c r="J27" s="103">
        <f>J28</f>
        <v>0</v>
      </c>
      <c r="K27" s="101">
        <v>0</v>
      </c>
      <c r="L27" s="103">
        <v>0</v>
      </c>
      <c r="M27" s="103">
        <v>0</v>
      </c>
      <c r="N27" s="101">
        <v>0</v>
      </c>
      <c r="O27" s="103">
        <v>0</v>
      </c>
      <c r="P27" s="103">
        <v>0</v>
      </c>
      <c r="Q27" s="101">
        <v>0</v>
      </c>
      <c r="R27" s="100">
        <f t="shared" si="3"/>
        <v>1411699</v>
      </c>
      <c r="S27" s="100">
        <f t="shared" si="3"/>
        <v>1258456.77</v>
      </c>
      <c r="T27" s="101">
        <f t="shared" si="4"/>
        <v>0.8914483682428053</v>
      </c>
    </row>
    <row r="28" spans="1:20" s="62" customFormat="1" ht="11.25">
      <c r="A28" s="99" t="s">
        <v>882</v>
      </c>
      <c r="B28" s="110" t="s">
        <v>883</v>
      </c>
      <c r="C28" s="103">
        <f>C29</f>
        <v>0</v>
      </c>
      <c r="D28" s="103">
        <f aca="true" t="shared" si="6" ref="D28:P28">D29</f>
        <v>0</v>
      </c>
      <c r="E28" s="101">
        <v>0</v>
      </c>
      <c r="F28" s="103">
        <f t="shared" si="6"/>
        <v>0</v>
      </c>
      <c r="G28" s="103">
        <f t="shared" si="6"/>
        <v>0</v>
      </c>
      <c r="H28" s="101">
        <v>0</v>
      </c>
      <c r="I28" s="103">
        <f t="shared" si="6"/>
        <v>0</v>
      </c>
      <c r="J28" s="103">
        <f t="shared" si="6"/>
        <v>0</v>
      </c>
      <c r="K28" s="101">
        <v>0</v>
      </c>
      <c r="L28" s="103">
        <f t="shared" si="6"/>
        <v>0</v>
      </c>
      <c r="M28" s="103">
        <f t="shared" si="6"/>
        <v>0</v>
      </c>
      <c r="N28" s="101">
        <v>0</v>
      </c>
      <c r="O28" s="103">
        <f t="shared" si="6"/>
        <v>700000</v>
      </c>
      <c r="P28" s="103">
        <f t="shared" si="6"/>
        <v>173565</v>
      </c>
      <c r="Q28" s="101">
        <f t="shared" si="1"/>
        <v>0.24795</v>
      </c>
      <c r="R28" s="100">
        <f t="shared" si="3"/>
        <v>700000</v>
      </c>
      <c r="S28" s="100">
        <f t="shared" si="3"/>
        <v>173565</v>
      </c>
      <c r="T28" s="101">
        <f t="shared" si="4"/>
        <v>0.24795</v>
      </c>
    </row>
    <row r="29" spans="1:20" s="62" customFormat="1" ht="56.25">
      <c r="A29" s="99" t="s">
        <v>884</v>
      </c>
      <c r="B29" s="110" t="s">
        <v>944</v>
      </c>
      <c r="C29" s="103">
        <v>0</v>
      </c>
      <c r="D29" s="103">
        <v>0</v>
      </c>
      <c r="E29" s="101">
        <v>0</v>
      </c>
      <c r="F29" s="103">
        <v>0</v>
      </c>
      <c r="G29" s="103">
        <v>0</v>
      </c>
      <c r="H29" s="101">
        <v>0</v>
      </c>
      <c r="I29" s="103">
        <v>0</v>
      </c>
      <c r="J29" s="103">
        <v>0</v>
      </c>
      <c r="K29" s="101">
        <v>0</v>
      </c>
      <c r="L29" s="103">
        <v>0</v>
      </c>
      <c r="M29" s="103">
        <v>0</v>
      </c>
      <c r="N29" s="101">
        <v>0</v>
      </c>
      <c r="O29" s="105">
        <v>700000</v>
      </c>
      <c r="P29" s="105">
        <v>173565</v>
      </c>
      <c r="Q29" s="101">
        <f t="shared" si="1"/>
        <v>0.24795</v>
      </c>
      <c r="R29" s="100">
        <f t="shared" si="3"/>
        <v>700000</v>
      </c>
      <c r="S29" s="100">
        <f t="shared" si="3"/>
        <v>173565</v>
      </c>
      <c r="T29" s="101">
        <f t="shared" si="4"/>
        <v>0.24795</v>
      </c>
    </row>
    <row r="30" spans="1:20" s="62" customFormat="1" ht="56.25">
      <c r="A30" s="120">
        <v>3</v>
      </c>
      <c r="B30" s="115" t="s">
        <v>885</v>
      </c>
      <c r="C30" s="121">
        <f aca="true" t="shared" si="7" ref="C30:S30">SUM(C31:C46)</f>
        <v>2361338.69</v>
      </c>
      <c r="D30" s="121">
        <f t="shared" si="7"/>
        <v>2344482.6</v>
      </c>
      <c r="E30" s="117">
        <f t="shared" si="2"/>
        <v>0.992861638158311</v>
      </c>
      <c r="F30" s="121">
        <f t="shared" si="7"/>
        <v>3344992</v>
      </c>
      <c r="G30" s="121">
        <f t="shared" si="7"/>
        <v>585181.8</v>
      </c>
      <c r="H30" s="117">
        <f t="shared" si="0"/>
        <v>0.17494266055045873</v>
      </c>
      <c r="I30" s="121">
        <f t="shared" si="7"/>
        <v>1152000</v>
      </c>
      <c r="J30" s="121">
        <f t="shared" si="7"/>
        <v>235696.87</v>
      </c>
      <c r="K30" s="117">
        <f>J30/I30</f>
        <v>0.20459797743055555</v>
      </c>
      <c r="L30" s="121">
        <f t="shared" si="7"/>
        <v>0</v>
      </c>
      <c r="M30" s="121">
        <f t="shared" si="7"/>
        <v>0</v>
      </c>
      <c r="N30" s="117">
        <v>0</v>
      </c>
      <c r="O30" s="121">
        <f t="shared" si="7"/>
        <v>3690899.84</v>
      </c>
      <c r="P30" s="121">
        <f t="shared" si="7"/>
        <v>2392304.84</v>
      </c>
      <c r="Q30" s="117">
        <f t="shared" si="1"/>
        <v>0.6481630344106005</v>
      </c>
      <c r="R30" s="121">
        <f t="shared" si="7"/>
        <v>10549230.53</v>
      </c>
      <c r="S30" s="121">
        <f t="shared" si="7"/>
        <v>5557666.11</v>
      </c>
      <c r="T30" s="117">
        <f t="shared" si="4"/>
        <v>0.5268314209453532</v>
      </c>
    </row>
    <row r="31" spans="1:20" s="62" customFormat="1" ht="56.25">
      <c r="A31" s="99" t="s">
        <v>646</v>
      </c>
      <c r="B31" s="109" t="s">
        <v>946</v>
      </c>
      <c r="C31" s="105">
        <v>1424600</v>
      </c>
      <c r="D31" s="105">
        <v>1424600</v>
      </c>
      <c r="E31" s="101">
        <f t="shared" si="2"/>
        <v>1</v>
      </c>
      <c r="F31" s="103">
        <v>0</v>
      </c>
      <c r="G31" s="103">
        <v>0</v>
      </c>
      <c r="H31" s="101">
        <v>0</v>
      </c>
      <c r="I31" s="103">
        <v>0</v>
      </c>
      <c r="J31" s="103">
        <v>0</v>
      </c>
      <c r="K31" s="101">
        <v>0</v>
      </c>
      <c r="L31" s="103">
        <v>0</v>
      </c>
      <c r="M31" s="103">
        <v>0</v>
      </c>
      <c r="N31" s="101">
        <v>0</v>
      </c>
      <c r="O31" s="103">
        <v>0</v>
      </c>
      <c r="P31" s="103">
        <v>0</v>
      </c>
      <c r="Q31" s="101">
        <v>0</v>
      </c>
      <c r="R31" s="100">
        <f t="shared" si="3"/>
        <v>1424600</v>
      </c>
      <c r="S31" s="100">
        <f t="shared" si="3"/>
        <v>1424600</v>
      </c>
      <c r="T31" s="101">
        <f t="shared" si="4"/>
        <v>1</v>
      </c>
    </row>
    <row r="32" spans="1:20" s="62" customFormat="1" ht="135">
      <c r="A32" s="99" t="s">
        <v>723</v>
      </c>
      <c r="B32" s="112" t="s">
        <v>886</v>
      </c>
      <c r="C32" s="105">
        <v>75182.69</v>
      </c>
      <c r="D32" s="105">
        <v>58326.6</v>
      </c>
      <c r="E32" s="101">
        <f t="shared" si="2"/>
        <v>0.7757982588811334</v>
      </c>
      <c r="F32" s="103">
        <v>0</v>
      </c>
      <c r="G32" s="103">
        <v>0</v>
      </c>
      <c r="H32" s="101">
        <v>0</v>
      </c>
      <c r="I32" s="103">
        <v>0</v>
      </c>
      <c r="J32" s="103">
        <v>0</v>
      </c>
      <c r="K32" s="101">
        <v>0</v>
      </c>
      <c r="L32" s="103">
        <v>0</v>
      </c>
      <c r="M32" s="103">
        <v>0</v>
      </c>
      <c r="N32" s="101">
        <v>0</v>
      </c>
      <c r="O32" s="103">
        <v>0</v>
      </c>
      <c r="P32" s="103">
        <v>0</v>
      </c>
      <c r="Q32" s="101">
        <v>0</v>
      </c>
      <c r="R32" s="100">
        <f t="shared" si="3"/>
        <v>75182.69</v>
      </c>
      <c r="S32" s="100">
        <f t="shared" si="3"/>
        <v>58326.6</v>
      </c>
      <c r="T32" s="101">
        <f t="shared" si="4"/>
        <v>0.7757982588811334</v>
      </c>
    </row>
    <row r="33" spans="1:20" s="62" customFormat="1" ht="78.75">
      <c r="A33" s="99" t="s">
        <v>647</v>
      </c>
      <c r="B33" s="113" t="s">
        <v>887</v>
      </c>
      <c r="C33" s="105">
        <v>243000</v>
      </c>
      <c r="D33" s="105">
        <v>243000</v>
      </c>
      <c r="E33" s="101">
        <f t="shared" si="2"/>
        <v>1</v>
      </c>
      <c r="F33" s="103">
        <v>0</v>
      </c>
      <c r="G33" s="103">
        <v>0</v>
      </c>
      <c r="H33" s="101">
        <v>0</v>
      </c>
      <c r="I33" s="103">
        <v>0</v>
      </c>
      <c r="J33" s="103">
        <v>0</v>
      </c>
      <c r="K33" s="101">
        <v>0</v>
      </c>
      <c r="L33" s="103">
        <v>0</v>
      </c>
      <c r="M33" s="103">
        <v>0</v>
      </c>
      <c r="N33" s="101">
        <v>0</v>
      </c>
      <c r="O33" s="103">
        <v>0</v>
      </c>
      <c r="P33" s="103">
        <v>0</v>
      </c>
      <c r="Q33" s="101">
        <v>0</v>
      </c>
      <c r="R33" s="100">
        <f t="shared" si="3"/>
        <v>243000</v>
      </c>
      <c r="S33" s="100">
        <f t="shared" si="3"/>
        <v>243000</v>
      </c>
      <c r="T33" s="101">
        <f t="shared" si="4"/>
        <v>1</v>
      </c>
    </row>
    <row r="34" spans="1:20" s="62" customFormat="1" ht="78.75">
      <c r="A34" s="99" t="s">
        <v>724</v>
      </c>
      <c r="B34" s="113" t="s">
        <v>938</v>
      </c>
      <c r="C34" s="105">
        <v>351706</v>
      </c>
      <c r="D34" s="105">
        <v>351706</v>
      </c>
      <c r="E34" s="101">
        <f t="shared" si="2"/>
        <v>1</v>
      </c>
      <c r="F34" s="103">
        <v>0</v>
      </c>
      <c r="G34" s="103">
        <v>0</v>
      </c>
      <c r="H34" s="101">
        <v>0</v>
      </c>
      <c r="I34" s="103">
        <v>0</v>
      </c>
      <c r="J34" s="103">
        <v>0</v>
      </c>
      <c r="K34" s="101">
        <v>0</v>
      </c>
      <c r="L34" s="103">
        <v>0</v>
      </c>
      <c r="M34" s="103">
        <v>0</v>
      </c>
      <c r="N34" s="101">
        <v>0</v>
      </c>
      <c r="O34" s="103">
        <v>0</v>
      </c>
      <c r="P34" s="103">
        <v>0</v>
      </c>
      <c r="Q34" s="101">
        <v>0</v>
      </c>
      <c r="R34" s="100">
        <f t="shared" si="3"/>
        <v>351706</v>
      </c>
      <c r="S34" s="100">
        <f t="shared" si="3"/>
        <v>351706</v>
      </c>
      <c r="T34" s="101">
        <f t="shared" si="4"/>
        <v>1</v>
      </c>
    </row>
    <row r="35" spans="1:20" s="63" customFormat="1" ht="56.25">
      <c r="A35" s="99" t="s">
        <v>648</v>
      </c>
      <c r="B35" s="113" t="s">
        <v>888</v>
      </c>
      <c r="C35" s="105">
        <v>266850</v>
      </c>
      <c r="D35" s="105">
        <v>266850</v>
      </c>
      <c r="E35" s="101">
        <f t="shared" si="2"/>
        <v>1</v>
      </c>
      <c r="F35" s="103">
        <v>0</v>
      </c>
      <c r="G35" s="103">
        <v>0</v>
      </c>
      <c r="H35" s="101">
        <v>0</v>
      </c>
      <c r="I35" s="103">
        <v>0</v>
      </c>
      <c r="J35" s="103">
        <v>0</v>
      </c>
      <c r="K35" s="101">
        <v>0</v>
      </c>
      <c r="L35" s="103">
        <v>0</v>
      </c>
      <c r="M35" s="103">
        <v>0</v>
      </c>
      <c r="N35" s="101">
        <v>0</v>
      </c>
      <c r="O35" s="103">
        <v>0</v>
      </c>
      <c r="P35" s="103">
        <v>0</v>
      </c>
      <c r="Q35" s="101">
        <v>0</v>
      </c>
      <c r="R35" s="100">
        <f t="shared" si="3"/>
        <v>266850</v>
      </c>
      <c r="S35" s="100">
        <f t="shared" si="3"/>
        <v>266850</v>
      </c>
      <c r="T35" s="101">
        <f t="shared" si="4"/>
        <v>1</v>
      </c>
    </row>
    <row r="36" spans="1:20" s="63" customFormat="1" ht="56.25">
      <c r="A36" s="99" t="s">
        <v>649</v>
      </c>
      <c r="B36" s="113" t="s">
        <v>929</v>
      </c>
      <c r="C36" s="105">
        <v>0</v>
      </c>
      <c r="D36" s="105">
        <v>0</v>
      </c>
      <c r="E36" s="101">
        <v>0</v>
      </c>
      <c r="F36" s="105">
        <v>94992</v>
      </c>
      <c r="G36" s="105">
        <v>94992</v>
      </c>
      <c r="H36" s="101">
        <f t="shared" si="0"/>
        <v>1</v>
      </c>
      <c r="I36" s="105">
        <v>0</v>
      </c>
      <c r="J36" s="105">
        <v>0</v>
      </c>
      <c r="K36" s="101">
        <v>0</v>
      </c>
      <c r="L36" s="105">
        <v>0</v>
      </c>
      <c r="M36" s="105">
        <v>0</v>
      </c>
      <c r="N36" s="101">
        <v>0</v>
      </c>
      <c r="O36" s="105">
        <v>0</v>
      </c>
      <c r="P36" s="105">
        <v>0</v>
      </c>
      <c r="Q36" s="101">
        <v>0</v>
      </c>
      <c r="R36" s="100">
        <f t="shared" si="3"/>
        <v>94992</v>
      </c>
      <c r="S36" s="100">
        <f t="shared" si="3"/>
        <v>94992</v>
      </c>
      <c r="T36" s="101">
        <f t="shared" si="4"/>
        <v>1</v>
      </c>
    </row>
    <row r="37" spans="1:20" s="63" customFormat="1" ht="135">
      <c r="A37" s="99" t="s">
        <v>725</v>
      </c>
      <c r="B37" s="112" t="s">
        <v>934</v>
      </c>
      <c r="C37" s="103">
        <v>0</v>
      </c>
      <c r="D37" s="103">
        <v>0</v>
      </c>
      <c r="E37" s="101">
        <v>0</v>
      </c>
      <c r="F37" s="105">
        <v>2978600</v>
      </c>
      <c r="G37" s="105">
        <v>260189.8</v>
      </c>
      <c r="H37" s="101">
        <f t="shared" si="0"/>
        <v>0.08735305176928758</v>
      </c>
      <c r="I37" s="103">
        <v>0</v>
      </c>
      <c r="J37" s="103">
        <v>0</v>
      </c>
      <c r="K37" s="101">
        <v>0</v>
      </c>
      <c r="L37" s="103">
        <v>0</v>
      </c>
      <c r="M37" s="103">
        <v>0</v>
      </c>
      <c r="N37" s="101">
        <v>0</v>
      </c>
      <c r="O37" s="103">
        <v>0</v>
      </c>
      <c r="P37" s="103">
        <v>0</v>
      </c>
      <c r="Q37" s="101">
        <v>0</v>
      </c>
      <c r="R37" s="100">
        <f t="shared" si="3"/>
        <v>2978600</v>
      </c>
      <c r="S37" s="100">
        <f t="shared" si="3"/>
        <v>260189.8</v>
      </c>
      <c r="T37" s="101">
        <f t="shared" si="4"/>
        <v>0.08735305176928758</v>
      </c>
    </row>
    <row r="38" spans="1:20" s="23" customFormat="1" ht="67.5">
      <c r="A38" s="99" t="s">
        <v>889</v>
      </c>
      <c r="B38" s="112" t="s">
        <v>930</v>
      </c>
      <c r="C38" s="105">
        <v>0</v>
      </c>
      <c r="D38" s="105">
        <v>0</v>
      </c>
      <c r="E38" s="101">
        <v>0</v>
      </c>
      <c r="F38" s="105">
        <v>221400</v>
      </c>
      <c r="G38" s="105">
        <v>180000</v>
      </c>
      <c r="H38" s="101">
        <f t="shared" si="0"/>
        <v>0.8130081300813008</v>
      </c>
      <c r="I38" s="105">
        <v>0</v>
      </c>
      <c r="J38" s="105">
        <v>0</v>
      </c>
      <c r="K38" s="101">
        <v>0</v>
      </c>
      <c r="L38" s="105">
        <v>0</v>
      </c>
      <c r="M38" s="105">
        <v>0</v>
      </c>
      <c r="N38" s="101">
        <v>0</v>
      </c>
      <c r="O38" s="105">
        <v>0</v>
      </c>
      <c r="P38" s="105">
        <v>0</v>
      </c>
      <c r="Q38" s="101">
        <v>0</v>
      </c>
      <c r="R38" s="100">
        <f t="shared" si="3"/>
        <v>221400</v>
      </c>
      <c r="S38" s="100">
        <f t="shared" si="3"/>
        <v>180000</v>
      </c>
      <c r="T38" s="101">
        <f t="shared" si="4"/>
        <v>0.8130081300813008</v>
      </c>
    </row>
    <row r="39" spans="1:20" ht="56.25">
      <c r="A39" s="99" t="s">
        <v>890</v>
      </c>
      <c r="B39" s="112" t="s">
        <v>939</v>
      </c>
      <c r="C39" s="103">
        <v>0</v>
      </c>
      <c r="D39" s="102">
        <f>SUM(D40:D41)</f>
        <v>0</v>
      </c>
      <c r="E39" s="101">
        <v>0</v>
      </c>
      <c r="F39" s="105">
        <v>50000</v>
      </c>
      <c r="G39" s="105">
        <v>50000</v>
      </c>
      <c r="H39" s="101">
        <f t="shared" si="0"/>
        <v>1</v>
      </c>
      <c r="I39" s="103">
        <v>0</v>
      </c>
      <c r="J39" s="102">
        <v>0</v>
      </c>
      <c r="K39" s="101">
        <v>0</v>
      </c>
      <c r="L39" s="103">
        <v>0</v>
      </c>
      <c r="M39" s="102">
        <v>0</v>
      </c>
      <c r="N39" s="101">
        <v>0</v>
      </c>
      <c r="O39" s="103">
        <v>0</v>
      </c>
      <c r="P39" s="102">
        <v>0</v>
      </c>
      <c r="Q39" s="101">
        <v>0</v>
      </c>
      <c r="R39" s="100">
        <f t="shared" si="3"/>
        <v>50000</v>
      </c>
      <c r="S39" s="100">
        <f t="shared" si="3"/>
        <v>50000</v>
      </c>
      <c r="T39" s="101">
        <f t="shared" si="4"/>
        <v>1</v>
      </c>
    </row>
    <row r="40" spans="1:20" ht="135">
      <c r="A40" s="99" t="s">
        <v>891</v>
      </c>
      <c r="B40" s="109" t="s">
        <v>892</v>
      </c>
      <c r="C40" s="103">
        <v>0</v>
      </c>
      <c r="D40" s="102">
        <v>0</v>
      </c>
      <c r="E40" s="101">
        <v>0</v>
      </c>
      <c r="F40" s="103">
        <v>0</v>
      </c>
      <c r="G40" s="58">
        <v>0</v>
      </c>
      <c r="H40" s="101">
        <v>0</v>
      </c>
      <c r="I40" s="105">
        <v>1152000</v>
      </c>
      <c r="J40" s="105">
        <v>235696.87</v>
      </c>
      <c r="K40" s="101">
        <f>J40/I40</f>
        <v>0.20459797743055555</v>
      </c>
      <c r="L40" s="103">
        <v>0</v>
      </c>
      <c r="M40" s="102">
        <v>0</v>
      </c>
      <c r="N40" s="101">
        <v>0</v>
      </c>
      <c r="O40" s="103">
        <v>0</v>
      </c>
      <c r="P40" s="102">
        <v>0</v>
      </c>
      <c r="Q40" s="101">
        <v>0</v>
      </c>
      <c r="R40" s="100">
        <f t="shared" si="3"/>
        <v>1152000</v>
      </c>
      <c r="S40" s="100">
        <f t="shared" si="3"/>
        <v>235696.87</v>
      </c>
      <c r="T40" s="101">
        <f t="shared" si="4"/>
        <v>0.20459797743055555</v>
      </c>
    </row>
    <row r="41" spans="1:20" ht="135">
      <c r="A41" s="99" t="s">
        <v>893</v>
      </c>
      <c r="B41" s="109" t="s">
        <v>935</v>
      </c>
      <c r="C41" s="103">
        <v>0</v>
      </c>
      <c r="D41" s="102">
        <v>0</v>
      </c>
      <c r="E41" s="101">
        <v>0</v>
      </c>
      <c r="F41" s="103">
        <v>0</v>
      </c>
      <c r="G41" s="102">
        <v>0</v>
      </c>
      <c r="H41" s="101">
        <v>0</v>
      </c>
      <c r="I41" s="103">
        <v>0</v>
      </c>
      <c r="J41" s="102">
        <v>0</v>
      </c>
      <c r="K41" s="101">
        <v>0</v>
      </c>
      <c r="L41" s="103">
        <v>0</v>
      </c>
      <c r="M41" s="58">
        <v>0</v>
      </c>
      <c r="N41" s="101">
        <v>0</v>
      </c>
      <c r="O41" s="105">
        <v>1161095</v>
      </c>
      <c r="P41" s="105">
        <v>0</v>
      </c>
      <c r="Q41" s="101">
        <f t="shared" si="1"/>
        <v>0</v>
      </c>
      <c r="R41" s="100">
        <f t="shared" si="3"/>
        <v>1161095</v>
      </c>
      <c r="S41" s="100">
        <f t="shared" si="3"/>
        <v>0</v>
      </c>
      <c r="T41" s="101">
        <f t="shared" si="4"/>
        <v>0</v>
      </c>
    </row>
    <row r="42" spans="1:20" ht="56.25">
      <c r="A42" s="99" t="s">
        <v>894</v>
      </c>
      <c r="B42" s="109" t="s">
        <v>933</v>
      </c>
      <c r="C42" s="103">
        <v>0</v>
      </c>
      <c r="D42" s="102">
        <v>0</v>
      </c>
      <c r="E42" s="101">
        <v>0</v>
      </c>
      <c r="F42" s="103">
        <v>0</v>
      </c>
      <c r="G42" s="102">
        <f>G43</f>
        <v>0</v>
      </c>
      <c r="H42" s="101">
        <v>0</v>
      </c>
      <c r="I42" s="103">
        <v>0</v>
      </c>
      <c r="J42" s="102">
        <v>0</v>
      </c>
      <c r="K42" s="101">
        <v>0</v>
      </c>
      <c r="L42" s="103">
        <v>0</v>
      </c>
      <c r="M42" s="58">
        <v>0</v>
      </c>
      <c r="N42" s="101">
        <v>0</v>
      </c>
      <c r="O42" s="105">
        <v>1149841.84</v>
      </c>
      <c r="P42" s="105">
        <v>1149841.84</v>
      </c>
      <c r="Q42" s="101">
        <f t="shared" si="1"/>
        <v>1</v>
      </c>
      <c r="R42" s="100">
        <f t="shared" si="3"/>
        <v>1149841.84</v>
      </c>
      <c r="S42" s="100">
        <f t="shared" si="3"/>
        <v>1149841.84</v>
      </c>
      <c r="T42" s="101">
        <f t="shared" si="4"/>
        <v>1</v>
      </c>
    </row>
    <row r="43" spans="1:20" ht="78.75">
      <c r="A43" s="99" t="s">
        <v>895</v>
      </c>
      <c r="B43" s="109" t="s">
        <v>896</v>
      </c>
      <c r="C43" s="103">
        <v>0</v>
      </c>
      <c r="D43" s="102">
        <v>0</v>
      </c>
      <c r="E43" s="101">
        <v>0</v>
      </c>
      <c r="F43" s="103">
        <v>0</v>
      </c>
      <c r="G43" s="102">
        <v>0</v>
      </c>
      <c r="H43" s="101">
        <v>0</v>
      </c>
      <c r="I43" s="103">
        <v>0</v>
      </c>
      <c r="J43" s="102">
        <v>0</v>
      </c>
      <c r="K43" s="101">
        <v>0</v>
      </c>
      <c r="L43" s="103">
        <v>0</v>
      </c>
      <c r="M43" s="58">
        <v>0</v>
      </c>
      <c r="N43" s="101">
        <v>0</v>
      </c>
      <c r="O43" s="105">
        <v>300000</v>
      </c>
      <c r="P43" s="105">
        <v>265500</v>
      </c>
      <c r="Q43" s="101">
        <f t="shared" si="1"/>
        <v>0.885</v>
      </c>
      <c r="R43" s="100">
        <f t="shared" si="3"/>
        <v>300000</v>
      </c>
      <c r="S43" s="100">
        <f t="shared" si="3"/>
        <v>265500</v>
      </c>
      <c r="T43" s="101">
        <f t="shared" si="4"/>
        <v>0.885</v>
      </c>
    </row>
    <row r="44" spans="1:20" s="29" customFormat="1" ht="56.25">
      <c r="A44" s="99" t="s">
        <v>897</v>
      </c>
      <c r="B44" s="109" t="s">
        <v>936</v>
      </c>
      <c r="C44" s="103">
        <v>0</v>
      </c>
      <c r="D44" s="102">
        <v>0</v>
      </c>
      <c r="E44" s="101">
        <v>0</v>
      </c>
      <c r="F44" s="103">
        <v>0</v>
      </c>
      <c r="G44" s="58">
        <v>0</v>
      </c>
      <c r="H44" s="101">
        <v>0</v>
      </c>
      <c r="I44" s="103">
        <v>0</v>
      </c>
      <c r="J44" s="102">
        <v>0</v>
      </c>
      <c r="K44" s="101">
        <v>0</v>
      </c>
      <c r="L44" s="103">
        <v>0</v>
      </c>
      <c r="M44" s="102">
        <v>0</v>
      </c>
      <c r="N44" s="101">
        <v>0</v>
      </c>
      <c r="O44" s="105">
        <v>100000</v>
      </c>
      <c r="P44" s="105">
        <v>90000</v>
      </c>
      <c r="Q44" s="101">
        <f t="shared" si="1"/>
        <v>0.9</v>
      </c>
      <c r="R44" s="100">
        <f t="shared" si="3"/>
        <v>100000</v>
      </c>
      <c r="S44" s="100">
        <f t="shared" si="3"/>
        <v>90000</v>
      </c>
      <c r="T44" s="101">
        <f t="shared" si="4"/>
        <v>0.9</v>
      </c>
    </row>
    <row r="45" spans="1:20" ht="67.5">
      <c r="A45" s="99" t="s">
        <v>898</v>
      </c>
      <c r="B45" s="109" t="s">
        <v>899</v>
      </c>
      <c r="C45" s="105">
        <v>0</v>
      </c>
      <c r="D45" s="105">
        <v>0</v>
      </c>
      <c r="E45" s="101">
        <v>0</v>
      </c>
      <c r="F45" s="105">
        <v>0</v>
      </c>
      <c r="G45" s="105">
        <v>0</v>
      </c>
      <c r="H45" s="101">
        <v>0</v>
      </c>
      <c r="I45" s="105">
        <v>0</v>
      </c>
      <c r="J45" s="105">
        <v>0</v>
      </c>
      <c r="K45" s="101">
        <v>0</v>
      </c>
      <c r="L45" s="105">
        <v>0</v>
      </c>
      <c r="M45" s="105">
        <v>0</v>
      </c>
      <c r="N45" s="101">
        <v>0</v>
      </c>
      <c r="O45" s="105">
        <v>886963</v>
      </c>
      <c r="P45" s="105">
        <v>886963</v>
      </c>
      <c r="Q45" s="101">
        <f t="shared" si="1"/>
        <v>1</v>
      </c>
      <c r="R45" s="100">
        <f t="shared" si="3"/>
        <v>886963</v>
      </c>
      <c r="S45" s="100">
        <f t="shared" si="3"/>
        <v>886963</v>
      </c>
      <c r="T45" s="101">
        <f t="shared" si="4"/>
        <v>1</v>
      </c>
    </row>
    <row r="46" spans="1:20" ht="56.25">
      <c r="A46" s="99" t="s">
        <v>900</v>
      </c>
      <c r="B46" s="109" t="s">
        <v>940</v>
      </c>
      <c r="C46" s="103">
        <v>0</v>
      </c>
      <c r="D46" s="103">
        <v>0</v>
      </c>
      <c r="E46" s="101">
        <v>0</v>
      </c>
      <c r="F46" s="103">
        <v>0</v>
      </c>
      <c r="G46" s="99">
        <v>0</v>
      </c>
      <c r="H46" s="101">
        <v>0</v>
      </c>
      <c r="I46" s="103">
        <v>0</v>
      </c>
      <c r="J46" s="103">
        <v>0</v>
      </c>
      <c r="K46" s="101">
        <v>0</v>
      </c>
      <c r="L46" s="103">
        <v>0</v>
      </c>
      <c r="M46" s="103">
        <v>0</v>
      </c>
      <c r="N46" s="101">
        <v>0</v>
      </c>
      <c r="O46" s="105">
        <v>93000</v>
      </c>
      <c r="P46" s="105">
        <v>0</v>
      </c>
      <c r="Q46" s="101">
        <f t="shared" si="1"/>
        <v>0</v>
      </c>
      <c r="R46" s="100">
        <f t="shared" si="3"/>
        <v>93000</v>
      </c>
      <c r="S46" s="100">
        <f t="shared" si="3"/>
        <v>0</v>
      </c>
      <c r="T46" s="101">
        <f t="shared" si="4"/>
        <v>0</v>
      </c>
    </row>
    <row r="47" spans="1:23" ht="56.25">
      <c r="A47" s="120">
        <v>4</v>
      </c>
      <c r="B47" s="122" t="s">
        <v>901</v>
      </c>
      <c r="C47" s="121">
        <f aca="true" t="shared" si="8" ref="C47:P47">C48+C52</f>
        <v>3355830</v>
      </c>
      <c r="D47" s="121">
        <f t="shared" si="8"/>
        <v>3355830</v>
      </c>
      <c r="E47" s="117">
        <f t="shared" si="2"/>
        <v>1</v>
      </c>
      <c r="F47" s="121">
        <f t="shared" si="8"/>
        <v>1526130</v>
      </c>
      <c r="G47" s="121">
        <f t="shared" si="8"/>
        <v>750935</v>
      </c>
      <c r="H47" s="117">
        <f t="shared" si="0"/>
        <v>0.4920517911318171</v>
      </c>
      <c r="I47" s="121">
        <f t="shared" si="8"/>
        <v>2790990</v>
      </c>
      <c r="J47" s="121">
        <f t="shared" si="8"/>
        <v>2589470.62</v>
      </c>
      <c r="K47" s="117">
        <f>J47/I47</f>
        <v>0.9277964521549701</v>
      </c>
      <c r="L47" s="121">
        <f t="shared" si="8"/>
        <v>1882000</v>
      </c>
      <c r="M47" s="121">
        <f t="shared" si="8"/>
        <v>991000</v>
      </c>
      <c r="N47" s="117">
        <f>M47/L47</f>
        <v>0.526567481402763</v>
      </c>
      <c r="O47" s="121">
        <f t="shared" si="8"/>
        <v>596300</v>
      </c>
      <c r="P47" s="121">
        <f t="shared" si="8"/>
        <v>596300</v>
      </c>
      <c r="Q47" s="117">
        <f t="shared" si="1"/>
        <v>1</v>
      </c>
      <c r="R47" s="116">
        <f t="shared" si="3"/>
        <v>10151250</v>
      </c>
      <c r="S47" s="116">
        <f t="shared" si="3"/>
        <v>8283535.62</v>
      </c>
      <c r="T47" s="117">
        <f t="shared" si="4"/>
        <v>0.8160113897303288</v>
      </c>
      <c r="W47" s="28"/>
    </row>
    <row r="48" spans="1:20" ht="22.5">
      <c r="A48" s="99" t="s">
        <v>902</v>
      </c>
      <c r="B48" s="109" t="s">
        <v>651</v>
      </c>
      <c r="C48" s="103">
        <f>SUM(C49+C50)+C51</f>
        <v>3340830</v>
      </c>
      <c r="D48" s="103">
        <f aca="true" t="shared" si="9" ref="D48:P48">SUM(D49+D50)+D51</f>
        <v>3340830</v>
      </c>
      <c r="E48" s="101">
        <f t="shared" si="2"/>
        <v>1</v>
      </c>
      <c r="F48" s="103">
        <f t="shared" si="9"/>
        <v>1511130</v>
      </c>
      <c r="G48" s="103">
        <f t="shared" si="9"/>
        <v>735935</v>
      </c>
      <c r="H48" s="101">
        <f t="shared" si="0"/>
        <v>0.4870097212020144</v>
      </c>
      <c r="I48" s="103">
        <f t="shared" si="9"/>
        <v>2776140</v>
      </c>
      <c r="J48" s="103">
        <f t="shared" si="9"/>
        <v>2574620.62</v>
      </c>
      <c r="K48" s="101">
        <f>J48/I48</f>
        <v>0.9274102242682286</v>
      </c>
      <c r="L48" s="103">
        <f t="shared" si="9"/>
        <v>1867000</v>
      </c>
      <c r="M48" s="103">
        <f t="shared" si="9"/>
        <v>976000</v>
      </c>
      <c r="N48" s="101">
        <f>M48/L48</f>
        <v>0.5227637921799678</v>
      </c>
      <c r="O48" s="103">
        <f t="shared" si="9"/>
        <v>581300</v>
      </c>
      <c r="P48" s="103">
        <f t="shared" si="9"/>
        <v>581300</v>
      </c>
      <c r="Q48" s="101">
        <f t="shared" si="1"/>
        <v>1</v>
      </c>
      <c r="R48" s="100">
        <f t="shared" si="3"/>
        <v>10076400</v>
      </c>
      <c r="S48" s="100">
        <f t="shared" si="3"/>
        <v>8208685.62</v>
      </c>
      <c r="T48" s="101">
        <f t="shared" si="4"/>
        <v>0.8146446766702394</v>
      </c>
    </row>
    <row r="49" spans="1:20" ht="78.75">
      <c r="A49" s="99" t="s">
        <v>903</v>
      </c>
      <c r="B49" s="109" t="s">
        <v>947</v>
      </c>
      <c r="C49" s="103">
        <v>2209830</v>
      </c>
      <c r="D49" s="102">
        <v>2209830</v>
      </c>
      <c r="E49" s="101">
        <f t="shared" si="2"/>
        <v>1</v>
      </c>
      <c r="F49" s="103">
        <v>1511130</v>
      </c>
      <c r="G49" s="58">
        <v>735935</v>
      </c>
      <c r="H49" s="101">
        <f t="shared" si="0"/>
        <v>0.4870097212020144</v>
      </c>
      <c r="I49" s="103">
        <v>2776140</v>
      </c>
      <c r="J49" s="102">
        <v>2574620.62</v>
      </c>
      <c r="K49" s="101">
        <f>J49/I49</f>
        <v>0.9274102242682286</v>
      </c>
      <c r="L49" s="103">
        <v>85000</v>
      </c>
      <c r="M49" s="58">
        <v>85000</v>
      </c>
      <c r="N49" s="101">
        <f>M49/L49</f>
        <v>1</v>
      </c>
      <c r="O49" s="103">
        <v>581300</v>
      </c>
      <c r="P49" s="58">
        <v>581300</v>
      </c>
      <c r="Q49" s="101">
        <f t="shared" si="1"/>
        <v>1</v>
      </c>
      <c r="R49" s="100">
        <f t="shared" si="3"/>
        <v>7163400</v>
      </c>
      <c r="S49" s="100">
        <f t="shared" si="3"/>
        <v>6186685.62</v>
      </c>
      <c r="T49" s="101">
        <f t="shared" si="4"/>
        <v>0.8636521232934081</v>
      </c>
    </row>
    <row r="50" spans="1:23" ht="33.75">
      <c r="A50" s="99" t="s">
        <v>904</v>
      </c>
      <c r="B50" s="109" t="s">
        <v>718</v>
      </c>
      <c r="C50" s="103">
        <v>0</v>
      </c>
      <c r="D50" s="104">
        <v>0</v>
      </c>
      <c r="E50" s="101">
        <v>0</v>
      </c>
      <c r="F50" s="103">
        <v>0</v>
      </c>
      <c r="G50" s="104">
        <v>0</v>
      </c>
      <c r="H50" s="101">
        <v>0</v>
      </c>
      <c r="I50" s="103">
        <v>0</v>
      </c>
      <c r="J50" s="104">
        <v>0</v>
      </c>
      <c r="K50" s="101">
        <v>0</v>
      </c>
      <c r="L50" s="105">
        <v>1782000</v>
      </c>
      <c r="M50" s="105">
        <v>891000</v>
      </c>
      <c r="N50" s="101">
        <f>M50/L50</f>
        <v>0.5</v>
      </c>
      <c r="O50" s="103">
        <v>0</v>
      </c>
      <c r="P50" s="104">
        <v>0</v>
      </c>
      <c r="Q50" s="101">
        <v>0</v>
      </c>
      <c r="R50" s="100">
        <f t="shared" si="3"/>
        <v>1782000</v>
      </c>
      <c r="S50" s="100">
        <f t="shared" si="3"/>
        <v>891000</v>
      </c>
      <c r="T50" s="101">
        <f t="shared" si="4"/>
        <v>0.5</v>
      </c>
      <c r="W50" s="28"/>
    </row>
    <row r="51" spans="1:20" ht="90">
      <c r="A51" s="99" t="s">
        <v>905</v>
      </c>
      <c r="B51" s="114" t="s">
        <v>945</v>
      </c>
      <c r="C51" s="105">
        <v>1131000</v>
      </c>
      <c r="D51" s="105">
        <v>1131000</v>
      </c>
      <c r="E51" s="101">
        <f t="shared" si="2"/>
        <v>1</v>
      </c>
      <c r="F51" s="103">
        <v>0</v>
      </c>
      <c r="G51" s="104">
        <v>0</v>
      </c>
      <c r="H51" s="101">
        <v>0</v>
      </c>
      <c r="I51" s="103">
        <v>0</v>
      </c>
      <c r="J51" s="104">
        <v>0</v>
      </c>
      <c r="K51" s="101">
        <v>0</v>
      </c>
      <c r="L51" s="103">
        <v>0</v>
      </c>
      <c r="M51" s="104">
        <v>0</v>
      </c>
      <c r="N51" s="101">
        <v>0</v>
      </c>
      <c r="O51" s="103">
        <v>0</v>
      </c>
      <c r="P51" s="104">
        <v>0</v>
      </c>
      <c r="Q51" s="101">
        <v>0</v>
      </c>
      <c r="R51" s="100">
        <f t="shared" si="3"/>
        <v>1131000</v>
      </c>
      <c r="S51" s="100">
        <f t="shared" si="3"/>
        <v>1131000</v>
      </c>
      <c r="T51" s="101">
        <f t="shared" si="4"/>
        <v>1</v>
      </c>
    </row>
    <row r="52" spans="1:20" ht="22.5">
      <c r="A52" s="99" t="s">
        <v>906</v>
      </c>
      <c r="B52" s="109" t="s">
        <v>907</v>
      </c>
      <c r="C52" s="103">
        <f>SUM(C53)</f>
        <v>15000</v>
      </c>
      <c r="D52" s="103">
        <f aca="true" t="shared" si="10" ref="D52:P52">SUM(D53)</f>
        <v>15000</v>
      </c>
      <c r="E52" s="101">
        <f t="shared" si="2"/>
        <v>1</v>
      </c>
      <c r="F52" s="103">
        <f t="shared" si="10"/>
        <v>15000</v>
      </c>
      <c r="G52" s="103">
        <f t="shared" si="10"/>
        <v>15000</v>
      </c>
      <c r="H52" s="101">
        <f t="shared" si="0"/>
        <v>1</v>
      </c>
      <c r="I52" s="103">
        <f t="shared" si="10"/>
        <v>14850</v>
      </c>
      <c r="J52" s="103">
        <f t="shared" si="10"/>
        <v>14850</v>
      </c>
      <c r="K52" s="101">
        <f aca="true" t="shared" si="11" ref="K52:K57">J52/I52</f>
        <v>1</v>
      </c>
      <c r="L52" s="103">
        <f t="shared" si="10"/>
        <v>15000</v>
      </c>
      <c r="M52" s="103">
        <f t="shared" si="10"/>
        <v>15000</v>
      </c>
      <c r="N52" s="101">
        <f>M52/L52</f>
        <v>1</v>
      </c>
      <c r="O52" s="103">
        <f t="shared" si="10"/>
        <v>15000</v>
      </c>
      <c r="P52" s="103">
        <f t="shared" si="10"/>
        <v>15000</v>
      </c>
      <c r="Q52" s="101">
        <f t="shared" si="1"/>
        <v>1</v>
      </c>
      <c r="R52" s="100">
        <f t="shared" si="3"/>
        <v>74850</v>
      </c>
      <c r="S52" s="100">
        <f t="shared" si="3"/>
        <v>74850</v>
      </c>
      <c r="T52" s="101">
        <f t="shared" si="4"/>
        <v>1</v>
      </c>
    </row>
    <row r="53" spans="1:20" ht="33.75">
      <c r="A53" s="99" t="s">
        <v>908</v>
      </c>
      <c r="B53" s="109" t="s">
        <v>909</v>
      </c>
      <c r="C53" s="105">
        <v>15000</v>
      </c>
      <c r="D53" s="105">
        <v>15000</v>
      </c>
      <c r="E53" s="101">
        <f t="shared" si="2"/>
        <v>1</v>
      </c>
      <c r="F53" s="105">
        <v>15000</v>
      </c>
      <c r="G53" s="105">
        <v>15000</v>
      </c>
      <c r="H53" s="101">
        <f t="shared" si="0"/>
        <v>1</v>
      </c>
      <c r="I53" s="105">
        <v>14850</v>
      </c>
      <c r="J53" s="105">
        <v>14850</v>
      </c>
      <c r="K53" s="101">
        <f t="shared" si="11"/>
        <v>1</v>
      </c>
      <c r="L53" s="105">
        <v>15000</v>
      </c>
      <c r="M53" s="105">
        <v>15000</v>
      </c>
      <c r="N53" s="101">
        <f>M53/L53</f>
        <v>1</v>
      </c>
      <c r="O53" s="105">
        <v>15000</v>
      </c>
      <c r="P53" s="105">
        <v>15000</v>
      </c>
      <c r="Q53" s="101">
        <f t="shared" si="1"/>
        <v>1</v>
      </c>
      <c r="R53" s="100">
        <f t="shared" si="3"/>
        <v>74850</v>
      </c>
      <c r="S53" s="100">
        <f t="shared" si="3"/>
        <v>74850</v>
      </c>
      <c r="T53" s="101">
        <f t="shared" si="4"/>
        <v>1</v>
      </c>
    </row>
    <row r="54" spans="1:20" ht="45">
      <c r="A54" s="118">
        <v>5</v>
      </c>
      <c r="B54" s="115" t="s">
        <v>910</v>
      </c>
      <c r="C54" s="123">
        <f>C55</f>
        <v>0</v>
      </c>
      <c r="D54" s="123">
        <f>D55</f>
        <v>0</v>
      </c>
      <c r="E54" s="117">
        <v>0</v>
      </c>
      <c r="F54" s="123">
        <f>F55</f>
        <v>0</v>
      </c>
      <c r="G54" s="123">
        <f>G55</f>
        <v>0</v>
      </c>
      <c r="H54" s="117">
        <v>0</v>
      </c>
      <c r="I54" s="123">
        <f>I55</f>
        <v>1442450</v>
      </c>
      <c r="J54" s="123">
        <f>J55</f>
        <v>1191918.08</v>
      </c>
      <c r="K54" s="117">
        <f t="shared" si="11"/>
        <v>0.8263150057194357</v>
      </c>
      <c r="L54" s="123">
        <f>L55</f>
        <v>0</v>
      </c>
      <c r="M54" s="123">
        <f>M55</f>
        <v>0</v>
      </c>
      <c r="N54" s="117">
        <v>0</v>
      </c>
      <c r="O54" s="123">
        <f>O55</f>
        <v>767550</v>
      </c>
      <c r="P54" s="123">
        <f>P55</f>
        <v>630435.6</v>
      </c>
      <c r="Q54" s="117">
        <f t="shared" si="1"/>
        <v>0.821360953683799</v>
      </c>
      <c r="R54" s="116">
        <f t="shared" si="3"/>
        <v>2210000</v>
      </c>
      <c r="S54" s="116">
        <f t="shared" si="3"/>
        <v>1822353.6800000002</v>
      </c>
      <c r="T54" s="117">
        <f t="shared" si="4"/>
        <v>0.8245944253393666</v>
      </c>
    </row>
    <row r="55" spans="1:20" ht="78.75">
      <c r="A55" s="99" t="s">
        <v>650</v>
      </c>
      <c r="B55" s="109" t="s">
        <v>911</v>
      </c>
      <c r="C55" s="105">
        <f>C56</f>
        <v>0</v>
      </c>
      <c r="D55" s="105">
        <f>D56</f>
        <v>0</v>
      </c>
      <c r="E55" s="101">
        <v>0</v>
      </c>
      <c r="F55" s="105">
        <f>F56</f>
        <v>0</v>
      </c>
      <c r="G55" s="105">
        <f>G56</f>
        <v>0</v>
      </c>
      <c r="H55" s="101">
        <v>0</v>
      </c>
      <c r="I55" s="105">
        <f>I56</f>
        <v>1442450</v>
      </c>
      <c r="J55" s="105">
        <f>J56</f>
        <v>1191918.08</v>
      </c>
      <c r="K55" s="101">
        <f t="shared" si="11"/>
        <v>0.8263150057194357</v>
      </c>
      <c r="L55" s="105">
        <f>L56</f>
        <v>0</v>
      </c>
      <c r="M55" s="105">
        <f>M56</f>
        <v>0</v>
      </c>
      <c r="N55" s="101">
        <v>0</v>
      </c>
      <c r="O55" s="105">
        <f>O56</f>
        <v>767550</v>
      </c>
      <c r="P55" s="105">
        <f>P56</f>
        <v>630435.6</v>
      </c>
      <c r="Q55" s="101">
        <f t="shared" si="1"/>
        <v>0.821360953683799</v>
      </c>
      <c r="R55" s="100">
        <f t="shared" si="3"/>
        <v>2210000</v>
      </c>
      <c r="S55" s="100">
        <f t="shared" si="3"/>
        <v>1822353.6800000002</v>
      </c>
      <c r="T55" s="101">
        <f t="shared" si="4"/>
        <v>0.8245944253393666</v>
      </c>
    </row>
    <row r="56" spans="1:20" ht="33.75">
      <c r="A56" s="99" t="s">
        <v>652</v>
      </c>
      <c r="B56" s="109" t="s">
        <v>931</v>
      </c>
      <c r="C56" s="105">
        <v>0</v>
      </c>
      <c r="D56" s="105">
        <v>0</v>
      </c>
      <c r="E56" s="101">
        <v>0</v>
      </c>
      <c r="F56" s="105">
        <v>0</v>
      </c>
      <c r="G56" s="105">
        <v>0</v>
      </c>
      <c r="H56" s="101">
        <v>0</v>
      </c>
      <c r="I56" s="105">
        <v>1442450</v>
      </c>
      <c r="J56" s="105">
        <v>1191918.08</v>
      </c>
      <c r="K56" s="101">
        <f t="shared" si="11"/>
        <v>0.8263150057194357</v>
      </c>
      <c r="L56" s="105">
        <v>0</v>
      </c>
      <c r="M56" s="105">
        <v>0</v>
      </c>
      <c r="N56" s="101">
        <v>0</v>
      </c>
      <c r="O56" s="105">
        <v>767550</v>
      </c>
      <c r="P56" s="105">
        <v>630435.6</v>
      </c>
      <c r="Q56" s="101">
        <f t="shared" si="1"/>
        <v>0.821360953683799</v>
      </c>
      <c r="R56" s="100">
        <f t="shared" si="3"/>
        <v>2210000</v>
      </c>
      <c r="S56" s="100">
        <f t="shared" si="3"/>
        <v>1822353.6800000002</v>
      </c>
      <c r="T56" s="101">
        <f t="shared" si="4"/>
        <v>0.8245944253393666</v>
      </c>
    </row>
    <row r="57" spans="1:20" s="29" customFormat="1" ht="11.25">
      <c r="A57" s="124">
        <v>6</v>
      </c>
      <c r="B57" s="125" t="s">
        <v>633</v>
      </c>
      <c r="C57" s="126">
        <f aca="true" t="shared" si="12" ref="C57:P57">C18+C15+C47+C30+C54</f>
        <v>32563072.19</v>
      </c>
      <c r="D57" s="126">
        <f t="shared" si="12"/>
        <v>32546216.1</v>
      </c>
      <c r="E57" s="117">
        <f t="shared" si="2"/>
        <v>0.9994823556603736</v>
      </c>
      <c r="F57" s="126">
        <f t="shared" si="12"/>
        <v>36268707.93</v>
      </c>
      <c r="G57" s="126">
        <f t="shared" si="12"/>
        <v>32551903.5</v>
      </c>
      <c r="H57" s="117">
        <f t="shared" si="0"/>
        <v>0.8975203517816632</v>
      </c>
      <c r="I57" s="126">
        <f t="shared" si="12"/>
        <v>56665685</v>
      </c>
      <c r="J57" s="126">
        <f t="shared" si="12"/>
        <v>55247376.56999999</v>
      </c>
      <c r="K57" s="117">
        <f t="shared" si="11"/>
        <v>0.9749705941082331</v>
      </c>
      <c r="L57" s="126">
        <f t="shared" si="12"/>
        <v>46346040</v>
      </c>
      <c r="M57" s="126">
        <f t="shared" si="12"/>
        <v>45437764.7</v>
      </c>
      <c r="N57" s="117">
        <f>M57/L57</f>
        <v>0.9804023105318168</v>
      </c>
      <c r="O57" s="126">
        <f t="shared" si="12"/>
        <v>60766990.78</v>
      </c>
      <c r="P57" s="126">
        <f t="shared" si="12"/>
        <v>53966517.38</v>
      </c>
      <c r="Q57" s="117">
        <f t="shared" si="1"/>
        <v>0.8880893506045027</v>
      </c>
      <c r="R57" s="127">
        <f t="shared" si="3"/>
        <v>232610495.9</v>
      </c>
      <c r="S57" s="127">
        <f t="shared" si="3"/>
        <v>219749778.25</v>
      </c>
      <c r="T57" s="117">
        <f t="shared" si="4"/>
        <v>0.9447113613672494</v>
      </c>
    </row>
  </sheetData>
  <sheetProtection/>
  <autoFilter ref="A14:W57"/>
  <mergeCells count="22">
    <mergeCell ref="J11:K12"/>
    <mergeCell ref="P11:Q12"/>
    <mergeCell ref="F11:F13"/>
    <mergeCell ref="G11:H12"/>
    <mergeCell ref="C10:E10"/>
    <mergeCell ref="A10:A13"/>
    <mergeCell ref="S5:T5"/>
    <mergeCell ref="I11:I13"/>
    <mergeCell ref="S11:T12"/>
    <mergeCell ref="I10:K10"/>
    <mergeCell ref="O10:Q10"/>
    <mergeCell ref="R11:R13"/>
    <mergeCell ref="L11:L13"/>
    <mergeCell ref="O11:O13"/>
    <mergeCell ref="A8:T8"/>
    <mergeCell ref="C11:C13"/>
    <mergeCell ref="R10:T10"/>
    <mergeCell ref="M11:N12"/>
    <mergeCell ref="B10:B13"/>
    <mergeCell ref="D11:E12"/>
    <mergeCell ref="L10:N10"/>
    <mergeCell ref="F10:H10"/>
  </mergeCells>
  <printOptions/>
  <pageMargins left="0.3937007874015748" right="0.3937007874015748" top="1.1811023622047245" bottom="1.1811023622047245" header="0.5118110236220472" footer="0.5118110236220472"/>
  <pageSetup fitToHeight="0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26"/>
  <sheetViews>
    <sheetView zoomScalePageLayoutView="0" workbookViewId="0" topLeftCell="I1">
      <selection activeCell="S5" sqref="S5:T5"/>
    </sheetView>
  </sheetViews>
  <sheetFormatPr defaultColWidth="9.140625" defaultRowHeight="12.75"/>
  <cols>
    <col min="1" max="1" width="5.57421875" style="2" customWidth="1"/>
    <col min="2" max="2" width="30.57421875" style="64" customWidth="1"/>
    <col min="3" max="3" width="14.421875" style="3" customWidth="1"/>
    <col min="4" max="4" width="10.00390625" style="3" customWidth="1"/>
    <col min="5" max="5" width="8.00390625" style="3" customWidth="1"/>
    <col min="6" max="6" width="14.57421875" style="7" customWidth="1"/>
    <col min="7" max="7" width="10.28125" style="3" customWidth="1"/>
    <col min="8" max="8" width="8.57421875" style="3" customWidth="1"/>
    <col min="9" max="9" width="14.421875" style="3" customWidth="1"/>
    <col min="10" max="10" width="11.00390625" style="3" customWidth="1"/>
    <col min="11" max="11" width="8.00390625" style="3" customWidth="1"/>
    <col min="12" max="12" width="14.57421875" style="3" customWidth="1"/>
    <col min="13" max="13" width="10.57421875" style="3" customWidth="1"/>
    <col min="14" max="14" width="8.421875" style="3" customWidth="1"/>
    <col min="15" max="15" width="14.57421875" style="3" customWidth="1"/>
    <col min="16" max="16" width="10.7109375" style="3" customWidth="1"/>
    <col min="17" max="17" width="8.8515625" style="3" customWidth="1"/>
    <col min="18" max="18" width="15.8515625" style="3" customWidth="1"/>
    <col min="19" max="19" width="10.7109375" style="3" customWidth="1"/>
    <col min="20" max="16384" width="9.140625" style="3" customWidth="1"/>
  </cols>
  <sheetData>
    <row r="1" ht="12.75">
      <c r="T1" s="65" t="s">
        <v>220</v>
      </c>
    </row>
    <row r="2" ht="12.75">
      <c r="T2" s="65" t="s">
        <v>58</v>
      </c>
    </row>
    <row r="3" ht="12.75">
      <c r="T3" s="65" t="s">
        <v>99</v>
      </c>
    </row>
    <row r="4" ht="12.75">
      <c r="T4" s="65" t="s">
        <v>107</v>
      </c>
    </row>
    <row r="5" spans="19:20" ht="12.75" customHeight="1">
      <c r="S5" s="203" t="s">
        <v>1024</v>
      </c>
      <c r="T5" s="203"/>
    </row>
    <row r="6" spans="1:20" ht="21.75" customHeight="1">
      <c r="A6" s="268" t="s">
        <v>928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</row>
    <row r="8" spans="1:20" ht="33" customHeight="1">
      <c r="A8" s="242" t="s">
        <v>85</v>
      </c>
      <c r="B8" s="244" t="s">
        <v>86</v>
      </c>
      <c r="C8" s="266" t="s">
        <v>87</v>
      </c>
      <c r="D8" s="266"/>
      <c r="E8" s="266"/>
      <c r="F8" s="266" t="s">
        <v>88</v>
      </c>
      <c r="G8" s="266"/>
      <c r="H8" s="266"/>
      <c r="I8" s="266" t="s">
        <v>89</v>
      </c>
      <c r="J8" s="266"/>
      <c r="K8" s="266"/>
      <c r="L8" s="266" t="s">
        <v>90</v>
      </c>
      <c r="M8" s="266"/>
      <c r="N8" s="266"/>
      <c r="O8" s="266" t="s">
        <v>91</v>
      </c>
      <c r="P8" s="266"/>
      <c r="Q8" s="266"/>
      <c r="R8" s="270" t="s">
        <v>927</v>
      </c>
      <c r="S8" s="270"/>
      <c r="T8" s="270"/>
    </row>
    <row r="9" spans="1:20" ht="11.25" customHeight="1">
      <c r="A9" s="267"/>
      <c r="B9" s="272"/>
      <c r="C9" s="218" t="s">
        <v>926</v>
      </c>
      <c r="D9" s="220" t="s">
        <v>52</v>
      </c>
      <c r="E9" s="220"/>
      <c r="F9" s="218" t="s">
        <v>926</v>
      </c>
      <c r="G9" s="220" t="s">
        <v>52</v>
      </c>
      <c r="H9" s="220"/>
      <c r="I9" s="218" t="s">
        <v>926</v>
      </c>
      <c r="J9" s="220" t="s">
        <v>52</v>
      </c>
      <c r="K9" s="220"/>
      <c r="L9" s="218" t="s">
        <v>926</v>
      </c>
      <c r="M9" s="220" t="s">
        <v>52</v>
      </c>
      <c r="N9" s="220"/>
      <c r="O9" s="218" t="s">
        <v>926</v>
      </c>
      <c r="P9" s="220" t="s">
        <v>52</v>
      </c>
      <c r="Q9" s="220"/>
      <c r="R9" s="218" t="s">
        <v>926</v>
      </c>
      <c r="S9" s="271" t="s">
        <v>52</v>
      </c>
      <c r="T9" s="271"/>
    </row>
    <row r="10" spans="1:20" ht="11.25">
      <c r="A10" s="267"/>
      <c r="B10" s="272"/>
      <c r="C10" s="218"/>
      <c r="D10" s="220"/>
      <c r="E10" s="220"/>
      <c r="F10" s="218"/>
      <c r="G10" s="220"/>
      <c r="H10" s="220"/>
      <c r="I10" s="218"/>
      <c r="J10" s="220"/>
      <c r="K10" s="220"/>
      <c r="L10" s="218"/>
      <c r="M10" s="220"/>
      <c r="N10" s="220"/>
      <c r="O10" s="218"/>
      <c r="P10" s="220"/>
      <c r="Q10" s="220"/>
      <c r="R10" s="218"/>
      <c r="S10" s="271"/>
      <c r="T10" s="271"/>
    </row>
    <row r="11" spans="1:20" ht="60.75" customHeight="1">
      <c r="A11" s="267"/>
      <c r="B11" s="272"/>
      <c r="C11" s="218"/>
      <c r="D11" s="75" t="s">
        <v>59</v>
      </c>
      <c r="E11" s="75" t="s">
        <v>4</v>
      </c>
      <c r="F11" s="218"/>
      <c r="G11" s="75" t="s">
        <v>59</v>
      </c>
      <c r="H11" s="75" t="s">
        <v>4</v>
      </c>
      <c r="I11" s="218"/>
      <c r="J11" s="75" t="s">
        <v>59</v>
      </c>
      <c r="K11" s="75" t="s">
        <v>4</v>
      </c>
      <c r="L11" s="218"/>
      <c r="M11" s="75" t="s">
        <v>59</v>
      </c>
      <c r="N11" s="75" t="s">
        <v>4</v>
      </c>
      <c r="O11" s="218"/>
      <c r="P11" s="75" t="s">
        <v>59</v>
      </c>
      <c r="Q11" s="75" t="s">
        <v>4</v>
      </c>
      <c r="R11" s="218"/>
      <c r="S11" s="87" t="s">
        <v>59</v>
      </c>
      <c r="T11" s="87" t="s">
        <v>4</v>
      </c>
    </row>
    <row r="12" spans="1:20" ht="90">
      <c r="A12" s="57">
        <v>1</v>
      </c>
      <c r="B12" s="84" t="s">
        <v>924</v>
      </c>
      <c r="C12" s="89">
        <v>100</v>
      </c>
      <c r="D12" s="89">
        <v>100</v>
      </c>
      <c r="E12" s="91">
        <f>D12/C12</f>
        <v>1</v>
      </c>
      <c r="F12" s="89">
        <v>100</v>
      </c>
      <c r="G12" s="89">
        <v>100</v>
      </c>
      <c r="H12" s="91">
        <v>0</v>
      </c>
      <c r="I12" s="89">
        <v>100</v>
      </c>
      <c r="J12" s="89">
        <v>100</v>
      </c>
      <c r="K12" s="91">
        <f>J12/I12</f>
        <v>1</v>
      </c>
      <c r="L12" s="89">
        <v>100</v>
      </c>
      <c r="M12" s="89">
        <v>100</v>
      </c>
      <c r="N12" s="91">
        <v>0</v>
      </c>
      <c r="O12" s="89">
        <v>100</v>
      </c>
      <c r="P12" s="89">
        <v>100</v>
      </c>
      <c r="Q12" s="91">
        <f>P12/O12</f>
        <v>1</v>
      </c>
      <c r="R12" s="92">
        <f>C12+F12+I12+L12+O12</f>
        <v>500</v>
      </c>
      <c r="S12" s="92">
        <f>D12+G12+J12+M12+P12</f>
        <v>500</v>
      </c>
      <c r="T12" s="91">
        <f>S12/R12</f>
        <v>1</v>
      </c>
    </row>
    <row r="13" spans="1:20" ht="135">
      <c r="A13" s="57">
        <v>2</v>
      </c>
      <c r="B13" s="84" t="s">
        <v>923</v>
      </c>
      <c r="C13" s="89">
        <v>300</v>
      </c>
      <c r="D13" s="89">
        <v>300</v>
      </c>
      <c r="E13" s="91">
        <f>D13/C13</f>
        <v>1</v>
      </c>
      <c r="F13" s="89">
        <v>400</v>
      </c>
      <c r="G13" s="89">
        <v>400</v>
      </c>
      <c r="H13" s="91">
        <f>G13/F13</f>
        <v>1</v>
      </c>
      <c r="I13" s="89">
        <v>400</v>
      </c>
      <c r="J13" s="89">
        <v>400</v>
      </c>
      <c r="K13" s="91">
        <f>J13/I13</f>
        <v>1</v>
      </c>
      <c r="L13" s="89">
        <v>300</v>
      </c>
      <c r="M13" s="89">
        <v>300</v>
      </c>
      <c r="N13" s="91">
        <v>0</v>
      </c>
      <c r="O13" s="89">
        <v>200</v>
      </c>
      <c r="P13" s="89">
        <v>200</v>
      </c>
      <c r="Q13" s="91">
        <f aca="true" t="shared" si="0" ref="Q13:Q26">P13/O13</f>
        <v>1</v>
      </c>
      <c r="R13" s="92">
        <f aca="true" t="shared" si="1" ref="R13:R23">C13+F13+I13+L13+O13</f>
        <v>1600</v>
      </c>
      <c r="S13" s="92">
        <f aca="true" t="shared" si="2" ref="S13:S25">D13+G13+J13+M13+P13</f>
        <v>1600</v>
      </c>
      <c r="T13" s="91">
        <f>S13/R13</f>
        <v>1</v>
      </c>
    </row>
    <row r="14" spans="1:20" ht="90">
      <c r="A14" s="57">
        <v>3</v>
      </c>
      <c r="B14" s="85" t="s">
        <v>925</v>
      </c>
      <c r="C14" s="89">
        <v>123100</v>
      </c>
      <c r="D14" s="89">
        <v>123100</v>
      </c>
      <c r="E14" s="91">
        <f>D14/C14</f>
        <v>1</v>
      </c>
      <c r="F14" s="89">
        <v>246300</v>
      </c>
      <c r="G14" s="89">
        <v>246300</v>
      </c>
      <c r="H14" s="91">
        <f>G14/F14</f>
        <v>1</v>
      </c>
      <c r="I14" s="89">
        <v>246300</v>
      </c>
      <c r="J14" s="89">
        <v>246300</v>
      </c>
      <c r="K14" s="91">
        <f>J14/I14</f>
        <v>1</v>
      </c>
      <c r="L14" s="89">
        <v>246300</v>
      </c>
      <c r="M14" s="89">
        <v>246300</v>
      </c>
      <c r="N14" s="91">
        <v>0</v>
      </c>
      <c r="O14" s="89">
        <v>246300</v>
      </c>
      <c r="P14" s="89">
        <v>163473.41</v>
      </c>
      <c r="Q14" s="91">
        <f t="shared" si="0"/>
        <v>0.6637166463662201</v>
      </c>
      <c r="R14" s="92">
        <f>C14+F14+I14+L14+O14</f>
        <v>1108300</v>
      </c>
      <c r="S14" s="92">
        <f t="shared" si="2"/>
        <v>1025473.41</v>
      </c>
      <c r="T14" s="91">
        <f aca="true" t="shared" si="3" ref="T14:T26">S14/R14</f>
        <v>0.9252669944960751</v>
      </c>
    </row>
    <row r="15" spans="1:20" ht="146.25">
      <c r="A15" s="57">
        <v>4</v>
      </c>
      <c r="B15" s="86" t="s">
        <v>922</v>
      </c>
      <c r="C15" s="89">
        <v>0</v>
      </c>
      <c r="D15" s="89">
        <v>0</v>
      </c>
      <c r="E15" s="91">
        <v>0</v>
      </c>
      <c r="F15" s="89">
        <v>0</v>
      </c>
      <c r="G15" s="89">
        <v>0</v>
      </c>
      <c r="H15" s="91">
        <v>0</v>
      </c>
      <c r="I15" s="89">
        <v>1186000</v>
      </c>
      <c r="J15" s="89">
        <v>0</v>
      </c>
      <c r="K15" s="91">
        <f>J15/I15</f>
        <v>0</v>
      </c>
      <c r="L15" s="89">
        <v>0</v>
      </c>
      <c r="M15" s="89">
        <v>0</v>
      </c>
      <c r="N15" s="91">
        <v>0</v>
      </c>
      <c r="O15" s="89">
        <v>0</v>
      </c>
      <c r="P15" s="89">
        <v>0</v>
      </c>
      <c r="Q15" s="91">
        <v>0</v>
      </c>
      <c r="R15" s="92">
        <f t="shared" si="1"/>
        <v>1186000</v>
      </c>
      <c r="S15" s="92">
        <f t="shared" si="2"/>
        <v>0</v>
      </c>
      <c r="T15" s="91">
        <f t="shared" si="3"/>
        <v>0</v>
      </c>
    </row>
    <row r="16" spans="1:20" ht="146.25">
      <c r="A16" s="57">
        <v>5</v>
      </c>
      <c r="B16" s="86" t="s">
        <v>921</v>
      </c>
      <c r="C16" s="89">
        <v>0</v>
      </c>
      <c r="D16" s="89">
        <v>0</v>
      </c>
      <c r="E16" s="91">
        <v>0</v>
      </c>
      <c r="F16" s="89">
        <v>0</v>
      </c>
      <c r="G16" s="89">
        <v>0</v>
      </c>
      <c r="H16" s="91">
        <v>0</v>
      </c>
      <c r="I16" s="89">
        <v>0</v>
      </c>
      <c r="J16" s="89">
        <v>0</v>
      </c>
      <c r="K16" s="91">
        <v>0</v>
      </c>
      <c r="L16" s="89">
        <v>408200</v>
      </c>
      <c r="M16" s="89">
        <v>0</v>
      </c>
      <c r="N16" s="91">
        <v>0</v>
      </c>
      <c r="O16" s="89">
        <v>0</v>
      </c>
      <c r="P16" s="89">
        <v>0</v>
      </c>
      <c r="Q16" s="91">
        <v>0</v>
      </c>
      <c r="R16" s="92">
        <f t="shared" si="1"/>
        <v>408200</v>
      </c>
      <c r="S16" s="92">
        <f t="shared" si="2"/>
        <v>0</v>
      </c>
      <c r="T16" s="91">
        <f t="shared" si="3"/>
        <v>0</v>
      </c>
    </row>
    <row r="17" spans="1:20" ht="146.25">
      <c r="A17" s="57">
        <v>6</v>
      </c>
      <c r="B17" s="86" t="s">
        <v>920</v>
      </c>
      <c r="C17" s="89">
        <v>0</v>
      </c>
      <c r="D17" s="89">
        <v>0</v>
      </c>
      <c r="E17" s="91">
        <v>0</v>
      </c>
      <c r="F17" s="89">
        <v>0</v>
      </c>
      <c r="G17" s="89">
        <v>0</v>
      </c>
      <c r="H17" s="91">
        <v>0</v>
      </c>
      <c r="I17" s="89">
        <v>0</v>
      </c>
      <c r="J17" s="89">
        <v>0</v>
      </c>
      <c r="K17" s="91">
        <v>0</v>
      </c>
      <c r="L17" s="89">
        <v>0</v>
      </c>
      <c r="M17" s="89">
        <v>0</v>
      </c>
      <c r="N17" s="91">
        <v>0</v>
      </c>
      <c r="O17" s="89">
        <v>245100</v>
      </c>
      <c r="P17" s="89">
        <v>0</v>
      </c>
      <c r="Q17" s="91">
        <f t="shared" si="0"/>
        <v>0</v>
      </c>
      <c r="R17" s="92">
        <f t="shared" si="1"/>
        <v>245100</v>
      </c>
      <c r="S17" s="92">
        <f t="shared" si="2"/>
        <v>0</v>
      </c>
      <c r="T17" s="91">
        <f t="shared" si="3"/>
        <v>0</v>
      </c>
    </row>
    <row r="18" spans="1:20" ht="123.75">
      <c r="A18" s="57">
        <v>7</v>
      </c>
      <c r="B18" s="86" t="s">
        <v>919</v>
      </c>
      <c r="C18" s="89">
        <v>0</v>
      </c>
      <c r="D18" s="89">
        <v>0</v>
      </c>
      <c r="E18" s="91">
        <v>0</v>
      </c>
      <c r="F18" s="89">
        <v>0</v>
      </c>
      <c r="G18" s="89">
        <v>0</v>
      </c>
      <c r="H18" s="91">
        <v>0</v>
      </c>
      <c r="I18" s="89">
        <v>0</v>
      </c>
      <c r="J18" s="89">
        <v>0</v>
      </c>
      <c r="K18" s="91">
        <v>0</v>
      </c>
      <c r="L18" s="89">
        <v>0</v>
      </c>
      <c r="M18" s="89">
        <v>0</v>
      </c>
      <c r="N18" s="91">
        <v>0</v>
      </c>
      <c r="O18" s="89">
        <v>4995000</v>
      </c>
      <c r="P18" s="89">
        <v>4995000</v>
      </c>
      <c r="Q18" s="91">
        <f t="shared" si="0"/>
        <v>1</v>
      </c>
      <c r="R18" s="92">
        <f t="shared" si="1"/>
        <v>4995000</v>
      </c>
      <c r="S18" s="92">
        <f t="shared" si="2"/>
        <v>4995000</v>
      </c>
      <c r="T18" s="91">
        <f t="shared" si="3"/>
        <v>1</v>
      </c>
    </row>
    <row r="19" spans="1:20" ht="90">
      <c r="A19" s="57">
        <v>8</v>
      </c>
      <c r="B19" s="86" t="s">
        <v>918</v>
      </c>
      <c r="C19" s="89">
        <v>50000</v>
      </c>
      <c r="D19" s="89">
        <v>50000</v>
      </c>
      <c r="E19" s="91">
        <f>D19/C19</f>
        <v>1</v>
      </c>
      <c r="F19" s="89">
        <v>0</v>
      </c>
      <c r="G19" s="89">
        <v>0</v>
      </c>
      <c r="H19" s="91">
        <v>0</v>
      </c>
      <c r="I19" s="89">
        <v>0</v>
      </c>
      <c r="J19" s="89">
        <v>0</v>
      </c>
      <c r="K19" s="91">
        <v>0</v>
      </c>
      <c r="L19" s="89">
        <v>0</v>
      </c>
      <c r="M19" s="89">
        <v>0</v>
      </c>
      <c r="N19" s="91">
        <v>0</v>
      </c>
      <c r="O19" s="89">
        <v>0</v>
      </c>
      <c r="P19" s="89">
        <v>0</v>
      </c>
      <c r="Q19" s="91">
        <v>0</v>
      </c>
      <c r="R19" s="92">
        <f t="shared" si="1"/>
        <v>50000</v>
      </c>
      <c r="S19" s="92">
        <f t="shared" si="2"/>
        <v>50000</v>
      </c>
      <c r="T19" s="91">
        <f t="shared" si="3"/>
        <v>1</v>
      </c>
    </row>
    <row r="20" spans="1:20" ht="146.25">
      <c r="A20" s="57">
        <v>9</v>
      </c>
      <c r="B20" s="86" t="s">
        <v>917</v>
      </c>
      <c r="C20" s="89">
        <v>1280000</v>
      </c>
      <c r="D20" s="89">
        <v>0</v>
      </c>
      <c r="E20" s="91">
        <f>D20/C20</f>
        <v>0</v>
      </c>
      <c r="F20" s="89">
        <v>0</v>
      </c>
      <c r="G20" s="89">
        <v>0</v>
      </c>
      <c r="H20" s="91">
        <v>0</v>
      </c>
      <c r="I20" s="89">
        <v>0</v>
      </c>
      <c r="J20" s="89">
        <v>0</v>
      </c>
      <c r="K20" s="91">
        <v>0</v>
      </c>
      <c r="L20" s="89">
        <v>0</v>
      </c>
      <c r="M20" s="89">
        <v>0</v>
      </c>
      <c r="N20" s="91">
        <v>0</v>
      </c>
      <c r="O20" s="89">
        <v>0</v>
      </c>
      <c r="P20" s="89">
        <v>0</v>
      </c>
      <c r="Q20" s="91">
        <v>0</v>
      </c>
      <c r="R20" s="92">
        <f t="shared" si="1"/>
        <v>1280000</v>
      </c>
      <c r="S20" s="92">
        <f t="shared" si="2"/>
        <v>0</v>
      </c>
      <c r="T20" s="91">
        <f t="shared" si="3"/>
        <v>0</v>
      </c>
    </row>
    <row r="21" spans="1:20" ht="157.5">
      <c r="A21" s="57">
        <v>10</v>
      </c>
      <c r="B21" s="90" t="s">
        <v>916</v>
      </c>
      <c r="C21" s="89">
        <v>0</v>
      </c>
      <c r="D21" s="89">
        <v>0</v>
      </c>
      <c r="E21" s="91">
        <v>0</v>
      </c>
      <c r="F21" s="89">
        <v>0</v>
      </c>
      <c r="G21" s="89">
        <v>0</v>
      </c>
      <c r="H21" s="91">
        <v>0</v>
      </c>
      <c r="I21" s="89">
        <v>0</v>
      </c>
      <c r="J21" s="89">
        <v>0</v>
      </c>
      <c r="K21" s="91">
        <v>0</v>
      </c>
      <c r="L21" s="89">
        <v>47500</v>
      </c>
      <c r="M21" s="89">
        <v>47500</v>
      </c>
      <c r="N21" s="91">
        <v>0</v>
      </c>
      <c r="O21" s="89">
        <v>0</v>
      </c>
      <c r="P21" s="89">
        <v>0</v>
      </c>
      <c r="Q21" s="91">
        <v>0</v>
      </c>
      <c r="R21" s="92">
        <f t="shared" si="1"/>
        <v>47500</v>
      </c>
      <c r="S21" s="92">
        <f t="shared" si="2"/>
        <v>47500</v>
      </c>
      <c r="T21" s="91">
        <f t="shared" si="3"/>
        <v>1</v>
      </c>
    </row>
    <row r="22" spans="1:20" s="20" customFormat="1" ht="168.75">
      <c r="A22" s="57">
        <v>11</v>
      </c>
      <c r="B22" s="90" t="s">
        <v>915</v>
      </c>
      <c r="C22" s="89">
        <v>0</v>
      </c>
      <c r="D22" s="89">
        <v>0</v>
      </c>
      <c r="E22" s="91">
        <v>0</v>
      </c>
      <c r="F22" s="89">
        <v>0</v>
      </c>
      <c r="G22" s="89">
        <v>0</v>
      </c>
      <c r="H22" s="91">
        <v>0</v>
      </c>
      <c r="I22" s="89">
        <v>0</v>
      </c>
      <c r="J22" s="89">
        <v>0</v>
      </c>
      <c r="K22" s="91">
        <v>0</v>
      </c>
      <c r="L22" s="89">
        <v>37600</v>
      </c>
      <c r="M22" s="89">
        <v>37600</v>
      </c>
      <c r="N22" s="91">
        <v>0</v>
      </c>
      <c r="O22" s="89">
        <v>0</v>
      </c>
      <c r="P22" s="89">
        <v>0</v>
      </c>
      <c r="Q22" s="91">
        <v>0</v>
      </c>
      <c r="R22" s="92">
        <f t="shared" si="1"/>
        <v>37600</v>
      </c>
      <c r="S22" s="92">
        <f>D22+G22+J22+M22+P22</f>
        <v>37600</v>
      </c>
      <c r="T22" s="91">
        <f>S22/R22</f>
        <v>1</v>
      </c>
    </row>
    <row r="23" spans="1:20" s="66" customFormat="1" ht="78.75">
      <c r="A23" s="81">
        <v>12</v>
      </c>
      <c r="B23" s="90" t="s">
        <v>914</v>
      </c>
      <c r="C23" s="89">
        <v>302200</v>
      </c>
      <c r="D23" s="89">
        <v>302200</v>
      </c>
      <c r="E23" s="91">
        <f>D23/C23</f>
        <v>1</v>
      </c>
      <c r="F23" s="89">
        <v>0</v>
      </c>
      <c r="G23" s="89">
        <v>0</v>
      </c>
      <c r="H23" s="91">
        <v>0</v>
      </c>
      <c r="I23" s="89">
        <v>0</v>
      </c>
      <c r="J23" s="89">
        <v>0</v>
      </c>
      <c r="K23" s="91">
        <v>0</v>
      </c>
      <c r="L23" s="89">
        <v>0</v>
      </c>
      <c r="M23" s="89">
        <v>0</v>
      </c>
      <c r="N23" s="91">
        <v>0</v>
      </c>
      <c r="O23" s="89">
        <v>510100</v>
      </c>
      <c r="P23" s="89">
        <v>510100</v>
      </c>
      <c r="Q23" s="91">
        <f t="shared" si="0"/>
        <v>1</v>
      </c>
      <c r="R23" s="92">
        <f t="shared" si="1"/>
        <v>812300</v>
      </c>
      <c r="S23" s="92">
        <f t="shared" si="2"/>
        <v>812300</v>
      </c>
      <c r="T23" s="91">
        <f t="shared" si="3"/>
        <v>1</v>
      </c>
    </row>
    <row r="24" spans="1:20" ht="67.5">
      <c r="A24" s="81">
        <v>13</v>
      </c>
      <c r="B24" s="90" t="s">
        <v>912</v>
      </c>
      <c r="C24" s="89">
        <v>267575</v>
      </c>
      <c r="D24" s="89">
        <v>267575</v>
      </c>
      <c r="E24" s="91">
        <f>D24/C24</f>
        <v>1</v>
      </c>
      <c r="F24" s="89">
        <v>296995</v>
      </c>
      <c r="G24" s="89">
        <v>296995</v>
      </c>
      <c r="H24" s="91">
        <f>G24/F24</f>
        <v>1</v>
      </c>
      <c r="I24" s="89">
        <v>0</v>
      </c>
      <c r="J24" s="89">
        <v>0</v>
      </c>
      <c r="K24" s="91">
        <v>0</v>
      </c>
      <c r="L24" s="89">
        <v>0</v>
      </c>
      <c r="M24" s="89">
        <v>0</v>
      </c>
      <c r="N24" s="91">
        <v>0</v>
      </c>
      <c r="O24" s="89">
        <v>0</v>
      </c>
      <c r="P24" s="89">
        <v>0</v>
      </c>
      <c r="Q24" s="91">
        <v>0</v>
      </c>
      <c r="R24" s="92">
        <f>C24+F24+I24+O22+O24</f>
        <v>564570</v>
      </c>
      <c r="S24" s="92">
        <f>D24+G24+J24+P22+P24</f>
        <v>564570</v>
      </c>
      <c r="T24" s="91">
        <f t="shared" si="3"/>
        <v>1</v>
      </c>
    </row>
    <row r="25" spans="1:20" ht="22.5">
      <c r="A25" s="81">
        <v>14</v>
      </c>
      <c r="B25" s="90" t="s">
        <v>913</v>
      </c>
      <c r="C25" s="89">
        <v>100000</v>
      </c>
      <c r="D25" s="89">
        <v>100000</v>
      </c>
      <c r="E25" s="91">
        <f>D25/C25</f>
        <v>1</v>
      </c>
      <c r="F25" s="89">
        <v>0</v>
      </c>
      <c r="G25" s="89">
        <v>0</v>
      </c>
      <c r="H25" s="91">
        <v>0</v>
      </c>
      <c r="I25" s="89">
        <v>24700</v>
      </c>
      <c r="J25" s="89">
        <v>24700</v>
      </c>
      <c r="K25" s="91">
        <f>J25/I25</f>
        <v>1</v>
      </c>
      <c r="L25" s="89">
        <v>24767</v>
      </c>
      <c r="M25" s="89">
        <v>24767</v>
      </c>
      <c r="N25" s="91">
        <v>0</v>
      </c>
      <c r="O25" s="89">
        <v>99820</v>
      </c>
      <c r="P25" s="89">
        <v>0</v>
      </c>
      <c r="Q25" s="91">
        <f t="shared" si="0"/>
        <v>0</v>
      </c>
      <c r="R25" s="92">
        <f>C25+F25+I25+L25+O25</f>
        <v>249287</v>
      </c>
      <c r="S25" s="92">
        <f t="shared" si="2"/>
        <v>149467</v>
      </c>
      <c r="T25" s="91">
        <f t="shared" si="3"/>
        <v>0.5995779964458636</v>
      </c>
    </row>
    <row r="26" spans="1:20" ht="12.75">
      <c r="A26" s="81">
        <v>15</v>
      </c>
      <c r="B26" s="88" t="s">
        <v>633</v>
      </c>
      <c r="C26" s="92">
        <f>SUM(C12:C25)</f>
        <v>2123275</v>
      </c>
      <c r="D26" s="92">
        <f>SUM(D12:D25)</f>
        <v>843275</v>
      </c>
      <c r="E26" s="91">
        <f>D26/C26</f>
        <v>0.39715769271526297</v>
      </c>
      <c r="F26" s="92">
        <f>SUM(F12:F25)</f>
        <v>543795</v>
      </c>
      <c r="G26" s="92">
        <f>SUM(G12:G25)</f>
        <v>543795</v>
      </c>
      <c r="H26" s="91">
        <f>G26/F26</f>
        <v>1</v>
      </c>
      <c r="I26" s="92">
        <f>SUM(I12:I25)</f>
        <v>1457500</v>
      </c>
      <c r="J26" s="92">
        <f>SUM(J12:J25)</f>
        <v>271500</v>
      </c>
      <c r="K26" s="91">
        <f>J26/I26</f>
        <v>0.1862778730703259</v>
      </c>
      <c r="L26" s="92">
        <f>SUM(L12:L25)</f>
        <v>764767</v>
      </c>
      <c r="M26" s="92">
        <f>SUM(M12:M25)</f>
        <v>356567</v>
      </c>
      <c r="N26" s="91">
        <v>0</v>
      </c>
      <c r="O26" s="92">
        <f>SUM(O12:O25)</f>
        <v>6096620</v>
      </c>
      <c r="P26" s="92">
        <f>SUM(P12:P25)</f>
        <v>5668873.41</v>
      </c>
      <c r="Q26" s="91">
        <f t="shared" si="0"/>
        <v>0.9298387319531151</v>
      </c>
      <c r="R26" s="92">
        <f>C26+F26+I26+L26+O26</f>
        <v>10985957</v>
      </c>
      <c r="S26" s="92">
        <f>D26+G26+J26+M26+P26</f>
        <v>7684010.41</v>
      </c>
      <c r="T26" s="91">
        <f t="shared" si="3"/>
        <v>0.699439330592683</v>
      </c>
    </row>
  </sheetData>
  <sheetProtection/>
  <mergeCells count="22">
    <mergeCell ref="S5:T5"/>
    <mergeCell ref="O8:Q8"/>
    <mergeCell ref="I9:I11"/>
    <mergeCell ref="A6:T6"/>
    <mergeCell ref="J9:K10"/>
    <mergeCell ref="L8:N8"/>
    <mergeCell ref="R8:T8"/>
    <mergeCell ref="I8:K8"/>
    <mergeCell ref="S9:T10"/>
    <mergeCell ref="B8:B11"/>
    <mergeCell ref="C8:E8"/>
    <mergeCell ref="F9:F11"/>
    <mergeCell ref="C9:C11"/>
    <mergeCell ref="A8:A11"/>
    <mergeCell ref="L9:L11"/>
    <mergeCell ref="D9:E10"/>
    <mergeCell ref="R9:R11"/>
    <mergeCell ref="F8:H8"/>
    <mergeCell ref="P9:Q10"/>
    <mergeCell ref="O9:O11"/>
    <mergeCell ref="M9:N10"/>
    <mergeCell ref="G9:H10"/>
  </mergeCells>
  <printOptions/>
  <pageMargins left="0.3937007874015748" right="0.3937007874015748" top="1.1811023622047245" bottom="1.1811023622047245" header="0.5118110236220472" footer="0.5118110236220472"/>
  <pageSetup fitToHeight="0" fitToWidth="1"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6600"/>
  </sheetPr>
  <dimension ref="A1:S40"/>
  <sheetViews>
    <sheetView tabSelected="1" zoomScalePageLayoutView="0" workbookViewId="0" topLeftCell="A1">
      <selection activeCell="C5" sqref="C5:D5"/>
    </sheetView>
  </sheetViews>
  <sheetFormatPr defaultColWidth="9.140625" defaultRowHeight="12.75"/>
  <cols>
    <col min="1" max="1" width="53.421875" style="67" customWidth="1"/>
    <col min="2" max="2" width="15.57421875" style="67" customWidth="1"/>
    <col min="3" max="3" width="17.00390625" style="67" customWidth="1"/>
    <col min="4" max="4" width="5.00390625" style="67" hidden="1" customWidth="1"/>
    <col min="5" max="5" width="12.00390625" style="67" hidden="1" customWidth="1"/>
    <col min="6" max="6" width="7.00390625" style="67" hidden="1" customWidth="1"/>
    <col min="7" max="7" width="9.00390625" style="67" hidden="1" customWidth="1"/>
    <col min="8" max="8" width="4.00390625" style="67" hidden="1" customWidth="1"/>
    <col min="9" max="9" width="9.00390625" style="67" hidden="1" customWidth="1"/>
    <col min="10" max="10" width="2.00390625" style="67" hidden="1" customWidth="1"/>
    <col min="11" max="11" width="12.00390625" style="67" hidden="1" customWidth="1"/>
    <col min="12" max="12" width="4.00390625" style="67" hidden="1" customWidth="1"/>
    <col min="13" max="13" width="12.00390625" style="67" hidden="1" customWidth="1"/>
    <col min="14" max="14" width="7.00390625" style="67" hidden="1" customWidth="1"/>
    <col min="15" max="15" width="10.00390625" style="67" hidden="1" customWidth="1"/>
    <col min="16" max="16" width="12.00390625" style="67" hidden="1" customWidth="1"/>
    <col min="17" max="17" width="9.140625" style="67" hidden="1" customWidth="1"/>
    <col min="18" max="18" width="12.00390625" style="67" hidden="1" customWidth="1"/>
    <col min="19" max="19" width="9.140625" style="67" hidden="1" customWidth="1"/>
    <col min="20" max="16384" width="9.140625" style="67" customWidth="1"/>
  </cols>
  <sheetData>
    <row r="1" ht="12.75">
      <c r="C1" s="65" t="s">
        <v>221</v>
      </c>
    </row>
    <row r="2" ht="12.75">
      <c r="C2" s="65" t="s">
        <v>58</v>
      </c>
    </row>
    <row r="3" ht="12.75">
      <c r="C3" s="65" t="s">
        <v>99</v>
      </c>
    </row>
    <row r="4" ht="12.75">
      <c r="C4" s="65" t="s">
        <v>107</v>
      </c>
    </row>
    <row r="5" spans="2:5" ht="12.75" customHeight="1">
      <c r="B5" s="3"/>
      <c r="C5" s="203" t="s">
        <v>1024</v>
      </c>
      <c r="D5" s="203"/>
      <c r="E5" s="68"/>
    </row>
    <row r="7" ht="9.75" customHeight="1"/>
    <row r="8" ht="12.75" hidden="1"/>
    <row r="9" ht="12.75" hidden="1"/>
    <row r="10" spans="1:3" ht="112.5" customHeight="1">
      <c r="A10" s="278" t="s">
        <v>872</v>
      </c>
      <c r="B10" s="279"/>
      <c r="C10" s="279"/>
    </row>
    <row r="11" spans="1:3" ht="114.75">
      <c r="A11" s="69" t="s">
        <v>127</v>
      </c>
      <c r="B11" s="69" t="s">
        <v>876</v>
      </c>
      <c r="C11" s="69" t="s">
        <v>877</v>
      </c>
    </row>
    <row r="12" spans="1:15" ht="12.75">
      <c r="A12" s="69">
        <v>1</v>
      </c>
      <c r="B12" s="69">
        <v>2</v>
      </c>
      <c r="C12" s="69">
        <v>3</v>
      </c>
      <c r="D12" s="273">
        <v>901</v>
      </c>
      <c r="E12" s="273"/>
      <c r="F12" s="273">
        <v>906</v>
      </c>
      <c r="G12" s="273"/>
      <c r="H12" s="273">
        <v>908</v>
      </c>
      <c r="I12" s="273"/>
      <c r="J12" s="273">
        <v>912</v>
      </c>
      <c r="K12" s="273"/>
      <c r="L12" s="273">
        <v>913</v>
      </c>
      <c r="M12" s="273"/>
      <c r="N12" s="274" t="s">
        <v>3</v>
      </c>
      <c r="O12" s="275"/>
    </row>
    <row r="13" spans="1:18" ht="79.5" customHeight="1">
      <c r="A13" s="70" t="s">
        <v>128</v>
      </c>
      <c r="B13" s="130">
        <v>55.6</v>
      </c>
      <c r="C13" s="131">
        <v>34549.3</v>
      </c>
      <c r="D13" s="71">
        <v>45</v>
      </c>
      <c r="E13" s="71">
        <v>21598.8</v>
      </c>
      <c r="F13" s="72">
        <v>0</v>
      </c>
      <c r="G13" s="72">
        <v>0</v>
      </c>
      <c r="H13" s="72">
        <v>0</v>
      </c>
      <c r="I13" s="72">
        <v>0</v>
      </c>
      <c r="J13" s="71">
        <v>1</v>
      </c>
      <c r="K13" s="71">
        <v>665.4</v>
      </c>
      <c r="L13" s="71">
        <v>3.2</v>
      </c>
      <c r="M13" s="71">
        <v>1945.37</v>
      </c>
      <c r="N13" s="73">
        <f>D13+F13+H13+J13+L13</f>
        <v>49.2</v>
      </c>
      <c r="O13" s="73">
        <f>E13+G13+I13+K13+M13</f>
        <v>24209.57</v>
      </c>
      <c r="P13" s="67">
        <f>O13/N13/12</f>
        <v>41.005369241192405</v>
      </c>
      <c r="R13" s="67">
        <f>SUM(C13/B13/12)</f>
        <v>51.78252398081535</v>
      </c>
    </row>
    <row r="14" spans="1:18" ht="101.25" customHeight="1">
      <c r="A14" s="70" t="s">
        <v>130</v>
      </c>
      <c r="B14" s="130">
        <v>1332.26</v>
      </c>
      <c r="C14" s="131">
        <v>406501.09</v>
      </c>
      <c r="D14" s="72">
        <v>48</v>
      </c>
      <c r="E14" s="72">
        <v>12638.5</v>
      </c>
      <c r="F14" s="71">
        <v>1149.8</v>
      </c>
      <c r="G14" s="71">
        <v>292993.4</v>
      </c>
      <c r="H14" s="71">
        <v>128</v>
      </c>
      <c r="I14" s="71">
        <v>31955.52</v>
      </c>
      <c r="J14" s="72">
        <v>0</v>
      </c>
      <c r="K14" s="72">
        <v>0</v>
      </c>
      <c r="L14" s="72">
        <v>0</v>
      </c>
      <c r="M14" s="72">
        <v>0</v>
      </c>
      <c r="N14" s="73">
        <f>D14+F14+H14+J14+L14</f>
        <v>1325.8</v>
      </c>
      <c r="O14" s="73">
        <f>E14+G14+I14+K14+M14</f>
        <v>337587.42000000004</v>
      </c>
      <c r="P14" s="67">
        <f>O14/N14/12</f>
        <v>21.219101674460706</v>
      </c>
      <c r="R14" s="67">
        <f>SUM(C14/B14/12)</f>
        <v>25.42678668828407</v>
      </c>
    </row>
    <row r="15" spans="4:15" ht="12.75">
      <c r="D15" s="273">
        <v>901</v>
      </c>
      <c r="E15" s="273"/>
      <c r="F15" s="273">
        <v>906</v>
      </c>
      <c r="G15" s="273"/>
      <c r="H15" s="273">
        <v>908</v>
      </c>
      <c r="I15" s="273"/>
      <c r="J15" s="273">
        <v>912</v>
      </c>
      <c r="K15" s="273"/>
      <c r="L15" s="273">
        <v>913</v>
      </c>
      <c r="M15" s="273"/>
      <c r="N15" s="274" t="s">
        <v>3</v>
      </c>
      <c r="O15" s="275"/>
    </row>
    <row r="16" spans="4:19" ht="12.75">
      <c r="D16" s="71">
        <v>45</v>
      </c>
      <c r="E16" s="71">
        <v>19083</v>
      </c>
      <c r="F16" s="72">
        <v>0</v>
      </c>
      <c r="G16" s="72">
        <v>0</v>
      </c>
      <c r="H16" s="72">
        <v>0</v>
      </c>
      <c r="I16" s="72">
        <v>0</v>
      </c>
      <c r="J16" s="71">
        <v>1</v>
      </c>
      <c r="K16" s="71">
        <v>593.9</v>
      </c>
      <c r="L16" s="71">
        <v>2.3</v>
      </c>
      <c r="M16" s="71">
        <v>1429.5</v>
      </c>
      <c r="N16" s="73">
        <f>D16+F16+H16+J16+L16</f>
        <v>48.3</v>
      </c>
      <c r="O16" s="73">
        <f>E16+G16+I16+K16+M16</f>
        <v>21106.4</v>
      </c>
      <c r="P16" s="67">
        <f>O16/N16/12</f>
        <v>36.415458937198075</v>
      </c>
      <c r="R16" s="67" t="e">
        <f>SUM(C16/B16/12)</f>
        <v>#DIV/0!</v>
      </c>
      <c r="S16" s="276" t="s">
        <v>654</v>
      </c>
    </row>
    <row r="17" spans="4:19" ht="12.75">
      <c r="D17" s="72">
        <v>40</v>
      </c>
      <c r="E17" s="72">
        <v>10895.4</v>
      </c>
      <c r="F17" s="71">
        <v>1074</v>
      </c>
      <c r="G17" s="71">
        <v>372293.3</v>
      </c>
      <c r="H17" s="71">
        <v>128</v>
      </c>
      <c r="I17" s="71">
        <v>31955.52</v>
      </c>
      <c r="J17" s="72">
        <v>0</v>
      </c>
      <c r="K17" s="72">
        <v>0</v>
      </c>
      <c r="L17" s="72">
        <v>0</v>
      </c>
      <c r="M17" s="72">
        <v>0</v>
      </c>
      <c r="N17" s="73">
        <f>D17+F17+H17+J17+L17</f>
        <v>1242</v>
      </c>
      <c r="O17" s="73">
        <f>E17+G17+I17+K17+M17</f>
        <v>415144.22000000003</v>
      </c>
      <c r="P17" s="67">
        <f>O17/N17/12</f>
        <v>27.85455045625336</v>
      </c>
      <c r="R17" s="67" t="e">
        <f>SUM(C17/B17/12)</f>
        <v>#DIV/0!</v>
      </c>
      <c r="S17" s="276"/>
    </row>
    <row r="19" spans="4:13" ht="12.75">
      <c r="D19" s="67">
        <v>2016</v>
      </c>
      <c r="E19" s="67">
        <f>SUM(E16/D16/12)</f>
        <v>35.33888888888889</v>
      </c>
      <c r="G19" s="67">
        <f>SUM(G17/F17)/12</f>
        <v>28.88681719428926</v>
      </c>
      <c r="K19" s="67">
        <f>SUM(K16/J16/12)</f>
        <v>49.49166666666667</v>
      </c>
      <c r="M19" s="67">
        <f>SUM(M16/L16/12)</f>
        <v>51.79347826086957</v>
      </c>
    </row>
    <row r="22" spans="4:13" ht="12.75">
      <c r="D22" s="67">
        <v>2017</v>
      </c>
      <c r="E22" s="67">
        <f>E13/D13/12</f>
        <v>39.99777777777778</v>
      </c>
      <c r="G22" s="67">
        <f>SUM(G14/F14/12)</f>
        <v>21.235098857772368</v>
      </c>
      <c r="K22" s="67">
        <f>K13/J13/12</f>
        <v>55.449999999999996</v>
      </c>
      <c r="M22" s="67">
        <f>M13/L13/12</f>
        <v>50.660677083333326</v>
      </c>
    </row>
    <row r="25" spans="5:13" ht="12.75">
      <c r="E25" s="67">
        <f>E22/E19*100</f>
        <v>113.18346171985536</v>
      </c>
      <c r="G25" s="277" t="s">
        <v>655</v>
      </c>
      <c r="K25" s="67">
        <f>K22/K19*100</f>
        <v>112.03906381545714</v>
      </c>
      <c r="M25" s="67">
        <f>M22/M19*100</f>
        <v>97.81284977264775</v>
      </c>
    </row>
    <row r="26" ht="12.75">
      <c r="G26" s="277"/>
    </row>
    <row r="27" ht="12.75">
      <c r="G27" s="277"/>
    </row>
    <row r="28" ht="12.75">
      <c r="G28" s="277"/>
    </row>
    <row r="29" ht="12.75">
      <c r="G29" s="277"/>
    </row>
    <row r="30" ht="12.75">
      <c r="G30" s="277"/>
    </row>
    <row r="31" ht="12.75">
      <c r="G31" s="277"/>
    </row>
    <row r="32" ht="12.75">
      <c r="G32" s="277"/>
    </row>
    <row r="33" ht="12.75">
      <c r="G33" s="277"/>
    </row>
    <row r="34" ht="12.75">
      <c r="G34" s="277"/>
    </row>
    <row r="35" ht="12.75">
      <c r="G35" s="277"/>
    </row>
    <row r="36" ht="12.75">
      <c r="G36" s="277"/>
    </row>
    <row r="37" ht="12.75">
      <c r="G37" s="277"/>
    </row>
    <row r="38" ht="12.75">
      <c r="G38" s="277"/>
    </row>
    <row r="39" ht="12.75">
      <c r="G39" s="277"/>
    </row>
    <row r="40" ht="12.75">
      <c r="G40" s="277"/>
    </row>
  </sheetData>
  <sheetProtection/>
  <autoFilter ref="C1:R25"/>
  <mergeCells count="16">
    <mergeCell ref="C5:D5"/>
    <mergeCell ref="S16:S17"/>
    <mergeCell ref="G25:G40"/>
    <mergeCell ref="L12:M12"/>
    <mergeCell ref="N12:O12"/>
    <mergeCell ref="A10:C10"/>
    <mergeCell ref="D12:E12"/>
    <mergeCell ref="F12:G12"/>
    <mergeCell ref="H12:I12"/>
    <mergeCell ref="J12:K12"/>
    <mergeCell ref="D15:E15"/>
    <mergeCell ref="F15:G15"/>
    <mergeCell ref="H15:I15"/>
    <mergeCell ref="J15:K15"/>
    <mergeCell ref="L15:M15"/>
    <mergeCell ref="N15:O15"/>
  </mergeCells>
  <printOptions/>
  <pageMargins left="1.1811023622047245" right="0" top="0.944881889763779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Людмила Кушникова</cp:lastModifiedBy>
  <cp:lastPrinted>2020-05-29T03:18:48Z</cp:lastPrinted>
  <dcterms:created xsi:type="dcterms:W3CDTF">1996-10-08T23:32:33Z</dcterms:created>
  <dcterms:modified xsi:type="dcterms:W3CDTF">2020-05-29T03:18:51Z</dcterms:modified>
  <cp:category/>
  <cp:version/>
  <cp:contentType/>
  <cp:contentStatus/>
</cp:coreProperties>
</file>