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9720" windowHeight="6540" activeTab="7"/>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s>
  <definedNames>
    <definedName name="_xlnm._FilterDatabase" localSheetId="1" hidden="1">'прил 2'!$A$12:$L$55</definedName>
    <definedName name="_xlnm._FilterDatabase" localSheetId="2" hidden="1">'прил 3'!$A$12:$M$621</definedName>
    <definedName name="_xlnm._FilterDatabase" localSheetId="5" hidden="1">'прил 6'!$A$14:$U$36</definedName>
    <definedName name="_xlnm._FilterDatabase" localSheetId="6" hidden="1">'прил 7'!$A$12:$T$20</definedName>
    <definedName name="_xlnm._FilterDatabase" localSheetId="7" hidden="1">'прил 8'!$C$1:$R$25</definedName>
  </definedNames>
  <calcPr fullCalcOnLoad="1"/>
</workbook>
</file>

<file path=xl/sharedStrings.xml><?xml version="1.0" encoding="utf-8"?>
<sst xmlns="http://schemas.openxmlformats.org/spreadsheetml/2006/main" count="3582" uniqueCount="978">
  <si>
    <t>план</t>
  </si>
  <si>
    <t>исполнение</t>
  </si>
  <si>
    <t>в процентах</t>
  </si>
  <si>
    <t>ИТОГО</t>
  </si>
  <si>
    <t xml:space="preserve">в процентах </t>
  </si>
  <si>
    <t>90111107015050000120</t>
  </si>
  <si>
    <t>04511690050050000140</t>
  </si>
  <si>
    <t>90111690050050000140</t>
  </si>
  <si>
    <t>90120201001050000151</t>
  </si>
  <si>
    <t>90120203024050000151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</si>
  <si>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</si>
  <si>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Приложение № 2</t>
  </si>
  <si>
    <t>Код классификации доходов бюджета</t>
  </si>
  <si>
    <t>18210102010011000110</t>
  </si>
  <si>
    <t>18210102010013000110</t>
  </si>
  <si>
    <t>18210102020011000110</t>
  </si>
  <si>
    <t>18210102020013000110</t>
  </si>
  <si>
    <t>18210102030011000110</t>
  </si>
  <si>
    <t>18210102030013000110</t>
  </si>
  <si>
    <t>18210102040011000110</t>
  </si>
  <si>
    <t>18210502010021000110</t>
  </si>
  <si>
    <t>18210502010023000110</t>
  </si>
  <si>
    <t>18210502020021000110</t>
  </si>
  <si>
    <t>18210503010011000110</t>
  </si>
  <si>
    <t>18210503010013000110</t>
  </si>
  <si>
    <t>912</t>
  </si>
  <si>
    <t>913</t>
  </si>
  <si>
    <t>Единица измерения:  руб.</t>
  </si>
  <si>
    <t xml:space="preserve">№ </t>
  </si>
  <si>
    <t>Исполнено в  рублях</t>
  </si>
  <si>
    <t>Исполнено в процентах</t>
  </si>
  <si>
    <t>Департамент по охране, контролю и регулированию использования животного мира Свердловской области</t>
  </si>
  <si>
    <t xml:space="preserve">    Прочие поступления от денежных взысканий (штрафов) и иных сумм в возмещение ущерба, зачисляемые в бюджеты муниципальных районов</t>
  </si>
  <si>
    <t>Федеральная служба по надзору в сфере природопользования</t>
  </si>
  <si>
    <t xml:space="preserve">      Плата за негативное воздействие на окружающую среду</t>
  </si>
  <si>
    <t>Управление Федеральной налоговой службы по Свердловской области</t>
  </si>
  <si>
    <t>0,00</t>
  </si>
  <si>
    <t>0102</t>
  </si>
  <si>
    <t>0103</t>
  </si>
  <si>
    <t>0104</t>
  </si>
  <si>
    <t>0300</t>
  </si>
  <si>
    <t>0309</t>
  </si>
  <si>
    <t>0400</t>
  </si>
  <si>
    <t>0405</t>
  </si>
  <si>
    <t>0412</t>
  </si>
  <si>
    <t>0500</t>
  </si>
  <si>
    <t>0502</t>
  </si>
  <si>
    <t>0700</t>
  </si>
  <si>
    <t>0707</t>
  </si>
  <si>
    <t>0800</t>
  </si>
  <si>
    <t>0801</t>
  </si>
  <si>
    <t>1100</t>
  </si>
  <si>
    <t>Код раздела, подраз-дела</t>
  </si>
  <si>
    <t>Код вида расхо-дов</t>
  </si>
  <si>
    <t>Исполненено</t>
  </si>
  <si>
    <t>3</t>
  </si>
  <si>
    <t>0100</t>
  </si>
  <si>
    <t>0408</t>
  </si>
  <si>
    <t>Код классификации источников финансирования дефицита бюджета</t>
  </si>
  <si>
    <t>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t>
  </si>
  <si>
    <t>Администрация муниципального образования</t>
  </si>
  <si>
    <t>к Решению Думы</t>
  </si>
  <si>
    <t>в рублях</t>
  </si>
  <si>
    <t>Приложение № 3</t>
  </si>
  <si>
    <t>Наименование ведомства, раздела, подраздела, целевой статьи и вида расходов</t>
  </si>
  <si>
    <t>Наименование раздела, подраздела, целевой статьи и вида расходов</t>
  </si>
  <si>
    <t>0113</t>
  </si>
  <si>
    <t>0000</t>
  </si>
  <si>
    <t>000</t>
  </si>
  <si>
    <t>0409</t>
  </si>
  <si>
    <t>1102</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</si>
  <si>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</si>
  <si>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</si>
  <si>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</si>
  <si>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</si>
  <si>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</si>
  <si>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образования администрации муниципального образования Камышловский муниципальный район</t>
  </si>
  <si>
    <t xml:space="preserve">      Прочие доходы от оказания платных услуг (работ) получателями средств бюджетов муниципальных районов  </t>
  </si>
  <si>
    <t xml:space="preserve">      Прочие доходы от компенсации затрат бюджетов МР (в части возврата дебиторской задолженности прошлых лет)</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</si>
  <si>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</si>
  <si>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</si>
  <si>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</si>
  <si>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Отдел культуры, молодежной политики и спорта Администрации муниципального образования Камышловский муниципальный район</t>
  </si>
  <si>
    <t>ИТОГО ДОХОДОВ</t>
  </si>
  <si>
    <t>1400</t>
  </si>
  <si>
    <t>1401</t>
  </si>
  <si>
    <t>1403</t>
  </si>
  <si>
    <t>901</t>
  </si>
  <si>
    <t>Номер сторо-ки</t>
  </si>
  <si>
    <t>Наименование показателя</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</si>
  <si>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</si>
  <si>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</si>
  <si>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</si>
  <si>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</si>
  <si>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</si>
  <si>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Осуществление государственного полномочия по расчету и предоставлению дотаций бюджетам поселений за счет средств областного бюджета</t>
  </si>
  <si>
    <t>Получение кредитов от других бюджетов бюджетной системы Российской Федерации бюджетом муниципального района в валюте Российской Федерации</t>
  </si>
  <si>
    <t xml:space="preserve">Погашение  бюджетом муниципального района бюджетных  кредитов,  полученных   от других  бюджетов  бюджетной  системы  Российской Федерации в валюте Российской Федерации
</t>
  </si>
  <si>
    <t>Уменьшение прочих остатков денежных средств бюджета муниципального района</t>
  </si>
  <si>
    <t>Возврат бюджетных кредитов, предоставленных юридическим лицам из бюджета муниципального района  в валюте Российской Федерации</t>
  </si>
  <si>
    <t>901 00 00 00 00 00 0000 000</t>
  </si>
  <si>
    <t>901 01 03 00 00 05 0000 710</t>
  </si>
  <si>
    <t>901 01 03 00 00 05 0000 810</t>
  </si>
  <si>
    <t xml:space="preserve">Увеличение прочих остатков денежных средств бюджета муниципального района </t>
  </si>
  <si>
    <t>901 01 05 02 01 05 0000 510</t>
  </si>
  <si>
    <t>901 01 05 02 01 05 0000 610</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</si>
  <si>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</si>
  <si>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901 01 06 05 01 05 0000 640</t>
  </si>
  <si>
    <t>Приложение № 4</t>
  </si>
  <si>
    <t>Код главного распорядителя</t>
  </si>
  <si>
    <t>Код целевой статьи</t>
  </si>
  <si>
    <t xml:space="preserve">муниципального образования </t>
  </si>
  <si>
    <t>Номер строки</t>
  </si>
  <si>
    <t>Наименование главного администратора доходов местного бюджета, наименование кода классификации доходов бюджета</t>
  </si>
  <si>
    <t>04811201000010000120</t>
  </si>
  <si>
    <t>90611301995050000130</t>
  </si>
  <si>
    <t>90611302995050000130</t>
  </si>
  <si>
    <t>906</t>
  </si>
  <si>
    <t>908</t>
  </si>
  <si>
    <t>Камышловский муниципальный район</t>
  </si>
  <si>
    <t>0106</t>
  </si>
  <si>
    <t>0314</t>
  </si>
  <si>
    <t>0406</t>
  </si>
  <si>
    <t>0701</t>
  </si>
  <si>
    <t>0702</t>
  </si>
  <si>
    <t>0709</t>
  </si>
  <si>
    <t>0804</t>
  </si>
  <si>
    <t>1000</t>
  </si>
  <si>
    <t>1001</t>
  </si>
  <si>
    <t>1003</t>
  </si>
  <si>
    <t>1006</t>
  </si>
  <si>
    <t>1101</t>
  </si>
  <si>
    <t>Администрация муниципального образования Камышловский муниципальный район</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</si>
  <si>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</si>
  <si>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Дотация бюджетам муниципальных районов на выравнивание бюджетной обеспеченности</t>
  </si>
  <si>
    <t xml:space="preserve">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</si>
  <si>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</si>
  <si>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</si>
  <si>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18210504020021000110</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</si>
  <si>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</si>
  <si>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</si>
  <si>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901 01 06 04 01 05 0000 810</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</si>
  <si>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</si>
  <si>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120</t>
  </si>
  <si>
    <t>240</t>
  </si>
  <si>
    <t>350</t>
  </si>
  <si>
    <t>850</t>
  </si>
  <si>
    <t>810</t>
  </si>
  <si>
    <t>110</t>
  </si>
  <si>
    <t>410</t>
  </si>
  <si>
    <t>830</t>
  </si>
  <si>
    <t>360</t>
  </si>
  <si>
    <t>540</t>
  </si>
  <si>
    <t>310</t>
  </si>
  <si>
    <t>320</t>
  </si>
  <si>
    <t>630</t>
  </si>
  <si>
    <t>330</t>
  </si>
  <si>
    <t>510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</si>
  <si>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</si>
  <si>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</si>
  <si>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</si>
  <si>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</si>
  <si>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</si>
  <si>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</si>
  <si>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</si>
  <si>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</si>
  <si>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</si>
  <si>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</si>
  <si>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</si>
  <si>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</si>
  <si>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</si>
  <si>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</si>
  <si>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</si>
  <si>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</si>
  <si>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</si>
  <si>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</si>
  <si>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</si>
  <si>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</si>
  <si>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</si>
  <si>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</si>
  <si>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</si>
  <si>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</si>
  <si>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</si>
  <si>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</si>
  <si>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</si>
  <si>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</si>
  <si>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</si>
  <si>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</si>
  <si>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</si>
  <si>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</si>
  <si>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</si>
  <si>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</si>
  <si>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2.</t>
  </si>
  <si>
    <t>1.</t>
  </si>
  <si>
    <t>в процентах к сумме средств, отраженных в графе 5</t>
  </si>
  <si>
    <t>в процентах к сумме средств, отраженных в графе 8</t>
  </si>
  <si>
    <t xml:space="preserve"> Управление Федерального казначейства по Свердловской области (УФК по Свердловской области)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</si>
  <si>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</si>
  <si>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</si>
  <si>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</si>
  <si>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</si>
  <si>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</si>
  <si>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</si>
  <si>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</si>
  <si>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</si>
  <si>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</si>
  <si>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 xml:space="preserve">      Доходы от сдачи в аренду имущества, составляющего казну муниципальных районов (за исключением земельных участков) </t>
  </si>
  <si>
    <t>90111402053050002410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</si>
  <si>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</si>
  <si>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Управление Федеральной службы государственной регистрации, кадастра и картографии по Свердловской области                                                                </t>
  </si>
  <si>
    <t>32111625060016000140</t>
  </si>
  <si>
    <t xml:space="preserve">    Денежные взыскания (штрафы) за нарушение земельного законодательства</t>
  </si>
  <si>
    <t xml:space="preserve">      Резервные фонды</t>
  </si>
  <si>
    <t>0111</t>
  </si>
  <si>
    <t>870</t>
  </si>
  <si>
    <t xml:space="preserve">      Благоустройство</t>
  </si>
  <si>
    <t>0503</t>
  </si>
  <si>
    <t>ВСЕГО на 2015 год</t>
  </si>
  <si>
    <t>Приложение №6</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</si>
  <si>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</si>
  <si>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</si>
  <si>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</si>
  <si>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18210102010012200110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</si>
  <si>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Федерации(проценты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</si>
  <si>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</si>
  <si>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</si>
  <si>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</si>
  <si>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</si>
  <si>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</si>
  <si>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</si>
  <si>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</si>
  <si>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</si>
  <si>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</si>
  <si>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</si>
  <si>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</si>
  <si>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</si>
  <si>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</si>
  <si>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</si>
  <si>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</si>
  <si>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</si>
  <si>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</si>
  <si>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 </t>
  </si>
  <si>
    <t xml:space="preserve">    Прочие местные налоги и сборы, мобилизируемые на территориях муниципальных районов(пени по соответствующему платежу)</t>
  </si>
  <si>
    <t xml:space="preserve">      Прочие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имуществу(прочие доходы от реализации иного имущества)</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</si>
  <si>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</si>
  <si>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</si>
  <si>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</si>
  <si>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</si>
  <si>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</si>
  <si>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Приложение №5</t>
  </si>
  <si>
    <t>Приложение № 7</t>
  </si>
  <si>
    <t>Приложение №8</t>
  </si>
  <si>
    <t>от                                 №</t>
  </si>
  <si>
    <t>ВСЕГО РАСХОДОВ:</t>
  </si>
  <si>
    <t xml:space="preserve">    Администрация муниципального района</t>
  </si>
  <si>
    <t>0000000000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</si>
  <si>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</si>
  <si>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</si>
  <si>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</si>
  <si>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7000000000</t>
  </si>
  <si>
    <t xml:space="preserve">              Глава муниципального образования</t>
  </si>
  <si>
    <t>7000111000</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</si>
  <si>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</si>
  <si>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</si>
  <si>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</si>
  <si>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7000211000</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</si>
  <si>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</si>
  <si>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</si>
  <si>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</si>
  <si>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</si>
  <si>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</si>
  <si>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7000610000</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</si>
  <si>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</si>
  <si>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</si>
  <si>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</si>
  <si>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0500000000</t>
  </si>
  <si>
    <t xml:space="preserve">              Содержание муниципального казенного учреждения Камышловского муниципального района "Эксплуатационно-хозяйственная организация"</t>
  </si>
  <si>
    <t>0500110000</t>
  </si>
  <si>
    <t xml:space="preserve">              Осуществление подготовки, переподготовки и повышения квалификации муниципальных служащих</t>
  </si>
  <si>
    <t>0500311000</t>
  </si>
  <si>
    <t xml:space="preserve">              Проведение мероприятий, посвященных празднованию Дня местного самоуправления в  Камышловском муниципальном районе</t>
  </si>
  <si>
    <t>0500410000</t>
  </si>
  <si>
    <t xml:space="preserve">              Подготовка и проведение мероприятий, посвященных Дню муниципального образования Камышловский муниципальный район</t>
  </si>
  <si>
    <t>0500510000</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</si>
  <si>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</si>
  <si>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</si>
  <si>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0500611000</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</si>
  <si>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</si>
  <si>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0500710000</t>
  </si>
  <si>
    <t xml:space="preserve">              Проведение представительских мероприятий, и  "Дней министерств Свердловской области"</t>
  </si>
  <si>
    <t>0500811000</t>
  </si>
  <si>
    <t xml:space="preserve">              Участие в работе Ассоциации "Совет муниципальных образований Свердловской области"</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</si>
  <si>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</si>
  <si>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</si>
  <si>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</si>
  <si>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</si>
  <si>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</si>
  <si>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 xml:space="preserve">              Издание книги, посвященной истории Камышловского района</t>
  </si>
  <si>
    <t>0501210000</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</si>
  <si>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</si>
  <si>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</si>
  <si>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</si>
  <si>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</si>
  <si>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</si>
  <si>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</si>
  <si>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0501510000</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</si>
  <si>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</si>
  <si>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</si>
  <si>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0501610000</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</si>
  <si>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</si>
  <si>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0501710000</t>
  </si>
  <si>
    <t>0501846100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</si>
  <si>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</si>
  <si>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0600000000</t>
  </si>
  <si>
    <t>0600110000</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</si>
  <si>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</si>
  <si>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</si>
  <si>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0600210000</t>
  </si>
  <si>
    <t xml:space="preserve">              Организация проведение работ по межеванию земельных участков</t>
  </si>
  <si>
    <t>0600310000</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</si>
  <si>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</si>
  <si>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0600410000</t>
  </si>
  <si>
    <t xml:space="preserve">              Оценка рыночной стоимости муниципального имущества для передачи в аренду</t>
  </si>
  <si>
    <t>0600510000</t>
  </si>
  <si>
    <t xml:space="preserve">                Иные межбюджетные трансферты</t>
  </si>
  <si>
    <t>0601210000</t>
  </si>
  <si>
    <t xml:space="preserve">          Муниципальная программа "Обеспечение общественной безопасности на территории МО Камышловский муниципальный район на 2014-2020годы"</t>
  </si>
  <si>
    <t>0700000000</t>
  </si>
  <si>
    <t xml:space="preserve">            Подпрограмма 3 "Профилактика правонарушений на территории МО Камышловский муниципальный район на 2014-2020годы"</t>
  </si>
  <si>
    <t>0730000000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</si>
  <si>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</si>
  <si>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0730641100</t>
  </si>
  <si>
    <t xml:space="preserve">              Осуществление государственного полномочия Свердловской области по созданию административных комиссий  за счет областного бюджета</t>
  </si>
  <si>
    <t>0730741200</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</si>
  <si>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</si>
  <si>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</si>
  <si>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</si>
  <si>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0710000000</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</si>
  <si>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</si>
  <si>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0710110000</t>
  </si>
  <si>
    <t xml:space="preserve">              Развитие пунктов временного размещения и приемных пунктов, подготовка загородной зоны для работы в особый период</t>
  </si>
  <si>
    <t>0710310000</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</si>
  <si>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</si>
  <si>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</si>
  <si>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</si>
  <si>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0710510000</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</si>
  <si>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</si>
  <si>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0710610000</t>
  </si>
  <si>
    <t xml:space="preserve">              Проведение работ по предупреждению и ликвидации чрезвычайных ситуаций природного и техногенного характера</t>
  </si>
  <si>
    <t>0711110000</t>
  </si>
  <si>
    <t xml:space="preserve">              Обеспечение деятельности ЕДДС</t>
  </si>
  <si>
    <t>0711210000</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</si>
  <si>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</si>
  <si>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</si>
  <si>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</si>
  <si>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</si>
  <si>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</si>
  <si>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</si>
  <si>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</si>
  <si>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</si>
  <si>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</si>
  <si>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</si>
  <si>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</si>
  <si>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</si>
  <si>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</si>
  <si>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</si>
  <si>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</si>
  <si>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</si>
  <si>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</si>
  <si>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</si>
  <si>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</si>
  <si>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</si>
  <si>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</si>
  <si>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</si>
  <si>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</si>
  <si>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</si>
  <si>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</si>
  <si>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</si>
  <si>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</si>
  <si>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</si>
  <si>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</si>
  <si>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</si>
  <si>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</si>
  <si>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</si>
  <si>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0200000000</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</si>
  <si>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</si>
  <si>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0210000000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</si>
  <si>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</si>
  <si>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</si>
  <si>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</si>
  <si>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</si>
  <si>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комбикорма на содержание коров в  личных подсобных хозяйствах</t>
  </si>
  <si>
    <t>0210410000</t>
  </si>
  <si>
    <t xml:space="preserve">              Организация и проведение районных конкурсов профессионального мастерства среди работников сельского хозяйства</t>
  </si>
  <si>
    <t>0210510000</t>
  </si>
  <si>
    <t xml:space="preserve">              Организация и проведение Дня работников сельского хозяйства и перерабатывающей промышленности</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</si>
  <si>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</si>
  <si>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</si>
  <si>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</si>
  <si>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</si>
  <si>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</si>
  <si>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</si>
  <si>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</si>
  <si>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0710710000</t>
  </si>
  <si>
    <t xml:space="preserve">              Резервный фонд Правительства Свердловской области</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</si>
  <si>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</si>
  <si>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</si>
  <si>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0240000000</t>
  </si>
  <si>
    <t>0240212402</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</si>
  <si>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</si>
  <si>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</si>
  <si>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0240110000</t>
  </si>
  <si>
    <t>0240312403</t>
  </si>
  <si>
    <t xml:space="preserve">        Другие вопросы в области национальной экономики</t>
  </si>
  <si>
    <t>0100000000</t>
  </si>
  <si>
    <t>0110000000</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</si>
  <si>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</si>
  <si>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0110310000</t>
  </si>
  <si>
    <t xml:space="preserve">            Подпрограмма 2 "Развитие субъектов малого и среднего предпринимательства"</t>
  </si>
  <si>
    <t>0120000000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</si>
  <si>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</si>
  <si>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0120110000</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</si>
  <si>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</si>
  <si>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0120210000</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</si>
  <si>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</si>
  <si>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0120310000</t>
  </si>
  <si>
    <t xml:space="preserve">              Организация и проведение Дня российского предпринимательства</t>
  </si>
  <si>
    <t>0120510000</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</si>
  <si>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</si>
  <si>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</si>
  <si>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</si>
  <si>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</si>
  <si>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</si>
  <si>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</si>
  <si>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 xml:space="preserve">              Организация и проведение профессиональных праздников</t>
  </si>
  <si>
    <t>0220210000</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</si>
  <si>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</si>
  <si>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0600716007</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</si>
  <si>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</si>
  <si>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</si>
  <si>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</si>
  <si>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0230000000</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</si>
  <si>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</si>
  <si>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</si>
  <si>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</si>
  <si>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</si>
  <si>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Бюджетные инвестиции в объекты капитального строительства</t>
  </si>
  <si>
    <t>0230410000</t>
  </si>
  <si>
    <t>0230542800</t>
  </si>
  <si>
    <t xml:space="preserve">        Благоустройство</t>
  </si>
  <si>
    <t xml:space="preserve">            Подпрограмма 6 "Восстановление и развитие объектов внешнего благоустройства"</t>
  </si>
  <si>
    <t>0260000000</t>
  </si>
  <si>
    <t xml:space="preserve">              Предоставление межбюджетных трансфертов, призерам конкурса на звание "Самый благоустроенный населенный пункт Камышловского района"</t>
  </si>
  <si>
    <t>0260112601</t>
  </si>
  <si>
    <t xml:space="preserve">      СОЦИАЛЬНАЯ ПОЛИТИКА</t>
  </si>
  <si>
    <t xml:space="preserve">        Пенсионное обеспечение</t>
  </si>
  <si>
    <t xml:space="preserve">              Доплаты к пенсиям муниципальных служащих</t>
  </si>
  <si>
    <t>7000810000</t>
  </si>
  <si>
    <t xml:space="preserve">                Публичные нормативные социальные выплаты гражданам</t>
  </si>
  <si>
    <t xml:space="preserve">        Социальное обеспечение населения</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</si>
  <si>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</si>
  <si>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0250000000</t>
  </si>
  <si>
    <t xml:space="preserve">                Социальные выплаты гражданам, кроме публичных нормативных социальных выплат</t>
  </si>
  <si>
    <t xml:space="preserve">              Предоставление социальных выплат гражданам, проживающим в сельской местности на строительство (приобретение) жилья</t>
  </si>
  <si>
    <t>02501L0180</t>
  </si>
  <si>
    <t>02501R0180</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</si>
  <si>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</si>
  <si>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02502L0180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</si>
  <si>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</si>
  <si>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0800000000</t>
  </si>
  <si>
    <t xml:space="preserve">              Оказание материальной помощи различным категориям граждан и социальная поддержка граждан пожилого возраста</t>
  </si>
  <si>
    <t>0800110000</t>
  </si>
  <si>
    <t xml:space="preserve">                Иные выплаты населению</t>
  </si>
  <si>
    <t xml:space="preserve">              Организация и проведение церемонии награждения лучших благотворителей года</t>
  </si>
  <si>
    <t>0800210000</t>
  </si>
  <si>
    <t xml:space="preserve">              Содействие общественным организациям в проведении социально-значимых мероприятий</t>
  </si>
  <si>
    <t>0800310000</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</si>
  <si>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</si>
  <si>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</si>
  <si>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</si>
  <si>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 xml:space="preserve">              Информирование населения о реализуемых в рамках муниципальной программы мероприятиях</t>
  </si>
  <si>
    <t>0800510000</t>
  </si>
  <si>
    <t>0800649100</t>
  </si>
  <si>
    <t>0800649200</t>
  </si>
  <si>
    <t>0800652500</t>
  </si>
  <si>
    <t xml:space="preserve">              Выплаты почетным гражданам Камышловского муниципального района</t>
  </si>
  <si>
    <t>7000910000</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</si>
  <si>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</si>
  <si>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</si>
  <si>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</si>
  <si>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</si>
  <si>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</si>
  <si>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0900000000</t>
  </si>
  <si>
    <t xml:space="preserve">            Подпрограмма 1 "Повышение финансовой самостоятельности местных бюджетов"</t>
  </si>
  <si>
    <t>0910000000</t>
  </si>
  <si>
    <t xml:space="preserve">              Предоставление дотаций на выравнивание бюджетной обеспеченности поселений</t>
  </si>
  <si>
    <t>0910110000</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</si>
  <si>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</si>
  <si>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</si>
  <si>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0910340300</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</si>
  <si>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</si>
  <si>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</si>
  <si>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0730851180</t>
  </si>
  <si>
    <t xml:space="preserve">              Предоставление прочих межбюджетных трансфертов на выравнивание бюджетной обеспеченности поселений</t>
  </si>
  <si>
    <t>0910210000</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</si>
  <si>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</si>
  <si>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</si>
  <si>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</si>
  <si>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</si>
  <si>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0300000000</t>
  </si>
  <si>
    <t xml:space="preserve">            Подпрограмма 1 "Развитие системы дошкольного образования в муниципальном образовании Камышловский муниципальный район"</t>
  </si>
  <si>
    <t>0310000000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</si>
  <si>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</si>
  <si>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0310110000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</si>
  <si>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</si>
  <si>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0310210000</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</si>
  <si>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</si>
  <si>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0310310000</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</si>
  <si>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</si>
  <si>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0310410000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</si>
  <si>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</si>
  <si>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0310510000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</si>
  <si>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</si>
  <si>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</si>
  <si>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</si>
  <si>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</si>
  <si>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</si>
  <si>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</si>
  <si>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</si>
  <si>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</si>
  <si>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0320000000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</si>
  <si>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</si>
  <si>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0320110000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</si>
  <si>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</si>
  <si>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0320210000</t>
  </si>
  <si>
    <t xml:space="preserve">              Создание условий для содержания детей в муниципальных общеобразовательных организациях и обеспечения образовательного процесса</t>
  </si>
  <si>
    <t>0320310000</t>
  </si>
  <si>
    <t xml:space="preserve">                Исполнение судебных актов</t>
  </si>
  <si>
    <t xml:space="preserve">              Обеспечение организации питания обучающихся в муниципальных общеобразовательных организациях</t>
  </si>
  <si>
    <t>0320410000</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</si>
  <si>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</si>
  <si>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0320510000</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</si>
  <si>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</si>
  <si>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0320610000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</si>
  <si>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</si>
  <si>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</si>
  <si>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</si>
  <si>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</si>
  <si>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</si>
  <si>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</si>
  <si>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</si>
  <si>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</si>
  <si>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</si>
  <si>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</si>
  <si>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</si>
  <si>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</si>
  <si>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 xml:space="preserve">            Подпрограмма 3 "Развитие системы отдыха и оздоровление детей в муниципальном образовании Камышловский муниципальный район"</t>
  </si>
  <si>
    <t>0330000000</t>
  </si>
  <si>
    <t xml:space="preserve">              Организация отдыха и оздоровления детей и подростков в Камышловском муниципальном районе</t>
  </si>
  <si>
    <t>0330110000</t>
  </si>
  <si>
    <t xml:space="preserve">              Организация  трудоустройства несовершеннолетних в летний период в Камышловском муниципальном районе</t>
  </si>
  <si>
    <t>0330210000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</si>
  <si>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</si>
  <si>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0330310000</t>
  </si>
  <si>
    <t xml:space="preserve">              Организация отдыха детей в каникулярное время за счет областного бюджета</t>
  </si>
  <si>
    <t>0330445600</t>
  </si>
  <si>
    <t xml:space="preserve">            Подпрограмма 4 "Патриотическое воспитание граждан в муниципальном образовании Камышловский муниципальный район"</t>
  </si>
  <si>
    <t>0340000000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</si>
  <si>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</si>
  <si>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</si>
  <si>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</si>
  <si>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</si>
  <si>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 xml:space="preserve">              Организация участия и проведение районных, областных, общероссийских, мероприятий патриотической направленности</t>
  </si>
  <si>
    <t>0340310000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</si>
  <si>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</si>
  <si>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0400000000</t>
  </si>
  <si>
    <t xml:space="preserve">            Подпрограмма 3 "Развитие потенциала молодежи Камышловского района"</t>
  </si>
  <si>
    <t>0430000000</t>
  </si>
  <si>
    <t xml:space="preserve">              Осуществление мероприятий по приоритетным направлениям работы с молодежью</t>
  </si>
  <si>
    <t>0430110000</t>
  </si>
  <si>
    <t xml:space="preserve">        Другие вопросы в области образования</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</si>
  <si>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</si>
  <si>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</si>
  <si>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0350000000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</si>
  <si>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</si>
  <si>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0350110000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</si>
  <si>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</si>
  <si>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0350210000</t>
  </si>
  <si>
    <t xml:space="preserve">    Отдел культуры, молодежной политики и спорта администрации муниципального образования Камышловский муниципальный район</t>
  </si>
  <si>
    <t xml:space="preserve">            Подпрограмма 2 "Развитие дополнительного образования"</t>
  </si>
  <si>
    <t>0420000000</t>
  </si>
  <si>
    <t xml:space="preserve">              Организация деятельности учреждений дополнительного образования</t>
  </si>
  <si>
    <t>0420110000</t>
  </si>
  <si>
    <t xml:space="preserve">              Мероприятия по укреплению материально-технической базы муниципальных учреждений дополнительного образования</t>
  </si>
  <si>
    <t>0420210000</t>
  </si>
  <si>
    <t xml:space="preserve">              Приобретение оборудования и иных материальных ценностей, необходимых для деятельности дополнительного образования</t>
  </si>
  <si>
    <t>0420310000</t>
  </si>
  <si>
    <t xml:space="preserve">            Подпрограмма 4 "Развитие физической культуры, спорта и туризма "</t>
  </si>
  <si>
    <t>0440000000</t>
  </si>
  <si>
    <t xml:space="preserve">              Обеспечение деятельности структурных подразделений муниципальных учреждений по работе с молодежью (подростково-молодежный клуб)</t>
  </si>
  <si>
    <t>0430210000</t>
  </si>
  <si>
    <t xml:space="preserve">            Подпрограмма 5 "Патриотическое воспитание граждан"</t>
  </si>
  <si>
    <t>0450000000</t>
  </si>
  <si>
    <t xml:space="preserve">              Обеспечение подготовки молодых граждан к военной службе за счет областного бюджета</t>
  </si>
  <si>
    <t>0450148400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</si>
  <si>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</si>
  <si>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</si>
  <si>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 xml:space="preserve">              Оснащение муниципальных библиотек книгами, учебными фильмами, плакатами, патриотической направленности</t>
  </si>
  <si>
    <t>0450310000</t>
  </si>
  <si>
    <t xml:space="preserve">              Мероприятия, направленные на патриотическое воспитание граждан (конкурсы, фестивали, акции, соревнования памяти, автопробеги и т.д.)</t>
  </si>
  <si>
    <t>0450410000</t>
  </si>
  <si>
    <t xml:space="preserve">              Организация и проведение 5-дневных учебных сборов по начальной военной подготовке для допризывной молодежи</t>
  </si>
  <si>
    <t>0450510000</t>
  </si>
  <si>
    <t>0450648400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</si>
  <si>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</si>
  <si>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04506S8400</t>
  </si>
  <si>
    <t xml:space="preserve">      КУЛЬТУРА, КИНЕМАТОГРАФИЯ</t>
  </si>
  <si>
    <t xml:space="preserve">        Культура</t>
  </si>
  <si>
    <t xml:space="preserve">            Подпрограмма 1 "Развитие культуры и искусства"</t>
  </si>
  <si>
    <t>0410000000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</si>
  <si>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</si>
  <si>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</si>
  <si>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Организация деятельности МКИЦ</t>
  </si>
  <si>
    <t>0410210000</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</si>
  <si>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</si>
  <si>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0410310000</t>
  </si>
  <si>
    <t xml:space="preserve">              Укрепление и развитие материально - технической базы "МКИЦ"</t>
  </si>
  <si>
    <t>0410410000</t>
  </si>
  <si>
    <t xml:space="preserve">              Мероприятия по информированию населения, издательской деятельности</t>
  </si>
  <si>
    <t>0410510000</t>
  </si>
  <si>
    <t xml:space="preserve">              Мероприятия в сфере культуры и искусства</t>
  </si>
  <si>
    <t>0410610000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</si>
  <si>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</si>
  <si>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</si>
  <si>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Приобретение оборудования и иных материальных ценностей, необходимых для деятельности ММКУК КМР МКИЦ</t>
  </si>
  <si>
    <t>0411010000</t>
  </si>
  <si>
    <t xml:space="preserve">        Другие вопросы в области культуры, кинематографии</t>
  </si>
  <si>
    <t xml:space="preserve">            Подпрограмма 7 "Обеспечивающая подпрограмма"</t>
  </si>
  <si>
    <t>0470000000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</si>
  <si>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</si>
  <si>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0470110000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</si>
  <si>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</si>
  <si>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</si>
  <si>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Подпрограмма 6 "Обеспечение жильем молодых семей МО Камышловский муниципальный район"</t>
  </si>
  <si>
    <t>0460000000</t>
  </si>
  <si>
    <t xml:space="preserve">              Предоставление социальных выплат молодым семьям на условиях софинансирования</t>
  </si>
  <si>
    <t>04601L0200</t>
  </si>
  <si>
    <t>04601R0200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</si>
  <si>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</si>
  <si>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</si>
  <si>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</si>
  <si>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</si>
  <si>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</si>
  <si>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</si>
  <si>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ФИЗИЧЕСКАЯ КУЛЬТУРА И СПОРТ</t>
  </si>
  <si>
    <t xml:space="preserve">        Физическая культура</t>
  </si>
  <si>
    <t xml:space="preserve">              Организация деятельности учреждений физической культуры и их филиалов спортивной  направленности (ФОК)</t>
  </si>
  <si>
    <t>0440210000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</si>
  <si>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</si>
  <si>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</si>
  <si>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</si>
  <si>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</si>
  <si>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Массовый спорт</t>
  </si>
  <si>
    <t xml:space="preserve">              Мероприятия в сфере физической культуры и спорта</t>
  </si>
  <si>
    <t>0440110000</t>
  </si>
  <si>
    <t xml:space="preserve">              Строительство (размещение) типовых спортивных сооружений (площадок)</t>
  </si>
  <si>
    <t>0440310000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</si>
  <si>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</si>
  <si>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</si>
  <si>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t>
  </si>
  <si>
    <t>04403S8100</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</si>
  <si>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</si>
  <si>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</si>
  <si>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</si>
  <si>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7000311000</t>
  </si>
  <si>
    <t xml:space="preserve">              Депутаты представительного органа муниципального образования</t>
  </si>
  <si>
    <t>7000411000</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</si>
  <si>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</si>
  <si>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</si>
  <si>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7000511000</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</si>
  <si>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</si>
  <si>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от                №</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</si>
  <si>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</si>
  <si>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</si>
  <si>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</si>
  <si>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</si>
  <si>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</si>
  <si>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</si>
  <si>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</si>
  <si>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</si>
  <si>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</si>
  <si>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</si>
  <si>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</si>
  <si>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</si>
  <si>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</si>
  <si>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</si>
  <si>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</si>
  <si>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</si>
  <si>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18210501050012100110</t>
  </si>
  <si>
    <t xml:space="preserve">  Минимальный налог, зачисляемый в бюджеты субъектов Российской Федерации (пени по соответствующему платежу)</t>
  </si>
  <si>
    <t>18211603010016000140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</si>
  <si>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</si>
  <si>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90111302995050000130</t>
  </si>
  <si>
    <t xml:space="preserve">     Межбюджетные трансферты из обласного бюджета бюджетам муниципальных районов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районов за топливно-энергетические ресурсы для последующего предоставления межбюджетных трансфертов на эти же цели бюджету Обуховского сельского поселения</t>
  </si>
  <si>
    <t xml:space="preserve">     Субсидии на строительство и реконструкцию объектов муниципальной собственности физической культуры и массового спорта(ОБ)</t>
  </si>
  <si>
    <t>Источники финансирования дефицита местного бюджета (-) профицит (+) дефицит</t>
  </si>
  <si>
    <t xml:space="preserve">    Камышловская районная территориальная избирательная комиссия</t>
  </si>
  <si>
    <t>029</t>
  </si>
  <si>
    <t xml:space="preserve">        Обеспечение проведения выборов и референдумов</t>
  </si>
  <si>
    <t>0107</t>
  </si>
  <si>
    <t xml:space="preserve">              Проведение выборов</t>
  </si>
  <si>
    <t>7009010000</t>
  </si>
  <si>
    <t xml:space="preserve">                Специальные расходы</t>
  </si>
  <si>
    <t>880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</si>
  <si>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</si>
  <si>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0502110000</t>
  </si>
  <si>
    <t xml:space="preserve">              Диспансеризация муниципальных служащих органов местного самоуправления Камышловского муниципального района</t>
  </si>
  <si>
    <t>0502210000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</si>
  <si>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</si>
  <si>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0502311000</t>
  </si>
  <si>
    <t>0600416004</t>
  </si>
  <si>
    <t xml:space="preserve">              Оценка рыночной стоимости земельных участков для заключения договоров аренды</t>
  </si>
  <si>
    <t>0601410000</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</si>
  <si>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</si>
  <si>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0601510000</t>
  </si>
  <si>
    <t xml:space="preserve">            Подпрограмма 2 "Управление бюджетным процессом и его совершенствование"</t>
  </si>
  <si>
    <t>0920000000</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</si>
  <si>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</si>
  <si>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0920100000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</si>
  <si>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</si>
  <si>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</si>
  <si>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</si>
  <si>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0720117201</t>
  </si>
  <si>
    <t>7009040700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</si>
  <si>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</si>
  <si>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Капитальный ремонт и  ремонт автомобильных дорог общего пользования местного значения вне населённых пунктов</t>
  </si>
  <si>
    <t>0240510000</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</si>
  <si>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</si>
  <si>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</si>
  <si>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и проведение  конкурсов профессионального мастерства среди продавцов, поваров, водителей и др. профессий</t>
  </si>
  <si>
    <t>0121210000</t>
  </si>
  <si>
    <t xml:space="preserve">              Проведение семинаров, совещаний, "круглых столов" по актуальным вопросам предпринимательской деятельности</t>
  </si>
  <si>
    <t>0121310000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</si>
  <si>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</si>
  <si>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</si>
  <si>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</si>
  <si>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0601616016</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</si>
  <si>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</si>
  <si>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0601643800</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</si>
  <si>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</si>
  <si>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0601716017</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</si>
  <si>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</si>
  <si>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0601743800</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</si>
  <si>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</si>
  <si>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0601816018</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</si>
  <si>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</si>
  <si>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0601843800</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</si>
  <si>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</si>
  <si>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0601916019</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</si>
  <si>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</si>
  <si>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0601943800</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</si>
  <si>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</si>
  <si>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Предоставление межбюджетных трансфертов на благоустройство населенных пунктов</t>
  </si>
  <si>
    <t>0260312602</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</si>
  <si>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</si>
  <si>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0260341300</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</si>
  <si>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</si>
  <si>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7008010000</t>
  </si>
  <si>
    <t xml:space="preserve">              Улучшение жилищных условий граждан, проживающих в сельской местности, в том числе молодых семей и молодых специалистов</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</si>
  <si>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</si>
  <si>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</si>
  <si>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</si>
  <si>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</si>
  <si>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</si>
  <si>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</si>
  <si>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</si>
  <si>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</si>
  <si>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</si>
  <si>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</si>
  <si>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</si>
  <si>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Организация и проведение конкурса на звание  "Самый благоустроенный населенный пункт Камышловского района"</t>
  </si>
  <si>
    <t>0260210000</t>
  </si>
  <si>
    <t xml:space="preserve">              Перевод котельных на газ в муниципальных учреждениях Камышловского района</t>
  </si>
  <si>
    <t>0311010000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</si>
  <si>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</si>
  <si>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0321045Э00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</si>
  <si>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</si>
  <si>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03210S5Э00</t>
  </si>
  <si>
    <t xml:space="preserve">              Обеспечение питанием  обучающихся  в  муниципальных  общеобразовательных  организациях,  за счет областного бюджета</t>
  </si>
  <si>
    <t>0321510000</t>
  </si>
  <si>
    <t>03216S0970</t>
  </si>
  <si>
    <t>0321710000</t>
  </si>
  <si>
    <t xml:space="preserve">        Молодежная политика</t>
  </si>
  <si>
    <t xml:space="preserve">        Дополнительное образование детей</t>
  </si>
  <si>
    <t>0703</t>
  </si>
  <si>
    <t>0420410000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</si>
  <si>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</si>
  <si>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</si>
  <si>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Межбюджетные трансферты на реализацию мер по поэтапному повышению средней заработной платы работников муниципальных учреждений культуры</t>
  </si>
  <si>
    <t>0411114111</t>
  </si>
  <si>
    <t xml:space="preserve">              Реализация мер по поэтапному повышению средней заработной платы работников муниципальных учреждений культуры</t>
  </si>
  <si>
    <t>0411146500</t>
  </si>
  <si>
    <t xml:space="preserve">              Предоставление социальных выплат молодым семьям на приобретение (строительство) жилья</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</si>
  <si>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</si>
  <si>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0440248500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</si>
  <si>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</si>
  <si>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</si>
  <si>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</si>
  <si>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</si>
  <si>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</si>
  <si>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</si>
  <si>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Обеспечение проведения выборов и референдумов</t>
  </si>
  <si>
    <t xml:space="preserve">      Дополнительное образование детей</t>
  </si>
  <si>
    <t xml:space="preserve">      Молодежная политика</t>
  </si>
  <si>
    <t xml:space="preserve">    СРЕДСТВА МАССОВОЙ ИНФОРМАЦИИ</t>
  </si>
  <si>
    <t xml:space="preserve">      Телевидение и радиовещание</t>
  </si>
  <si>
    <t xml:space="preserve">      Периодическая печать и издательства</t>
  </si>
  <si>
    <t>Показатели исполнения расходов бюджета муниципального образования Камышловский муниципальный район за 2017 год по разделам и подразделам классификации расходов бюджета</t>
  </si>
  <si>
    <t>Показатели исполнения расходов бюджета муниципального образования Камышловский муниципальный район за 2017 год по ведомственной структуре расходов местного бюджета</t>
  </si>
  <si>
    <t>Показатели исполнения  бюджета муниципального образования Камышловский муниципальный район за 2017 год по источникам финансирования дефицита местного бюджета по кодам классификации источников финансирования дефицитов бюджетов</t>
  </si>
  <si>
    <t>Показатели распределения дотаций из местного бюджета на выравнивание бюджетной обеспеченности поселений на 2017 год</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</si>
  <si>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2017 год (за счет средств местного бюджета)</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</si>
  <si>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2017 год (за счет средств областного и федерального бюджетов)</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</si>
  <si>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2017  ГОД</t>
  </si>
  <si>
    <t>от     .05.2018г. №</t>
  </si>
  <si>
    <t>от  __.05.2018г. №____</t>
  </si>
  <si>
    <t xml:space="preserve">Среднесписочная
численность  
работников   
за  2017 год
(без внешних  
совместителей),
человек
</t>
  </si>
  <si>
    <t xml:space="preserve">Фактические  
затраты    
на денежное  
содержание  
(заработную  
плату)    
за  2017 год 
(тысяч рублей)
</t>
  </si>
  <si>
    <t>Показатели исполнения доходов бюджета муниципального образования Камышловский муниципальный район за 2017 год по кодам классификации доходов бюджета</t>
  </si>
  <si>
    <t>Сумма средств предусмотренная на 2017 год сводной бюджетной росписью, в  рублях</t>
  </si>
  <si>
    <t>Сумма средств предусмотренная на 2017 год в решении о местном бюджете, в  рублях</t>
  </si>
  <si>
    <t>Министерство финансов Свердловской области</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</si>
  <si>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</si>
  <si>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</si>
  <si>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Управление Федеральной службы по ветеринарному и фитосанитарному надзору по Свердловской области</t>
  </si>
  <si>
    <t>08111625060016000140</t>
  </si>
  <si>
    <t xml:space="preserve">   Денежные взыскания (штрафы) за нарушение земельного законодтельства</t>
  </si>
  <si>
    <t>18210102040014000110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</si>
  <si>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Федерации(прочие поступления)</t>
  </si>
  <si>
    <t>18210502020022100110</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</si>
  <si>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</si>
  <si>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</si>
  <si>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 </t>
  </si>
  <si>
    <t>18210504020024000110</t>
  </si>
  <si>
    <t xml:space="preserve">      Налог, взимаемый в связи с применением патентной системы налогообложения (прочие поступления) </t>
  </si>
  <si>
    <t>18210803010011000110</t>
  </si>
  <si>
    <t xml:space="preserve">      Госудрственная пошлина по делам, рассматриваемым в судах общей юрисдикции, мироавми судьями (за исключением Верховного Суда Российской Федерации) </t>
  </si>
  <si>
    <t>18210907053052100110</t>
  </si>
  <si>
    <t>18210907053052200110</t>
  </si>
  <si>
    <t xml:space="preserve">    Прочие местные налоги и сборы, мобилизируемые на территориях муниципальных районов(проценты по соответствующему платежу)</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</si>
  <si>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</si>
  <si>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и межселенных территорий  , а также средства от продажи права на заключение договоров аренды указанных земельных участков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</si>
  <si>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</si>
  <si>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 и межселенных территорий муниципальных районов</t>
  </si>
  <si>
    <t>90120220051050000151</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</si>
  <si>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 (ФБ)</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</si>
  <si>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 (ОБ)</t>
  </si>
  <si>
    <t>90120229999050000151</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</si>
  <si>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</si>
  <si>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90120230022050000151</t>
  </si>
  <si>
    <t>90120230024050000151</t>
  </si>
  <si>
    <t>90120235118050000151</t>
  </si>
  <si>
    <t>90120235250050000151</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</si>
  <si>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</si>
  <si>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</si>
  <si>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90120240999050000151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</si>
  <si>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</si>
  <si>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</si>
  <si>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</si>
  <si>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 xml:space="preserve">      Межбюджетные трансферты, передаваемые бюджетам муниципальных  районов для содействия достижению и (или) поощрения достижения наилучших значений показателей органов местного самоуправления и муниципальных районов, расположенных на территории Свердловской области</t>
  </si>
  <si>
    <t>90121960010050000151</t>
  </si>
  <si>
    <t>90611623052050000140</t>
  </si>
  <si>
    <t xml:space="preserve">    Доходы от возмещения ущерба при возникновении иных страховых случаев, когла выгодоприобретателями выступают получатели средств муниципальных районов </t>
  </si>
  <si>
    <t>90611690050050000140</t>
  </si>
  <si>
    <t>90620225097050000151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</si>
  <si>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(ОБ)</t>
  </si>
  <si>
    <t>90620229999050000151</t>
  </si>
  <si>
    <t xml:space="preserve">       Субсидии на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t>
  </si>
  <si>
    <t>90620239999050000151</t>
  </si>
  <si>
    <t>90621960010050000151</t>
  </si>
  <si>
    <t>90811302995050000130</t>
  </si>
  <si>
    <t>90811632000050000140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</si>
  <si>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муниципальных районов) </t>
  </si>
  <si>
    <t>90820220077050000151</t>
  </si>
  <si>
    <t>90820225127050000151</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</si>
  <si>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</si>
  <si>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90820229999050000151</t>
  </si>
  <si>
    <t xml:space="preserve">      Субсидии на предоставление региональных социальных выплат молодым семьям на улучшение жилищных условий</t>
  </si>
  <si>
    <t xml:space="preserve">     Субсидии на обеспечение подготовки молодых граждан к военной службе,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</si>
  <si>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создание спортивных площадок (оснащение спортивным оборудованием),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</si>
  <si>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реализацию мер по поэтапному повышению средней заработной платы работников муниципальных учреждений культуры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</si>
  <si>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</si>
  <si>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</si>
  <si>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Резервный фонд Правительства Свердловской области</t>
  </si>
  <si>
    <t>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</si>
  <si>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</si>
  <si>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</si>
  <si>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 </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</si>
  <si>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</si>
  <si>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</si>
  <si>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Реализация мер по поэтапному повышению средней заработной платы работников муниципальных учреждений культуры</t>
  </si>
  <si>
    <t>ИТОГО:</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</si>
  <si>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</si>
  <si>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</si>
  <si>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</si>
  <si>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</si>
  <si>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</si>
  <si>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</si>
  <si>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</si>
  <si>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</si>
  <si>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</si>
  <si>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</si>
  <si>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</si>
  <si>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</si>
  <si>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</si>
  <si>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</si>
  <si>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</si>
  <si>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</si>
  <si>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</si>
  <si>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</si>
  <si>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</si>
  <si>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3.2.</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</si>
  <si>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</si>
  <si>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3.3.</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</si>
  <si>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</si>
  <si>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3.4.</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</si>
  <si>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</si>
  <si>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3.5.</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</si>
  <si>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</si>
  <si>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3.6.</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</si>
  <si>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</si>
  <si>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</si>
  <si>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</si>
  <si>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</si>
  <si>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</si>
  <si>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4.1.2.</t>
  </si>
  <si>
    <t>Предоставление межбюджетных трансфертов на благоустройство населенных пунктов</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</si>
  <si>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</si>
  <si>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5.1.</t>
  </si>
  <si>
    <t xml:space="preserve">          Подпрограмма 1 "Развитие культуры и искусства"</t>
  </si>
  <si>
    <t>5.1.1.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</si>
  <si>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</si>
  <si>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5.1.2.</t>
  </si>
  <si>
    <t>5.1.3.</t>
  </si>
  <si>
    <t>Межбюджетные трансферты на реализацию мер по поэтапному повышению средней заработной платы работников муниципальных учреждений культуры в 2017 году</t>
  </si>
  <si>
    <t>5.2.</t>
  </si>
  <si>
    <t xml:space="preserve">          Подпрограмма 3 "Развитие потенциала молодежи Камышловского района"</t>
  </si>
  <si>
    <t>5.2.1.</t>
  </si>
  <si>
    <t xml:space="preserve">            Осуществление мероприятий по приоритетным направлениям работы с молодежью</t>
  </si>
  <si>
    <t xml:space="preserve">  Муниципальная программа "Обеспечение общественной безопасности на территории МО Камышловский муниципальный район на 2014-2020годы"</t>
  </si>
  <si>
    <t>6.2.</t>
  </si>
  <si>
    <t xml:space="preserve"> Подпрограмма 2 "Противодействие экстремизму и профилактика терроризма на территории МО Камышловский муниципальный района 2014-2020годы"</t>
  </si>
  <si>
    <t>6.2.1.</t>
  </si>
  <si>
    <t>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</si>
  <si>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Сумма средств, предусмотренная на 2017 год в Решении о местном бюджете, в рублях</t>
  </si>
  <si>
    <t>Сумма средств, предусмотренная на 2017 год в Сводной бюджетной росписи в рублях</t>
  </si>
  <si>
    <t>Исполненено за 2017 год, в рублях</t>
  </si>
  <si>
    <t>Сумма средств, предусмотренная Решением о бюджете на 2017 год, в рублях</t>
  </si>
  <si>
    <t>Сумма средств, предусмотренная Сводной бюджетной росписью на 2017 год, в рублях</t>
  </si>
  <si>
    <t>Сумма средств, предусмотрен-ная Решением о местном бюджете на 2017 год, в рублях</t>
  </si>
  <si>
    <t>Сумма средств, предусмотрен-ная  сводной бюджетной росписью  на 2017 год, в рублях</t>
  </si>
  <si>
    <t>ВСЕГО на 2017 год</t>
  </si>
  <si>
    <t xml:space="preserve">              выполнение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</si>
  <si>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Приобретение помещений в здании расположенного по адресу: Свердловская область, г. Камышлов, ул.Гагарина,1а</t>
  </si>
  <si>
    <t xml:space="preserve">              Приобретение  здания  нежилого назначения  в с. Галкинское ул. Агрономическая д.6</t>
  </si>
  <si>
    <t xml:space="preserve">              Межбюджетные трансферты муниципальным образованиям сельских поселений на организацию пассажирских перевозок</t>
  </si>
  <si>
    <t>Номер стро-ки</t>
  </si>
  <si>
    <t>Дотации на выравнивание бюджетной обеспеченности поселений</t>
  </si>
  <si>
    <t>Межбюджетные трансферты бюджетам муниципальных образований сельских поселений на замену ветхих коммунальных сетей</t>
  </si>
  <si>
    <t xml:space="preserve"> Подпрограмма 6 "Восстановление и развитие объектов внешнего благоустройства МО Камышловский муниципальный район"</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</si>
  <si>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</si>
  <si>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2016 год</t>
  </si>
  <si>
    <t>в 2016 году УО дали зар.пл. с начисле6ниями, а в 2017 году без начислений</t>
  </si>
  <si>
    <t xml:space="preserve">                                                                                                                                                                           Приложение №1</t>
  </si>
  <si>
    <t xml:space="preserve">                                                                                                                                                                           к Решению думы</t>
  </si>
  <si>
    <t xml:space="preserve">                                                                                                                                                                           муниципального образования</t>
  </si>
  <si>
    <t xml:space="preserve">                                                                                                                                                                           Камышловский муниципальный район</t>
  </si>
  <si>
    <r>
      <t xml:space="preserve">        Субсидии на предоставление социальных выплат молодым семьям на приобретение (строительство) жилья</t>
    </r>
    <r>
      <rPr>
        <sz val="10"/>
        <rFont val="Arial Cyr"/>
        <family val="0"/>
      </rPr>
      <t xml:space="preserve"> </t>
    </r>
    <r>
      <rPr>
        <sz val="10"/>
        <rFont val="Arial"/>
        <family val="2"/>
      </rPr>
      <t xml:space="preserve">(ОБ)
</t>
    </r>
  </si>
</sst>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_ ;[Red]\-#,##0.0\ "/>
    <numFmt numFmtId="189" formatCode="#,##0.00000"/>
  </numFmts>
  <fonts count="73">
    <font>
      <sz val="10"/>
      <name val="Arial"/>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8"/>
      <name val="Times New Roman"/>
      <family val="1"/>
    </font>
    <font>
      <sz val="10"/>
      <name val="Times New Roman"/>
      <family val="1"/>
    </font>
    <font>
      <sz val="11"/>
      <name val="Times New Roman"/>
      <family val="1"/>
    </font>
    <font>
      <sz val="9"/>
      <name val="Times New Roman"/>
      <family val="1"/>
    </font>
    <font>
      <b/>
      <sz val="11"/>
      <name val="Times New Roman"/>
      <family val="1"/>
    </font>
    <font>
      <b/>
      <sz val="8"/>
      <name val="Times New Roman"/>
      <family val="1"/>
    </font>
    <font>
      <b/>
      <sz val="10"/>
      <name val="Times New Roman"/>
      <family val="1"/>
    </font>
    <font>
      <b/>
      <sz val="10"/>
      <name val="Arial"/>
      <family val="2"/>
    </font>
    <font>
      <sz val="11"/>
      <name val="Arial"/>
      <family val="2"/>
    </font>
    <font>
      <b/>
      <sz val="9"/>
      <name val="Times New Roman"/>
      <family val="1"/>
    </font>
    <font>
      <i/>
      <sz val="8"/>
      <name val="Times New Roman"/>
      <family val="1"/>
    </font>
    <font>
      <i/>
      <sz val="9"/>
      <name val="Times New Roman"/>
      <family val="1"/>
    </font>
    <font>
      <sz val="11"/>
      <name val="Calibri"/>
      <family val="2"/>
    </font>
    <font>
      <b/>
      <sz val="12"/>
      <name val="Arial Cyr"/>
      <family val="0"/>
    </font>
    <font>
      <i/>
      <sz val="10"/>
      <name val="Arial Cyr"/>
      <family val="0"/>
    </font>
    <font>
      <sz val="10"/>
      <color indexed="8"/>
      <name val="Arial Cyr"/>
      <family val="0"/>
    </font>
    <font>
      <sz val="12"/>
      <name val="Times New Roman"/>
      <family val="1"/>
    </font>
    <font>
      <b/>
      <sz val="12"/>
      <color indexed="8"/>
      <name val="Arial Cyr"/>
      <family val="2"/>
    </font>
    <font>
      <b/>
      <sz val="10"/>
      <color indexed="8"/>
      <name val="Arial CYR"/>
      <family val="2"/>
    </font>
    <font>
      <sz val="9"/>
      <color indexed="10"/>
      <name val="Times New Roman"/>
      <family val="1"/>
    </font>
    <font>
      <sz val="8"/>
      <color indexed="10"/>
      <name val="Times New Roman"/>
      <family val="1"/>
    </font>
    <font>
      <sz val="10"/>
      <color indexed="10"/>
      <name val="Times New Roman"/>
      <family val="1"/>
    </font>
    <font>
      <sz val="8"/>
      <color indexed="8"/>
      <name val="Times New Roman"/>
      <family val="1"/>
    </font>
    <font>
      <i/>
      <sz val="8"/>
      <color indexed="8"/>
      <name val="Times New Roman"/>
      <family val="1"/>
    </font>
    <font>
      <sz val="8"/>
      <name val="Tahoma"/>
      <family val="2"/>
    </font>
    <font>
      <sz val="16"/>
      <name val="Arial Cyr"/>
      <family val="0"/>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8"/>
      <color rgb="FFFF0000"/>
      <name val="Times New Roman"/>
      <family val="1"/>
    </font>
    <font>
      <sz val="10"/>
      <color rgb="FFFF0000"/>
      <name val="Times New Roman"/>
      <family val="1"/>
    </font>
    <font>
      <sz val="8"/>
      <color rgb="FF000000"/>
      <name val="Times New Roman"/>
      <family val="1"/>
    </font>
    <font>
      <i/>
      <sz val="8"/>
      <color rgb="FF000000"/>
      <name val="Times New Roman"/>
      <family val="1"/>
    </font>
  </fonts>
  <fills count="62">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style="thin">
        <color indexed="63"/>
      </left>
      <right style="thin">
        <color indexed="63"/>
      </right>
      <top>
        <color indexed="63"/>
      </top>
      <bottom style="thin">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color indexed="63"/>
      </left>
      <right style="thin">
        <color indexed="63"/>
      </right>
      <top style="thin">
        <color indexed="63"/>
      </top>
      <bottom>
        <color indexed="63"/>
      </bottom>
    </border>
    <border>
      <left>
        <color indexed="63"/>
      </left>
      <right>
        <color indexed="63"/>
      </right>
      <top>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48"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8"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48"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48"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48"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48"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48"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48" fillId="17"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48" fillId="19"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48" fillId="20"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48" fillId="2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48" fillId="23" borderId="0" applyNumberFormat="0" applyBorder="0" applyAlignment="0" applyProtection="0"/>
    <xf numFmtId="0" fontId="2" fillId="22" borderId="0" applyNumberFormat="0" applyBorder="0" applyAlignment="0" applyProtection="0"/>
    <xf numFmtId="0" fontId="3" fillId="24" borderId="0" applyNumberFormat="0" applyBorder="0" applyAlignment="0" applyProtection="0"/>
    <xf numFmtId="0" fontId="49" fillId="25"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49" fillId="2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49" fillId="27"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49" fillId="29"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49" fillId="31"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49" fillId="33" borderId="0" applyNumberFormat="0" applyBorder="0" applyAlignment="0" applyProtection="0"/>
    <xf numFmtId="0" fontId="3" fillId="32" borderId="0" applyNumberFormat="0" applyBorder="0" applyAlignment="0" applyProtection="0"/>
    <xf numFmtId="0" fontId="34" fillId="0" borderId="0">
      <alignment/>
      <protection/>
    </xf>
    <xf numFmtId="0" fontId="34" fillId="0" borderId="0">
      <alignment/>
      <protection/>
    </xf>
    <xf numFmtId="0" fontId="50" fillId="0" borderId="0">
      <alignment/>
      <protection/>
    </xf>
    <xf numFmtId="0" fontId="50" fillId="0" borderId="0">
      <alignment/>
      <protection/>
    </xf>
    <xf numFmtId="0" fontId="34" fillId="0" borderId="0">
      <alignment/>
      <protection/>
    </xf>
    <xf numFmtId="0" fontId="50" fillId="34" borderId="0">
      <alignment/>
      <protection/>
    </xf>
    <xf numFmtId="0" fontId="50" fillId="0" borderId="0">
      <alignment wrapText="1"/>
      <protection/>
    </xf>
    <xf numFmtId="0" fontId="50" fillId="0" borderId="0">
      <alignment/>
      <protection/>
    </xf>
    <xf numFmtId="0" fontId="51" fillId="0" borderId="0">
      <alignment horizontal="center" wrapText="1"/>
      <protection/>
    </xf>
    <xf numFmtId="0" fontId="51" fillId="0" borderId="0">
      <alignment horizontal="center"/>
      <protection/>
    </xf>
    <xf numFmtId="0" fontId="50" fillId="0" borderId="0">
      <alignment horizontal="right"/>
      <protection/>
    </xf>
    <xf numFmtId="0" fontId="50" fillId="34" borderId="1">
      <alignment/>
      <protection/>
    </xf>
    <xf numFmtId="0" fontId="50" fillId="0" borderId="2">
      <alignment horizontal="center" vertical="center" wrapText="1"/>
      <protection/>
    </xf>
    <xf numFmtId="0" fontId="50" fillId="34" borderId="3">
      <alignment/>
      <protection/>
    </xf>
    <xf numFmtId="49" fontId="50" fillId="0" borderId="2">
      <alignment horizontal="left" vertical="top" wrapText="1" indent="2"/>
      <protection/>
    </xf>
    <xf numFmtId="49" fontId="50" fillId="0" borderId="2">
      <alignment horizontal="center" vertical="top" shrinkToFit="1"/>
      <protection/>
    </xf>
    <xf numFmtId="4" fontId="50" fillId="0" borderId="2">
      <alignment horizontal="right" vertical="top" shrinkToFit="1"/>
      <protection/>
    </xf>
    <xf numFmtId="10" fontId="50" fillId="0" borderId="2">
      <alignment horizontal="right" vertical="top" shrinkToFit="1"/>
      <protection/>
    </xf>
    <xf numFmtId="0" fontId="50" fillId="34" borderId="3">
      <alignment shrinkToFit="1"/>
      <protection/>
    </xf>
    <xf numFmtId="0" fontId="52" fillId="0" borderId="2">
      <alignment horizontal="left"/>
      <protection/>
    </xf>
    <xf numFmtId="4" fontId="52" fillId="35" borderId="2">
      <alignment horizontal="right" vertical="top" shrinkToFit="1"/>
      <protection/>
    </xf>
    <xf numFmtId="10" fontId="52" fillId="35" borderId="2">
      <alignment horizontal="right" vertical="top" shrinkToFit="1"/>
      <protection/>
    </xf>
    <xf numFmtId="0" fontId="50" fillId="34" borderId="4">
      <alignment/>
      <protection/>
    </xf>
    <xf numFmtId="0" fontId="50" fillId="0" borderId="0">
      <alignment horizontal="left" wrapText="1"/>
      <protection/>
    </xf>
    <xf numFmtId="0" fontId="52" fillId="0" borderId="2">
      <alignment vertical="top" wrapText="1"/>
      <protection/>
    </xf>
    <xf numFmtId="4" fontId="52" fillId="36" borderId="2">
      <alignment horizontal="right" vertical="top" shrinkToFit="1"/>
      <protection/>
    </xf>
    <xf numFmtId="10" fontId="52" fillId="36" borderId="2">
      <alignment horizontal="right" vertical="top" shrinkToFit="1"/>
      <protection/>
    </xf>
    <xf numFmtId="0" fontId="50" fillId="34" borderId="3">
      <alignment horizontal="center"/>
      <protection/>
    </xf>
    <xf numFmtId="0" fontId="50" fillId="34" borderId="3">
      <alignment horizontal="left"/>
      <protection/>
    </xf>
    <xf numFmtId="0" fontId="50" fillId="34" borderId="4">
      <alignment horizontal="center"/>
      <protection/>
    </xf>
    <xf numFmtId="0" fontId="50" fillId="34" borderId="4">
      <alignment horizontal="left"/>
      <protection/>
    </xf>
    <xf numFmtId="10" fontId="52" fillId="35" borderId="2">
      <alignment horizontal="right" vertical="top" shrinkToFit="1"/>
      <protection/>
    </xf>
    <xf numFmtId="0" fontId="52" fillId="0" borderId="2">
      <alignment vertical="top" wrapText="1"/>
      <protection/>
    </xf>
    <xf numFmtId="4" fontId="52" fillId="36" borderId="2">
      <alignment horizontal="right" vertical="top" shrinkToFit="1"/>
      <protection/>
    </xf>
    <xf numFmtId="10" fontId="52" fillId="36" borderId="2">
      <alignment horizontal="right" vertical="top" shrinkToFit="1"/>
      <protection/>
    </xf>
    <xf numFmtId="0" fontId="3" fillId="37" borderId="0" applyNumberFormat="0" applyBorder="0" applyAlignment="0" applyProtection="0"/>
    <xf numFmtId="0" fontId="49"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49" fillId="40"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49" fillId="42"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49" fillId="43"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49" fillId="44" borderId="0" applyNumberFormat="0" applyBorder="0" applyAlignment="0" applyProtection="0"/>
    <xf numFmtId="0" fontId="3" fillId="30" borderId="0" applyNumberFormat="0" applyBorder="0" applyAlignment="0" applyProtection="0"/>
    <xf numFmtId="0" fontId="3" fillId="45" borderId="0" applyNumberFormat="0" applyBorder="0" applyAlignment="0" applyProtection="0"/>
    <xf numFmtId="0" fontId="49" fillId="46" borderId="0" applyNumberFormat="0" applyBorder="0" applyAlignment="0" applyProtection="0"/>
    <xf numFmtId="0" fontId="3" fillId="45" borderId="0" applyNumberFormat="0" applyBorder="0" applyAlignment="0" applyProtection="0"/>
    <xf numFmtId="0" fontId="4" fillId="12" borderId="5" applyNumberFormat="0" applyAlignment="0" applyProtection="0"/>
    <xf numFmtId="0" fontId="53" fillId="47" borderId="6" applyNumberFormat="0" applyAlignment="0" applyProtection="0"/>
    <xf numFmtId="0" fontId="4" fillId="12" borderId="5" applyNumberFormat="0" applyAlignment="0" applyProtection="0"/>
    <xf numFmtId="0" fontId="5" fillId="48" borderId="7" applyNumberFormat="0" applyAlignment="0" applyProtection="0"/>
    <xf numFmtId="0" fontId="54" fillId="49" borderId="8" applyNumberFormat="0" applyAlignment="0" applyProtection="0"/>
    <xf numFmtId="0" fontId="5" fillId="48" borderId="7" applyNumberFormat="0" applyAlignment="0" applyProtection="0"/>
    <xf numFmtId="0" fontId="6" fillId="48" borderId="5" applyNumberFormat="0" applyAlignment="0" applyProtection="0"/>
    <xf numFmtId="0" fontId="55" fillId="49" borderId="6" applyNumberFormat="0" applyAlignment="0" applyProtection="0"/>
    <xf numFmtId="0" fontId="6" fillId="48" borderId="5"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9" applyNumberFormat="0" applyFill="0" applyAlignment="0" applyProtection="0"/>
    <xf numFmtId="0" fontId="56" fillId="0" borderId="10" applyNumberFormat="0" applyFill="0" applyAlignment="0" applyProtection="0"/>
    <xf numFmtId="0" fontId="8" fillId="0" borderId="9" applyNumberFormat="0" applyFill="0" applyAlignment="0" applyProtection="0"/>
    <xf numFmtId="0" fontId="9" fillId="0" borderId="11" applyNumberFormat="0" applyFill="0" applyAlignment="0" applyProtection="0"/>
    <xf numFmtId="0" fontId="57" fillId="0" borderId="12" applyNumberFormat="0" applyFill="0" applyAlignment="0" applyProtection="0"/>
    <xf numFmtId="0" fontId="9" fillId="0" borderId="11" applyNumberFormat="0" applyFill="0" applyAlignment="0" applyProtection="0"/>
    <xf numFmtId="0" fontId="10" fillId="0" borderId="13" applyNumberFormat="0" applyFill="0" applyAlignment="0" applyProtection="0"/>
    <xf numFmtId="0" fontId="58" fillId="0" borderId="14"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59" fillId="0" borderId="16" applyNumberFormat="0" applyFill="0" applyAlignment="0" applyProtection="0"/>
    <xf numFmtId="0" fontId="11" fillId="0" borderId="15" applyNumberFormat="0" applyFill="0" applyAlignment="0" applyProtection="0"/>
    <xf numFmtId="0" fontId="12" fillId="50" borderId="17" applyNumberFormat="0" applyAlignment="0" applyProtection="0"/>
    <xf numFmtId="0" fontId="60" fillId="51" borderId="18" applyNumberFormat="0" applyAlignment="0" applyProtection="0"/>
    <xf numFmtId="0" fontId="12" fillId="50" borderId="17" applyNumberFormat="0" applyAlignment="0" applyProtection="0"/>
    <xf numFmtId="0" fontId="13" fillId="0" borderId="0" applyNumberFormat="0" applyFill="0" applyBorder="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14" fillId="52" borderId="0" applyNumberFormat="0" applyBorder="0" applyAlignment="0" applyProtection="0"/>
    <xf numFmtId="0" fontId="62" fillId="53" borderId="0" applyNumberFormat="0" applyBorder="0" applyAlignment="0" applyProtection="0"/>
    <xf numFmtId="0" fontId="14" fillId="52" borderId="0" applyNumberFormat="0" applyBorder="0" applyAlignment="0" applyProtection="0"/>
    <xf numFmtId="0" fontId="48" fillId="0" borderId="0">
      <alignment/>
      <protection/>
    </xf>
    <xf numFmtId="0" fontId="1" fillId="54" borderId="0">
      <alignment/>
      <protection/>
    </xf>
    <xf numFmtId="0" fontId="0" fillId="0" borderId="0">
      <alignment/>
      <protection/>
    </xf>
    <xf numFmtId="0" fontId="0" fillId="0" borderId="0">
      <alignment/>
      <protection/>
    </xf>
    <xf numFmtId="0" fontId="34" fillId="0" borderId="0">
      <alignment/>
      <protection/>
    </xf>
    <xf numFmtId="0" fontId="1" fillId="54" borderId="0">
      <alignment/>
      <protection/>
    </xf>
    <xf numFmtId="0" fontId="1" fillId="54" borderId="0">
      <alignment/>
      <protection/>
    </xf>
    <xf numFmtId="0" fontId="1" fillId="54" borderId="0">
      <alignment/>
      <protection/>
    </xf>
    <xf numFmtId="0" fontId="1" fillId="0" borderId="0">
      <alignment/>
      <protection/>
    </xf>
    <xf numFmtId="0" fontId="15" fillId="0" borderId="0" applyNumberFormat="0" applyFill="0" applyBorder="0" applyAlignment="0" applyProtection="0"/>
    <xf numFmtId="0" fontId="16" fillId="4" borderId="0" applyNumberFormat="0" applyBorder="0" applyAlignment="0" applyProtection="0"/>
    <xf numFmtId="0" fontId="63" fillId="55"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7" fillId="0" borderId="0" applyNumberFormat="0" applyFill="0" applyBorder="0" applyAlignment="0" applyProtection="0"/>
    <xf numFmtId="0" fontId="1" fillId="56" borderId="19" applyNumberFormat="0" applyFont="0" applyAlignment="0" applyProtection="0"/>
    <xf numFmtId="0" fontId="48" fillId="35" borderId="20" applyNumberFormat="0" applyFont="0" applyAlignment="0" applyProtection="0"/>
    <xf numFmtId="0" fontId="1" fillId="56" borderId="19" applyNumberFormat="0" applyFont="0" applyAlignment="0" applyProtection="0"/>
    <xf numFmtId="9" fontId="0" fillId="0" borderId="0" applyFont="0" applyFill="0" applyBorder="0" applyAlignment="0" applyProtection="0"/>
    <xf numFmtId="0" fontId="18" fillId="0" borderId="21" applyNumberFormat="0" applyFill="0" applyAlignment="0" applyProtection="0"/>
    <xf numFmtId="0" fontId="65" fillId="0" borderId="22" applyNumberFormat="0" applyFill="0" applyAlignment="0" applyProtection="0"/>
    <xf numFmtId="0" fontId="18" fillId="0" borderId="21" applyNumberFormat="0" applyFill="0" applyAlignment="0" applyProtection="0"/>
    <xf numFmtId="0" fontId="19" fillId="0" borderId="0" applyNumberFormat="0" applyFill="0" applyBorder="0" applyAlignment="0" applyProtection="0"/>
    <xf numFmtId="0" fontId="66" fillId="0" borderId="0" applyNumberFormat="0" applyFill="0" applyBorder="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6" borderId="0" applyNumberFormat="0" applyBorder="0" applyAlignment="0" applyProtection="0"/>
    <xf numFmtId="0" fontId="67" fillId="57" borderId="0" applyNumberFormat="0" applyBorder="0" applyAlignment="0" applyProtection="0"/>
    <xf numFmtId="0" fontId="20" fillId="6" borderId="0" applyNumberFormat="0" applyBorder="0" applyAlignment="0" applyProtection="0"/>
  </cellStyleXfs>
  <cellXfs count="262">
    <xf numFmtId="0" fontId="0" fillId="0" borderId="0" xfId="0" applyAlignment="1">
      <alignment/>
    </xf>
    <xf numFmtId="0" fontId="22" fillId="58" borderId="23" xfId="0" applyFont="1" applyFill="1" applyBorder="1" applyAlignment="1">
      <alignment horizontal="center" vertical="center" wrapText="1"/>
    </xf>
    <xf numFmtId="0" fontId="22" fillId="0" borderId="0" xfId="0" applyFont="1" applyFill="1" applyAlignment="1">
      <alignment horizontal="center"/>
    </xf>
    <xf numFmtId="0" fontId="22" fillId="0" borderId="0" xfId="0" applyFont="1" applyFill="1" applyAlignment="1">
      <alignment/>
    </xf>
    <xf numFmtId="0" fontId="22" fillId="58" borderId="23" xfId="0" applyNumberFormat="1" applyFont="1" applyFill="1" applyBorder="1" applyAlignment="1">
      <alignment horizontal="center" vertical="center" shrinkToFit="1"/>
    </xf>
    <xf numFmtId="0" fontId="22" fillId="58" borderId="0" xfId="0" applyFont="1" applyFill="1" applyAlignment="1">
      <alignment/>
    </xf>
    <xf numFmtId="0" fontId="22" fillId="58" borderId="0" xfId="0" applyFont="1" applyFill="1" applyAlignment="1">
      <alignment horizontal="center" vertical="center"/>
    </xf>
    <xf numFmtId="181" fontId="22" fillId="0" borderId="0" xfId="0" applyNumberFormat="1" applyFont="1" applyFill="1" applyAlignment="1">
      <alignment/>
    </xf>
    <xf numFmtId="0" fontId="25" fillId="0" borderId="0" xfId="0" applyFont="1" applyFill="1" applyAlignment="1">
      <alignment horizontal="right"/>
    </xf>
    <xf numFmtId="0" fontId="26" fillId="0" borderId="0" xfId="0" applyFont="1" applyAlignment="1">
      <alignment horizontal="center" vertical="top" wrapText="1"/>
    </xf>
    <xf numFmtId="0" fontId="22" fillId="0" borderId="23" xfId="0" applyFont="1" applyFill="1" applyBorder="1" applyAlignment="1">
      <alignment horizontal="center" wrapText="1"/>
    </xf>
    <xf numFmtId="0" fontId="22" fillId="0" borderId="23" xfId="0" applyFont="1" applyFill="1" applyBorder="1" applyAlignment="1">
      <alignment horizontal="center"/>
    </xf>
    <xf numFmtId="0" fontId="23" fillId="0" borderId="23" xfId="0" applyFont="1" applyFill="1" applyBorder="1" applyAlignment="1">
      <alignment wrapText="1"/>
    </xf>
    <xf numFmtId="0" fontId="22" fillId="0" borderId="23" xfId="0" applyFont="1" applyFill="1" applyBorder="1" applyAlignment="1">
      <alignment horizontal="center" vertical="center" wrapText="1"/>
    </xf>
    <xf numFmtId="0" fontId="27" fillId="0" borderId="23" xfId="0" applyFont="1" applyFill="1" applyBorder="1" applyAlignment="1">
      <alignment horizontal="center" wrapText="1"/>
    </xf>
    <xf numFmtId="0" fontId="27" fillId="0" borderId="23" xfId="0" applyFont="1" applyFill="1" applyBorder="1" applyAlignment="1">
      <alignment horizontal="center" vertical="center" wrapText="1"/>
    </xf>
    <xf numFmtId="4" fontId="22" fillId="0" borderId="23" xfId="0" applyNumberFormat="1" applyFont="1" applyFill="1" applyBorder="1" applyAlignment="1">
      <alignment/>
    </xf>
    <xf numFmtId="10" fontId="22" fillId="0" borderId="23" xfId="0" applyNumberFormat="1" applyFont="1" applyFill="1" applyBorder="1" applyAlignment="1">
      <alignment/>
    </xf>
    <xf numFmtId="4" fontId="27" fillId="0" borderId="23" xfId="0" applyNumberFormat="1" applyFont="1" applyFill="1" applyBorder="1" applyAlignment="1">
      <alignment/>
    </xf>
    <xf numFmtId="10" fontId="27" fillId="0" borderId="23" xfId="0" applyNumberFormat="1" applyFont="1" applyFill="1" applyBorder="1" applyAlignment="1">
      <alignment/>
    </xf>
    <xf numFmtId="0" fontId="27" fillId="0" borderId="0" xfId="0" applyFont="1" applyFill="1" applyAlignment="1">
      <alignment/>
    </xf>
    <xf numFmtId="0" fontId="25" fillId="58" borderId="0" xfId="0" applyFont="1" applyFill="1" applyAlignment="1">
      <alignment/>
    </xf>
    <xf numFmtId="0" fontId="68" fillId="58" borderId="0" xfId="0" applyFont="1" applyFill="1" applyAlignment="1">
      <alignment/>
    </xf>
    <xf numFmtId="0" fontId="25" fillId="0" borderId="0" xfId="0" applyFont="1" applyFill="1" applyAlignment="1">
      <alignment/>
    </xf>
    <xf numFmtId="0" fontId="22" fillId="58" borderId="0" xfId="0" applyFont="1" applyFill="1" applyAlignment="1">
      <alignment horizontal="center"/>
    </xf>
    <xf numFmtId="0" fontId="22" fillId="58" borderId="0" xfId="0" applyFont="1" applyFill="1" applyAlignment="1">
      <alignment wrapText="1"/>
    </xf>
    <xf numFmtId="0" fontId="22" fillId="58" borderId="23" xfId="0" applyNumberFormat="1" applyFont="1" applyFill="1" applyBorder="1" applyAlignment="1">
      <alignment horizontal="center" vertical="center" wrapText="1"/>
    </xf>
    <xf numFmtId="0" fontId="22" fillId="58" borderId="23" xfId="0" applyNumberFormat="1" applyFont="1" applyFill="1" applyBorder="1" applyAlignment="1">
      <alignment horizontal="center" vertical="center"/>
    </xf>
    <xf numFmtId="4" fontId="22" fillId="58" borderId="0" xfId="0" applyNumberFormat="1" applyFont="1" applyFill="1" applyAlignment="1">
      <alignment/>
    </xf>
    <xf numFmtId="0" fontId="68" fillId="58" borderId="0" xfId="0" applyFont="1" applyFill="1" applyAlignment="1">
      <alignment horizontal="center"/>
    </xf>
    <xf numFmtId="181" fontId="68" fillId="58" borderId="0" xfId="0" applyNumberFormat="1" applyFont="1" applyFill="1" applyAlignment="1">
      <alignment/>
    </xf>
    <xf numFmtId="0" fontId="68" fillId="58" borderId="0" xfId="0" applyFont="1" applyFill="1" applyAlignment="1">
      <alignment horizontal="center" vertical="center"/>
    </xf>
    <xf numFmtId="4" fontId="68" fillId="58" borderId="0" xfId="0" applyNumberFormat="1" applyFont="1" applyFill="1" applyAlignment="1">
      <alignment/>
    </xf>
    <xf numFmtId="0" fontId="69" fillId="0" borderId="0" xfId="0" applyFont="1" applyFill="1" applyAlignment="1">
      <alignment horizontal="center"/>
    </xf>
    <xf numFmtId="0" fontId="69" fillId="0" borderId="0" xfId="0" applyFont="1" applyFill="1" applyAlignment="1">
      <alignment/>
    </xf>
    <xf numFmtId="4" fontId="69" fillId="0" borderId="0" xfId="0" applyNumberFormat="1" applyFont="1" applyFill="1" applyAlignment="1">
      <alignment/>
    </xf>
    <xf numFmtId="181" fontId="69" fillId="0" borderId="0" xfId="0" applyNumberFormat="1" applyFont="1" applyFill="1" applyAlignment="1">
      <alignment/>
    </xf>
    <xf numFmtId="0" fontId="70" fillId="0" borderId="0" xfId="0" applyFont="1" applyFill="1" applyAlignment="1">
      <alignment/>
    </xf>
    <xf numFmtId="0" fontId="27" fillId="58" borderId="0" xfId="0" applyFont="1" applyFill="1" applyAlignment="1">
      <alignment/>
    </xf>
    <xf numFmtId="4" fontId="22" fillId="58" borderId="23" xfId="0" applyNumberFormat="1" applyFont="1" applyFill="1" applyBorder="1" applyAlignment="1">
      <alignment horizontal="center" vertical="center" wrapText="1"/>
    </xf>
    <xf numFmtId="0" fontId="23" fillId="0" borderId="0" xfId="0" applyFont="1" applyFill="1" applyAlignment="1">
      <alignment/>
    </xf>
    <xf numFmtId="4" fontId="69" fillId="0" borderId="0" xfId="0" applyNumberFormat="1" applyFont="1" applyFill="1" applyAlignment="1">
      <alignment horizontal="center"/>
    </xf>
    <xf numFmtId="4" fontId="70" fillId="0" borderId="0" xfId="0" applyNumberFormat="1" applyFont="1" applyFill="1" applyAlignment="1">
      <alignment/>
    </xf>
    <xf numFmtId="0" fontId="0" fillId="0" borderId="0" xfId="0" applyAlignment="1">
      <alignment horizontal="right"/>
    </xf>
    <xf numFmtId="0" fontId="35" fillId="59" borderId="0" xfId="0" applyFont="1" applyFill="1" applyAlignment="1">
      <alignment horizontal="center"/>
    </xf>
    <xf numFmtId="0" fontId="36" fillId="59" borderId="24" xfId="0" applyFont="1" applyFill="1" applyBorder="1" applyAlignment="1">
      <alignment horizontal="center"/>
    </xf>
    <xf numFmtId="0" fontId="36" fillId="59" borderId="24" xfId="0" applyFont="1" applyFill="1" applyBorder="1" applyAlignment="1">
      <alignment horizontal="center" vertical="center" wrapText="1"/>
    </xf>
    <xf numFmtId="4" fontId="0" fillId="0" borderId="0" xfId="0" applyNumberFormat="1" applyAlignment="1">
      <alignment/>
    </xf>
    <xf numFmtId="0" fontId="0" fillId="59" borderId="0" xfId="0" applyFill="1" applyAlignment="1">
      <alignment/>
    </xf>
    <xf numFmtId="0" fontId="22" fillId="0" borderId="0" xfId="0" applyFont="1" applyAlignment="1">
      <alignment horizontal="center"/>
    </xf>
    <xf numFmtId="0" fontId="22" fillId="0" borderId="0" xfId="0" applyFont="1" applyAlignment="1">
      <alignment/>
    </xf>
    <xf numFmtId="0" fontId="22" fillId="0" borderId="23" xfId="0" applyFont="1" applyBorder="1" applyAlignment="1">
      <alignment horizontal="center"/>
    </xf>
    <xf numFmtId="0" fontId="23" fillId="0" borderId="23" xfId="0" applyFont="1" applyBorder="1" applyAlignment="1">
      <alignment horizontal="left" vertical="top" wrapText="1"/>
    </xf>
    <xf numFmtId="0" fontId="23" fillId="0" borderId="23" xfId="0" applyFont="1" applyBorder="1" applyAlignment="1">
      <alignment horizontal="center" vertical="top" wrapText="1"/>
    </xf>
    <xf numFmtId="4" fontId="23" fillId="0" borderId="23" xfId="0" applyNumberFormat="1" applyFont="1" applyBorder="1" applyAlignment="1">
      <alignment horizontal="right"/>
    </xf>
    <xf numFmtId="4" fontId="25" fillId="0" borderId="23" xfId="0" applyNumberFormat="1" applyFont="1" applyBorder="1" applyAlignment="1">
      <alignment/>
    </xf>
    <xf numFmtId="4" fontId="23" fillId="0" borderId="23" xfId="89" applyNumberFormat="1" applyFont="1" applyFill="1" applyBorder="1" applyAlignment="1" applyProtection="1">
      <alignment horizontal="right" shrinkToFit="1"/>
      <protection/>
    </xf>
    <xf numFmtId="4" fontId="23" fillId="0" borderId="23" xfId="0" applyNumberFormat="1" applyFont="1" applyBorder="1" applyAlignment="1">
      <alignment horizontal="right" wrapText="1"/>
    </xf>
    <xf numFmtId="0" fontId="28" fillId="0" borderId="23" xfId="0" applyFont="1" applyBorder="1" applyAlignment="1">
      <alignment horizontal="left" vertical="top" wrapText="1"/>
    </xf>
    <xf numFmtId="4" fontId="28" fillId="0" borderId="23" xfId="0" applyNumberFormat="1" applyFont="1" applyBorder="1" applyAlignment="1">
      <alignment horizontal="right"/>
    </xf>
    <xf numFmtId="4" fontId="22" fillId="0" borderId="0" xfId="0" applyNumberFormat="1" applyFont="1" applyAlignment="1">
      <alignment horizontal="center"/>
    </xf>
    <xf numFmtId="4" fontId="22" fillId="0" borderId="0" xfId="0" applyNumberFormat="1" applyFont="1" applyFill="1" applyAlignment="1">
      <alignment/>
    </xf>
    <xf numFmtId="0" fontId="0" fillId="0" borderId="0" xfId="0" applyFont="1" applyAlignment="1">
      <alignment/>
    </xf>
    <xf numFmtId="0" fontId="23" fillId="0" borderId="23" xfId="0" applyFont="1" applyBorder="1" applyAlignment="1">
      <alignment horizontal="center" vertical="center" wrapText="1"/>
    </xf>
    <xf numFmtId="0" fontId="38" fillId="0" borderId="23" xfId="0" applyFont="1" applyBorder="1" applyAlignment="1">
      <alignment vertical="center" wrapText="1"/>
    </xf>
    <xf numFmtId="0" fontId="0" fillId="59" borderId="0" xfId="0" applyFill="1" applyAlignment="1">
      <alignment horizontal="left" wrapText="1"/>
    </xf>
    <xf numFmtId="0" fontId="35" fillId="59" borderId="0" xfId="0" applyFont="1" applyFill="1" applyAlignment="1">
      <alignment horizontal="center" wrapText="1"/>
    </xf>
    <xf numFmtId="0" fontId="27" fillId="58" borderId="25" xfId="0" applyFont="1" applyFill="1" applyBorder="1" applyAlignment="1">
      <alignment horizontal="center"/>
    </xf>
    <xf numFmtId="0" fontId="22" fillId="58" borderId="25" xfId="0" applyFont="1" applyFill="1" applyBorder="1" applyAlignment="1">
      <alignment horizontal="center"/>
    </xf>
    <xf numFmtId="0" fontId="52" fillId="58" borderId="23" xfId="101" applyNumberFormat="1" applyFont="1" applyFill="1" applyBorder="1" applyProtection="1">
      <alignment vertical="top" wrapText="1"/>
      <protection/>
    </xf>
    <xf numFmtId="1" fontId="52" fillId="58" borderId="23" xfId="79" applyNumberFormat="1" applyFont="1" applyFill="1" applyBorder="1" applyAlignment="1" applyProtection="1">
      <alignment horizontal="center" vertical="top" shrinkToFit="1"/>
      <protection/>
    </xf>
    <xf numFmtId="10" fontId="52" fillId="58" borderId="23" xfId="103" applyFont="1" applyFill="1" applyBorder="1" applyProtection="1">
      <alignment horizontal="right" vertical="top" shrinkToFit="1"/>
      <protection/>
    </xf>
    <xf numFmtId="0" fontId="50" fillId="58" borderId="23" xfId="101" applyNumberFormat="1" applyFont="1" applyFill="1" applyBorder="1" applyProtection="1">
      <alignment vertical="top" wrapText="1"/>
      <protection/>
    </xf>
    <xf numFmtId="1" fontId="50" fillId="58" borderId="23" xfId="79" applyNumberFormat="1" applyFont="1" applyFill="1" applyBorder="1" applyAlignment="1" applyProtection="1">
      <alignment horizontal="center" vertical="top" shrinkToFit="1"/>
      <protection/>
    </xf>
    <xf numFmtId="10" fontId="50" fillId="58" borderId="23" xfId="103" applyFont="1" applyFill="1" applyBorder="1" applyProtection="1">
      <alignment horizontal="right" vertical="top" shrinkToFit="1"/>
      <protection/>
    </xf>
    <xf numFmtId="10" fontId="52" fillId="58" borderId="23" xfId="100" applyFont="1" applyFill="1" applyBorder="1" applyProtection="1">
      <alignment horizontal="right" vertical="top" shrinkToFit="1"/>
      <protection/>
    </xf>
    <xf numFmtId="4" fontId="52" fillId="58" borderId="23" xfId="102" applyNumberFormat="1" applyFont="1" applyFill="1" applyBorder="1" applyProtection="1">
      <alignment horizontal="right" vertical="top" shrinkToFit="1"/>
      <protection/>
    </xf>
    <xf numFmtId="4" fontId="50" fillId="58" borderId="23" xfId="102" applyNumberFormat="1" applyFont="1" applyFill="1" applyBorder="1" applyProtection="1">
      <alignment horizontal="right" vertical="top" shrinkToFit="1"/>
      <protection/>
    </xf>
    <xf numFmtId="4" fontId="52" fillId="58" borderId="23" xfId="93" applyNumberFormat="1" applyFont="1" applyFill="1" applyBorder="1" applyAlignment="1" applyProtection="1">
      <alignment horizontal="right" vertical="top" shrinkToFit="1"/>
      <protection/>
    </xf>
    <xf numFmtId="0" fontId="25" fillId="58" borderId="0" xfId="0" applyFont="1" applyFill="1" applyAlignment="1">
      <alignment horizontal="center"/>
    </xf>
    <xf numFmtId="181" fontId="25" fillId="58" borderId="0" xfId="0" applyNumberFormat="1" applyFont="1" applyFill="1" applyAlignment="1">
      <alignment/>
    </xf>
    <xf numFmtId="0" fontId="25" fillId="58" borderId="23" xfId="0" applyFont="1" applyFill="1" applyBorder="1" applyAlignment="1">
      <alignment horizontal="center" vertical="center" wrapText="1"/>
    </xf>
    <xf numFmtId="0" fontId="25" fillId="58" borderId="26" xfId="0" applyNumberFormat="1" applyFont="1" applyFill="1" applyBorder="1" applyAlignment="1">
      <alignment horizontal="center" vertical="center"/>
    </xf>
    <xf numFmtId="0" fontId="25" fillId="58" borderId="23" xfId="0" applyNumberFormat="1" applyFont="1" applyFill="1" applyBorder="1" applyAlignment="1">
      <alignment horizontal="center" vertical="center"/>
    </xf>
    <xf numFmtId="0" fontId="25" fillId="58" borderId="23" xfId="0" applyNumberFormat="1" applyFont="1" applyFill="1" applyBorder="1" applyAlignment="1">
      <alignment horizontal="center" vertical="center" shrinkToFit="1"/>
    </xf>
    <xf numFmtId="0" fontId="25" fillId="58" borderId="25" xfId="0" applyFont="1" applyFill="1" applyBorder="1" applyAlignment="1">
      <alignment horizontal="center"/>
    </xf>
    <xf numFmtId="0" fontId="31" fillId="58" borderId="25" xfId="0" applyFont="1" applyFill="1" applyBorder="1" applyAlignment="1">
      <alignment horizontal="center"/>
    </xf>
    <xf numFmtId="49" fontId="0" fillId="0" borderId="7" xfId="0" applyNumberFormat="1" applyFont="1" applyFill="1" applyBorder="1" applyAlignment="1">
      <alignment horizontal="center" vertical="top" shrinkToFit="1"/>
    </xf>
    <xf numFmtId="0" fontId="0" fillId="0" borderId="7" xfId="0" applyFont="1" applyFill="1" applyBorder="1" applyAlignment="1">
      <alignment horizontal="justify" vertical="top" wrapText="1"/>
    </xf>
    <xf numFmtId="0" fontId="0" fillId="0" borderId="7" xfId="0" applyFont="1" applyFill="1" applyBorder="1" applyAlignment="1">
      <alignment horizontal="left" vertical="top" wrapText="1"/>
    </xf>
    <xf numFmtId="0" fontId="25" fillId="59" borderId="0" xfId="0" applyFont="1" applyFill="1" applyAlignment="1">
      <alignment horizontal="center" wrapText="1"/>
    </xf>
    <xf numFmtId="0" fontId="22" fillId="0" borderId="23" xfId="0" applyFont="1" applyFill="1" applyBorder="1" applyAlignment="1">
      <alignment horizontal="left" wrapText="1"/>
    </xf>
    <xf numFmtId="0" fontId="32" fillId="0" borderId="23" xfId="0" applyFont="1" applyFill="1" applyBorder="1" applyAlignment="1">
      <alignment horizontal="left" wrapText="1"/>
    </xf>
    <xf numFmtId="4" fontId="22" fillId="0" borderId="23" xfId="0" applyNumberFormat="1" applyFont="1" applyFill="1" applyBorder="1" applyAlignment="1">
      <alignment/>
    </xf>
    <xf numFmtId="4" fontId="32" fillId="0" borderId="27" xfId="0" applyNumberFormat="1" applyFont="1" applyFill="1" applyBorder="1" applyAlignment="1">
      <alignment horizontal="right"/>
    </xf>
    <xf numFmtId="0" fontId="0" fillId="0" borderId="23" xfId="0" applyFont="1" applyBorder="1" applyAlignment="1">
      <alignment/>
    </xf>
    <xf numFmtId="0" fontId="0" fillId="60" borderId="23" xfId="0" applyFont="1" applyFill="1" applyBorder="1" applyAlignment="1">
      <alignment/>
    </xf>
    <xf numFmtId="0" fontId="0" fillId="61" borderId="23" xfId="0" applyFont="1" applyFill="1" applyBorder="1" applyAlignment="1">
      <alignment/>
    </xf>
    <xf numFmtId="0" fontId="38" fillId="0" borderId="23" xfId="0" applyFont="1" applyBorder="1" applyAlignment="1">
      <alignment horizontal="center" vertical="center" wrapText="1"/>
    </xf>
    <xf numFmtId="4" fontId="38" fillId="0" borderId="23" xfId="0" applyNumberFormat="1" applyFont="1" applyBorder="1" applyAlignment="1">
      <alignment horizontal="center" vertical="center" wrapText="1"/>
    </xf>
    <xf numFmtId="1" fontId="22" fillId="58" borderId="23" xfId="0" applyNumberFormat="1" applyFont="1" applyFill="1" applyBorder="1" applyAlignment="1">
      <alignment horizontal="center" vertical="center" shrinkToFit="1"/>
    </xf>
    <xf numFmtId="0" fontId="23" fillId="0" borderId="23" xfId="0" applyFont="1" applyFill="1" applyBorder="1" applyAlignment="1">
      <alignment horizontal="center" wrapText="1"/>
    </xf>
    <xf numFmtId="0" fontId="0" fillId="59" borderId="28" xfId="0" applyFill="1" applyBorder="1" applyAlignment="1">
      <alignment horizontal="center"/>
    </xf>
    <xf numFmtId="0" fontId="0" fillId="59" borderId="24" xfId="0" applyFill="1" applyBorder="1" applyAlignment="1">
      <alignment horizontal="center"/>
    </xf>
    <xf numFmtId="0" fontId="0" fillId="59" borderId="28" xfId="0" applyFill="1" applyBorder="1" applyAlignment="1">
      <alignment horizontal="center" vertical="center" wrapText="1"/>
    </xf>
    <xf numFmtId="0" fontId="0" fillId="59" borderId="24" xfId="0" applyFill="1" applyBorder="1" applyAlignment="1">
      <alignment horizontal="center" vertical="center" wrapText="1"/>
    </xf>
    <xf numFmtId="0" fontId="0" fillId="59" borderId="0" xfId="0" applyFill="1" applyAlignment="1">
      <alignment horizontal="left" wrapText="1"/>
    </xf>
    <xf numFmtId="0" fontId="35" fillId="59" borderId="0" xfId="0" applyFont="1" applyFill="1" applyAlignment="1">
      <alignment horizontal="center" wrapText="1"/>
    </xf>
    <xf numFmtId="0" fontId="0" fillId="59" borderId="29" xfId="0" applyFill="1" applyBorder="1" applyAlignment="1">
      <alignment horizontal="right"/>
    </xf>
    <xf numFmtId="0" fontId="25" fillId="58" borderId="23" xfId="0" applyFont="1" applyFill="1" applyBorder="1" applyAlignment="1">
      <alignment horizontal="center" vertical="center"/>
    </xf>
    <xf numFmtId="0" fontId="25" fillId="58" borderId="0" xfId="0" applyFont="1" applyFill="1" applyAlignment="1">
      <alignment horizontal="center" vertical="center" wrapText="1"/>
    </xf>
    <xf numFmtId="0" fontId="25" fillId="58" borderId="30" xfId="0" applyFont="1" applyFill="1" applyBorder="1" applyAlignment="1">
      <alignment horizontal="center" vertical="center" wrapText="1"/>
    </xf>
    <xf numFmtId="0" fontId="25" fillId="58" borderId="31" xfId="0" applyFont="1" applyFill="1" applyBorder="1" applyAlignment="1">
      <alignment horizontal="center" vertical="center" wrapText="1"/>
    </xf>
    <xf numFmtId="0" fontId="25" fillId="58" borderId="26" xfId="0" applyFont="1" applyFill="1" applyBorder="1" applyAlignment="1">
      <alignment horizontal="center" vertical="center" wrapText="1"/>
    </xf>
    <xf numFmtId="0" fontId="24" fillId="58" borderId="0" xfId="0" applyFont="1" applyFill="1" applyAlignment="1">
      <alignment horizontal="center" vertical="center" wrapText="1"/>
    </xf>
    <xf numFmtId="0" fontId="22" fillId="58" borderId="30" xfId="0" applyFont="1" applyFill="1" applyBorder="1" applyAlignment="1">
      <alignment horizontal="center" vertical="center" wrapText="1"/>
    </xf>
    <xf numFmtId="0" fontId="22" fillId="58" borderId="31" xfId="0" applyFont="1" applyFill="1" applyBorder="1" applyAlignment="1">
      <alignment horizontal="center" vertical="center" wrapText="1"/>
    </xf>
    <xf numFmtId="0" fontId="22" fillId="58" borderId="26" xfId="0" applyFont="1" applyFill="1" applyBorder="1" applyAlignment="1">
      <alignment horizontal="center" vertical="center" wrapText="1"/>
    </xf>
    <xf numFmtId="0" fontId="52" fillId="58" borderId="23" xfId="90" applyNumberFormat="1" applyFont="1" applyFill="1" applyBorder="1" applyAlignment="1" applyProtection="1">
      <alignment horizontal="left"/>
      <protection/>
    </xf>
    <xf numFmtId="10" fontId="52" fillId="58" borderId="23" xfId="90" applyFont="1" applyFill="1" applyBorder="1" applyAlignment="1">
      <alignment horizontal="left"/>
      <protection/>
    </xf>
    <xf numFmtId="4" fontId="22" fillId="58" borderId="30" xfId="0" applyNumberFormat="1" applyFont="1" applyFill="1" applyBorder="1" applyAlignment="1">
      <alignment horizontal="center" vertical="center" wrapText="1"/>
    </xf>
    <xf numFmtId="4" fontId="22" fillId="58" borderId="31" xfId="0" applyNumberFormat="1" applyFont="1" applyFill="1" applyBorder="1" applyAlignment="1">
      <alignment horizontal="center" vertical="center" wrapText="1"/>
    </xf>
    <xf numFmtId="4" fontId="22" fillId="58" borderId="26" xfId="0" applyNumberFormat="1" applyFont="1" applyFill="1" applyBorder="1" applyAlignment="1">
      <alignment horizontal="center" vertical="center" wrapText="1"/>
    </xf>
    <xf numFmtId="0" fontId="22" fillId="58" borderId="23" xfId="0" applyFont="1" applyFill="1" applyBorder="1" applyAlignment="1">
      <alignment horizontal="center" vertical="center"/>
    </xf>
    <xf numFmtId="0" fontId="26" fillId="0" borderId="0" xfId="0" applyFont="1" applyAlignment="1">
      <alignment horizontal="center" wrapText="1"/>
    </xf>
    <xf numFmtId="0" fontId="30" fillId="0" borderId="0" xfId="0" applyFont="1" applyAlignment="1">
      <alignment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0" fillId="0" borderId="26"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23" xfId="0" applyFont="1" applyBorder="1" applyAlignment="1">
      <alignment horizontal="center" vertical="center" wrapText="1"/>
    </xf>
    <xf numFmtId="0" fontId="27" fillId="0" borderId="32" xfId="0" applyFont="1" applyFill="1" applyBorder="1" applyAlignment="1">
      <alignment horizontal="center" wrapText="1"/>
    </xf>
    <xf numFmtId="0" fontId="27" fillId="0" borderId="33" xfId="0" applyFont="1" applyFill="1" applyBorder="1" applyAlignment="1">
      <alignment horizontal="center" wrapText="1"/>
    </xf>
    <xf numFmtId="0" fontId="29" fillId="0" borderId="34" xfId="0" applyFont="1" applyBorder="1" applyAlignment="1">
      <alignment horizontal="center" wrapText="1"/>
    </xf>
    <xf numFmtId="0" fontId="27" fillId="0" borderId="35" xfId="0" applyFont="1" applyFill="1" applyBorder="1" applyAlignment="1">
      <alignment horizontal="center" wrapText="1"/>
    </xf>
    <xf numFmtId="0" fontId="27" fillId="0" borderId="0" xfId="0" applyFont="1" applyFill="1" applyBorder="1" applyAlignment="1">
      <alignment horizontal="center" wrapText="1"/>
    </xf>
    <xf numFmtId="0" fontId="29" fillId="0" borderId="36" xfId="0" applyFont="1" applyBorder="1" applyAlignment="1">
      <alignment horizontal="center" wrapText="1"/>
    </xf>
    <xf numFmtId="0" fontId="27" fillId="0" borderId="37" xfId="0" applyFont="1" applyFill="1" applyBorder="1" applyAlignment="1">
      <alignment horizontal="center" wrapText="1"/>
    </xf>
    <xf numFmtId="0" fontId="27" fillId="0" borderId="38" xfId="0" applyFont="1" applyFill="1" applyBorder="1" applyAlignment="1">
      <alignment horizontal="center" wrapText="1"/>
    </xf>
    <xf numFmtId="0" fontId="29" fillId="0" borderId="39" xfId="0" applyFont="1" applyBorder="1" applyAlignment="1">
      <alignment horizontal="center" wrapText="1"/>
    </xf>
    <xf numFmtId="0" fontId="26" fillId="0" borderId="38" xfId="0" applyFont="1" applyBorder="1" applyAlignment="1">
      <alignment horizontal="center" vertical="top" wrapText="1"/>
    </xf>
    <xf numFmtId="0" fontId="0" fillId="0" borderId="38" xfId="0" applyFont="1" applyBorder="1" applyAlignment="1">
      <alignment wrapText="1"/>
    </xf>
    <xf numFmtId="0" fontId="22" fillId="0" borderId="23" xfId="0" applyFont="1" applyFill="1" applyBorder="1" applyAlignment="1">
      <alignment horizontal="center" wrapText="1"/>
    </xf>
    <xf numFmtId="0" fontId="0" fillId="0" borderId="23" xfId="0" applyFont="1" applyBorder="1" applyAlignment="1">
      <alignment horizontal="center" wrapText="1"/>
    </xf>
    <xf numFmtId="0" fontId="23" fillId="0" borderId="23" xfId="0" applyFont="1" applyFill="1" applyBorder="1" applyAlignment="1">
      <alignment horizontal="center" wrapText="1"/>
    </xf>
    <xf numFmtId="0" fontId="0" fillId="0" borderId="23" xfId="0" applyFont="1" applyBorder="1" applyAlignment="1">
      <alignment wrapText="1"/>
    </xf>
    <xf numFmtId="0" fontId="22" fillId="0" borderId="32" xfId="0" applyFont="1" applyFill="1" applyBorder="1" applyAlignment="1">
      <alignment horizontal="center" wrapText="1"/>
    </xf>
    <xf numFmtId="0" fontId="22" fillId="0" borderId="33" xfId="0" applyFont="1" applyFill="1" applyBorder="1" applyAlignment="1">
      <alignment horizontal="center" wrapText="1"/>
    </xf>
    <xf numFmtId="0" fontId="0" fillId="0" borderId="34" xfId="0" applyFont="1" applyBorder="1" applyAlignment="1">
      <alignment horizontal="center" wrapText="1"/>
    </xf>
    <xf numFmtId="0" fontId="0" fillId="0" borderId="35" xfId="0" applyFont="1" applyBorder="1" applyAlignment="1">
      <alignment horizontal="center" wrapText="1"/>
    </xf>
    <xf numFmtId="0" fontId="0" fillId="0" borderId="0" xfId="0" applyFont="1" applyBorder="1" applyAlignment="1">
      <alignment horizontal="center" wrapText="1"/>
    </xf>
    <xf numFmtId="0" fontId="0" fillId="0" borderId="36" xfId="0" applyFont="1" applyBorder="1" applyAlignment="1">
      <alignment horizontal="center"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39" xfId="0" applyFont="1" applyBorder="1" applyAlignment="1">
      <alignment horizontal="center" wrapText="1"/>
    </xf>
    <xf numFmtId="0" fontId="22" fillId="0" borderId="35" xfId="0" applyFont="1" applyFill="1" applyBorder="1" applyAlignment="1">
      <alignment horizontal="center" wrapText="1"/>
    </xf>
    <xf numFmtId="0" fontId="22" fillId="0" borderId="0" xfId="0" applyFont="1" applyFill="1" applyBorder="1" applyAlignment="1">
      <alignment horizontal="center" wrapText="1"/>
    </xf>
    <xf numFmtId="0" fontId="22" fillId="0" borderId="37" xfId="0" applyFont="1" applyFill="1" applyBorder="1" applyAlignment="1">
      <alignment horizontal="center" wrapText="1"/>
    </xf>
    <xf numFmtId="0" fontId="22" fillId="0" borderId="38" xfId="0" applyFont="1" applyFill="1" applyBorder="1" applyAlignment="1">
      <alignment horizontal="center" wrapText="1"/>
    </xf>
    <xf numFmtId="0" fontId="25" fillId="59" borderId="0" xfId="0" applyFont="1" applyFill="1" applyAlignment="1">
      <alignment horizontal="center" wrapText="1"/>
    </xf>
    <xf numFmtId="0" fontId="0" fillId="0" borderId="23" xfId="0" applyFont="1" applyBorder="1" applyAlignment="1">
      <alignment/>
    </xf>
    <xf numFmtId="0" fontId="0" fillId="0" borderId="23" xfId="0" applyBorder="1" applyAlignment="1">
      <alignment/>
    </xf>
    <xf numFmtId="0" fontId="0" fillId="23" borderId="0" xfId="0" applyFont="1" applyFill="1" applyAlignment="1">
      <alignment vertical="top" wrapText="1"/>
    </xf>
    <xf numFmtId="0" fontId="0" fillId="0" borderId="23" xfId="0" applyFont="1" applyBorder="1" applyAlignment="1">
      <alignment horizontal="center"/>
    </xf>
    <xf numFmtId="0" fontId="0" fillId="0" borderId="23" xfId="0" applyBorder="1" applyAlignment="1">
      <alignment horizontal="center"/>
    </xf>
    <xf numFmtId="0" fontId="0" fillId="0" borderId="25" xfId="0" applyFont="1" applyBorder="1" applyAlignment="1">
      <alignment/>
    </xf>
    <xf numFmtId="0" fontId="0" fillId="0" borderId="27" xfId="0" applyBorder="1" applyAlignment="1">
      <alignment/>
    </xf>
    <xf numFmtId="0" fontId="38" fillId="0" borderId="0" xfId="0" applyFont="1" applyAlignment="1">
      <alignment horizontal="center" vertical="center" wrapText="1"/>
    </xf>
    <xf numFmtId="0" fontId="0" fillId="0" borderId="0" xfId="0" applyFont="1" applyAlignment="1">
      <alignment wrapText="1"/>
    </xf>
    <xf numFmtId="0" fontId="0" fillId="59" borderId="0" xfId="0" applyFill="1" applyAlignment="1">
      <alignment horizontal="left" vertical="center" wrapText="1"/>
    </xf>
    <xf numFmtId="0" fontId="36" fillId="0" borderId="24" xfId="0" applyFont="1" applyFill="1" applyBorder="1" applyAlignment="1">
      <alignment horizontal="center"/>
    </xf>
    <xf numFmtId="49" fontId="37" fillId="0" borderId="7" xfId="0" applyNumberFormat="1" applyFont="1" applyFill="1" applyBorder="1" applyAlignment="1">
      <alignment horizontal="center" vertical="top" shrinkToFit="1"/>
    </xf>
    <xf numFmtId="49" fontId="0" fillId="0" borderId="7" xfId="0" applyNumberFormat="1" applyFont="1" applyFill="1" applyBorder="1" applyAlignment="1">
      <alignment horizontal="center" vertical="top" wrapText="1"/>
    </xf>
    <xf numFmtId="0" fontId="38" fillId="0" borderId="7" xfId="0" applyFont="1" applyFill="1" applyBorder="1" applyAlignment="1">
      <alignment horizontal="center" vertical="top" wrapText="1"/>
    </xf>
    <xf numFmtId="4" fontId="1" fillId="0" borderId="7" xfId="0" applyNumberFormat="1" applyFont="1" applyFill="1" applyBorder="1" applyAlignment="1">
      <alignment horizontal="right" vertical="top" shrinkToFit="1"/>
    </xf>
    <xf numFmtId="10" fontId="1" fillId="0" borderId="7" xfId="0" applyNumberFormat="1" applyFont="1" applyFill="1" applyBorder="1" applyAlignment="1">
      <alignment horizontal="right" vertical="top" wrapText="1"/>
    </xf>
    <xf numFmtId="4" fontId="0" fillId="0" borderId="7" xfId="0" applyNumberFormat="1" applyFont="1" applyFill="1" applyBorder="1" applyAlignment="1">
      <alignment horizontal="right" vertical="top" shrinkToFit="1"/>
    </xf>
    <xf numFmtId="0" fontId="0" fillId="0" borderId="7" xfId="0" applyFont="1" applyFill="1" applyBorder="1" applyAlignment="1">
      <alignment horizontal="center"/>
    </xf>
    <xf numFmtId="49" fontId="1" fillId="0" borderId="7" xfId="0" applyNumberFormat="1" applyFont="1" applyFill="1" applyBorder="1" applyAlignment="1">
      <alignment horizontal="center" vertical="top" shrinkToFit="1"/>
    </xf>
    <xf numFmtId="0" fontId="1" fillId="0" borderId="7" xfId="0" applyFont="1" applyFill="1" applyBorder="1" applyAlignment="1">
      <alignment horizontal="left" vertical="top" wrapText="1"/>
    </xf>
    <xf numFmtId="0" fontId="1" fillId="0" borderId="40" xfId="0" applyFont="1" applyFill="1" applyBorder="1" applyAlignment="1">
      <alignment horizontal="left" vertical="top" wrapText="1"/>
    </xf>
    <xf numFmtId="4" fontId="1" fillId="0" borderId="7" xfId="0" applyNumberFormat="1" applyFont="1" applyFill="1" applyBorder="1" applyAlignment="1">
      <alignment horizontal="right" vertical="top" wrapText="1"/>
    </xf>
    <xf numFmtId="0" fontId="0" fillId="0" borderId="7" xfId="0" applyNumberFormat="1" applyFont="1" applyFill="1" applyBorder="1" applyAlignment="1">
      <alignment horizontal="left" vertical="top" wrapText="1"/>
    </xf>
    <xf numFmtId="0" fontId="0" fillId="0" borderId="41" xfId="0" applyNumberFormat="1" applyFont="1" applyFill="1" applyBorder="1" applyAlignment="1">
      <alignment horizontal="left" vertical="top" wrapText="1"/>
    </xf>
    <xf numFmtId="0" fontId="0" fillId="0" borderId="40" xfId="0" applyFont="1" applyFill="1" applyBorder="1" applyAlignment="1">
      <alignment horizontal="center"/>
    </xf>
    <xf numFmtId="4" fontId="0" fillId="0" borderId="42" xfId="0" applyNumberFormat="1" applyFont="1" applyFill="1" applyBorder="1" applyAlignment="1">
      <alignment horizontal="right" vertical="top" shrinkToFit="1"/>
    </xf>
    <xf numFmtId="0" fontId="0" fillId="0" borderId="41" xfId="0" applyFont="1" applyFill="1" applyBorder="1" applyAlignment="1">
      <alignment horizontal="left" vertical="top" wrapText="1"/>
    </xf>
    <xf numFmtId="10" fontId="0" fillId="0" borderId="7" xfId="0" applyNumberFormat="1" applyFont="1" applyFill="1" applyBorder="1" applyAlignment="1">
      <alignment horizontal="right" vertical="top" wrapText="1"/>
    </xf>
    <xf numFmtId="0" fontId="0" fillId="0" borderId="43" xfId="0" applyFont="1" applyFill="1" applyBorder="1" applyAlignment="1">
      <alignment horizontal="center"/>
    </xf>
    <xf numFmtId="49" fontId="0" fillId="0" borderId="28" xfId="0" applyNumberFormat="1" applyFont="1" applyFill="1" applyBorder="1" applyAlignment="1">
      <alignment horizontal="center" vertical="top" shrinkToFit="1"/>
    </xf>
    <xf numFmtId="0" fontId="0" fillId="0" borderId="28" xfId="0" applyFont="1" applyFill="1" applyBorder="1" applyAlignment="1">
      <alignment horizontal="justify" vertical="top" wrapText="1"/>
    </xf>
    <xf numFmtId="4" fontId="0" fillId="0" borderId="44" xfId="0" applyNumberFormat="1" applyFont="1" applyFill="1" applyBorder="1" applyAlignment="1">
      <alignment horizontal="right" vertical="top" shrinkToFit="1"/>
    </xf>
    <xf numFmtId="0" fontId="37" fillId="0" borderId="7" xfId="0" applyFont="1" applyFill="1" applyBorder="1" applyAlignment="1">
      <alignment horizontal="left" vertical="top" wrapText="1"/>
    </xf>
    <xf numFmtId="4" fontId="37" fillId="0" borderId="42" xfId="0" applyNumberFormat="1" applyFont="1" applyFill="1" applyBorder="1" applyAlignment="1">
      <alignment horizontal="right" vertical="top" shrinkToFit="1"/>
    </xf>
    <xf numFmtId="49" fontId="1" fillId="0" borderId="45" xfId="0" applyNumberFormat="1" applyFont="1" applyFill="1" applyBorder="1" applyAlignment="1">
      <alignment horizontal="left" vertical="top" shrinkToFit="1"/>
    </xf>
    <xf numFmtId="49" fontId="1" fillId="0" borderId="29" xfId="0" applyNumberFormat="1" applyFont="1" applyFill="1" applyBorder="1" applyAlignment="1">
      <alignment horizontal="left" vertical="top" shrinkToFit="1"/>
    </xf>
    <xf numFmtId="4" fontId="47" fillId="0" borderId="7" xfId="0" applyNumberFormat="1" applyFont="1" applyFill="1" applyBorder="1" applyAlignment="1">
      <alignment horizontal="right" vertical="top" shrinkToFit="1"/>
    </xf>
    <xf numFmtId="0" fontId="25" fillId="58" borderId="0" xfId="0" applyFont="1" applyFill="1" applyAlignment="1">
      <alignment horizontal="left"/>
    </xf>
    <xf numFmtId="0" fontId="25" fillId="58" borderId="0" xfId="166" applyFont="1" applyFill="1" applyAlignment="1">
      <alignment horizontal="left"/>
      <protection/>
    </xf>
    <xf numFmtId="0" fontId="22" fillId="58" borderId="0" xfId="0" applyFont="1" applyFill="1" applyAlignment="1">
      <alignment horizontal="left" wrapText="1"/>
    </xf>
    <xf numFmtId="4" fontId="50" fillId="58" borderId="23" xfId="102" applyFont="1" applyFill="1" applyBorder="1" applyProtection="1">
      <alignment horizontal="right" vertical="top" shrinkToFit="1"/>
      <protection/>
    </xf>
    <xf numFmtId="0" fontId="50" fillId="58" borderId="23" xfId="90" applyNumberFormat="1" applyFont="1" applyFill="1" applyBorder="1" applyAlignment="1" applyProtection="1">
      <alignment horizontal="left"/>
      <protection/>
    </xf>
    <xf numFmtId="10" fontId="50" fillId="58" borderId="23" xfId="90" applyFont="1" applyFill="1" applyBorder="1" applyAlignment="1">
      <alignment horizontal="left"/>
      <protection/>
    </xf>
    <xf numFmtId="4" fontId="50" fillId="58" borderId="23" xfId="93" applyNumberFormat="1" applyFont="1" applyFill="1" applyBorder="1" applyAlignment="1" applyProtection="1">
      <alignment horizontal="right" vertical="top" shrinkToFit="1"/>
      <protection/>
    </xf>
    <xf numFmtId="10" fontId="50" fillId="58" borderId="23" xfId="100" applyFont="1" applyFill="1" applyBorder="1" applyProtection="1">
      <alignment horizontal="right" vertical="top" shrinkToFit="1"/>
      <protection/>
    </xf>
    <xf numFmtId="0" fontId="23" fillId="58" borderId="0" xfId="0" applyFont="1" applyFill="1" applyAlignment="1">
      <alignment horizontal="left"/>
    </xf>
    <xf numFmtId="0" fontId="25" fillId="0" borderId="0" xfId="0" applyFont="1" applyFill="1" applyAlignment="1">
      <alignment horizontal="left"/>
    </xf>
    <xf numFmtId="0" fontId="27" fillId="0" borderId="23" xfId="0" applyFont="1" applyFill="1" applyBorder="1" applyAlignment="1">
      <alignment horizontal="center"/>
    </xf>
    <xf numFmtId="0" fontId="27" fillId="0" borderId="23" xfId="0" applyFont="1" applyFill="1" applyBorder="1" applyAlignment="1">
      <alignment horizontal="left" wrapText="1"/>
    </xf>
    <xf numFmtId="4" fontId="22" fillId="0" borderId="27" xfId="0" applyNumberFormat="1" applyFont="1" applyFill="1" applyBorder="1" applyAlignment="1">
      <alignment/>
    </xf>
    <xf numFmtId="4" fontId="32" fillId="0" borderId="27" xfId="0" applyNumberFormat="1" applyFont="1" applyFill="1" applyBorder="1" applyAlignment="1">
      <alignment/>
    </xf>
    <xf numFmtId="2" fontId="32" fillId="0" borderId="23" xfId="0" applyNumberFormat="1" applyFont="1" applyFill="1" applyBorder="1" applyAlignment="1">
      <alignment vertical="top" wrapText="1"/>
    </xf>
    <xf numFmtId="0" fontId="71" fillId="0" borderId="3" xfId="87" applyNumberFormat="1" applyFont="1" applyFill="1" applyAlignment="1" applyProtection="1">
      <alignment wrapText="1"/>
      <protection/>
    </xf>
    <xf numFmtId="0" fontId="22" fillId="0" borderId="23" xfId="0" applyFont="1" applyFill="1" applyBorder="1" applyAlignment="1">
      <alignment/>
    </xf>
    <xf numFmtId="0" fontId="71" fillId="0" borderId="23" xfId="87" applyNumberFormat="1" applyFont="1" applyFill="1" applyBorder="1" applyAlignment="1" applyProtection="1">
      <alignment wrapText="1"/>
      <protection/>
    </xf>
    <xf numFmtId="0" fontId="72" fillId="0" borderId="23" xfId="87" applyNumberFormat="1" applyFont="1" applyFill="1" applyBorder="1" applyAlignment="1" applyProtection="1">
      <alignment wrapText="1"/>
      <protection/>
    </xf>
    <xf numFmtId="0" fontId="32" fillId="0" borderId="23" xfId="0" applyFont="1" applyFill="1" applyBorder="1" applyAlignment="1">
      <alignment/>
    </xf>
    <xf numFmtId="0" fontId="32" fillId="0" borderId="27" xfId="0" applyFont="1" applyFill="1" applyBorder="1" applyAlignment="1">
      <alignment/>
    </xf>
    <xf numFmtId="4" fontId="22" fillId="0" borderId="23" xfId="0" applyNumberFormat="1" applyFont="1" applyFill="1" applyBorder="1" applyAlignment="1">
      <alignment horizontal="center" wrapText="1"/>
    </xf>
    <xf numFmtId="4" fontId="22" fillId="0" borderId="27" xfId="0" applyNumberFormat="1" applyFont="1" applyFill="1" applyBorder="1" applyAlignment="1">
      <alignment horizontal="right"/>
    </xf>
    <xf numFmtId="49" fontId="22" fillId="0" borderId="0" xfId="0" applyNumberFormat="1" applyFont="1" applyFill="1" applyAlignment="1">
      <alignment horizontal="center"/>
    </xf>
    <xf numFmtId="0" fontId="24" fillId="0" borderId="0" xfId="0" applyFont="1" applyFill="1" applyAlignment="1">
      <alignment wrapText="1"/>
    </xf>
    <xf numFmtId="0" fontId="22" fillId="0" borderId="0" xfId="0" applyFont="1" applyFill="1" applyAlignment="1">
      <alignment/>
    </xf>
    <xf numFmtId="0" fontId="25" fillId="0" borderId="0" xfId="166" applyFont="1" applyFill="1" applyAlignment="1">
      <alignment horizontal="left"/>
      <protection/>
    </xf>
    <xf numFmtId="0" fontId="22" fillId="0" borderId="0" xfId="0" applyFont="1" applyFill="1" applyAlignment="1">
      <alignment horizontal="left" wrapText="1"/>
    </xf>
    <xf numFmtId="0" fontId="25" fillId="0" borderId="0" xfId="0" applyFont="1" applyFill="1" applyAlignment="1">
      <alignment horizontal="center" wrapText="1"/>
    </xf>
    <xf numFmtId="0" fontId="26" fillId="0" borderId="0" xfId="0" applyFont="1" applyFill="1" applyAlignment="1">
      <alignment horizontal="center" wrapText="1"/>
    </xf>
    <xf numFmtId="0" fontId="30" fillId="0" borderId="0" xfId="0" applyFont="1" applyFill="1" applyAlignment="1">
      <alignment wrapText="1"/>
    </xf>
    <xf numFmtId="49" fontId="23" fillId="0" borderId="23" xfId="0" applyNumberFormat="1" applyFont="1" applyFill="1" applyBorder="1" applyAlignment="1">
      <alignment horizontal="center" wrapText="1"/>
    </xf>
    <xf numFmtId="0" fontId="28" fillId="0" borderId="23" xfId="0" applyFont="1" applyFill="1" applyBorder="1" applyAlignment="1">
      <alignment horizontal="center" wrapText="1"/>
    </xf>
    <xf numFmtId="0" fontId="23" fillId="0" borderId="23" xfId="0" applyFont="1" applyFill="1" applyBorder="1" applyAlignment="1">
      <alignment wrapText="1"/>
    </xf>
    <xf numFmtId="0" fontId="23" fillId="0" borderId="23" xfId="0" applyFont="1" applyFill="1" applyBorder="1" applyAlignment="1">
      <alignment horizontal="center" vertical="center" wrapText="1"/>
    </xf>
    <xf numFmtId="0" fontId="23" fillId="0" borderId="23" xfId="0" applyFont="1" applyFill="1" applyBorder="1" applyAlignment="1">
      <alignment horizontal="center" vertical="center"/>
    </xf>
    <xf numFmtId="0" fontId="28" fillId="0" borderId="23" xfId="0" applyFont="1" applyFill="1" applyBorder="1" applyAlignment="1">
      <alignment horizontal="center" vertical="center" wrapText="1"/>
    </xf>
    <xf numFmtId="0" fontId="28" fillId="0" borderId="23" xfId="0" applyFont="1" applyFill="1" applyBorder="1" applyAlignment="1">
      <alignment horizontal="center" vertical="center"/>
    </xf>
    <xf numFmtId="0" fontId="23" fillId="0" borderId="23" xfId="0" applyFont="1" applyFill="1" applyBorder="1" applyAlignment="1">
      <alignment horizontal="center" vertical="center" wrapText="1"/>
    </xf>
    <xf numFmtId="0" fontId="28" fillId="0" borderId="23" xfId="0" applyFont="1" applyFill="1" applyBorder="1" applyAlignment="1">
      <alignment horizontal="center" vertical="center" wrapText="1"/>
    </xf>
    <xf numFmtId="49" fontId="23" fillId="0" borderId="23" xfId="0" applyNumberFormat="1" applyFont="1" applyFill="1" applyBorder="1" applyAlignment="1">
      <alignment horizontal="center" wrapText="1"/>
    </xf>
    <xf numFmtId="0" fontId="23" fillId="0" borderId="27"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5" fillId="0" borderId="23" xfId="0" applyFont="1" applyFill="1" applyBorder="1" applyAlignment="1">
      <alignment horizontal="center"/>
    </xf>
    <xf numFmtId="0" fontId="31" fillId="0" borderId="23" xfId="0" applyFont="1" applyFill="1" applyBorder="1" applyAlignment="1">
      <alignment horizontal="center"/>
    </xf>
    <xf numFmtId="0" fontId="33" fillId="0" borderId="23" xfId="0" applyFont="1" applyFill="1" applyBorder="1" applyAlignment="1">
      <alignment horizontal="center"/>
    </xf>
    <xf numFmtId="0" fontId="32" fillId="0" borderId="0" xfId="0" applyFont="1" applyFill="1" applyAlignment="1">
      <alignment/>
    </xf>
    <xf numFmtId="0" fontId="33" fillId="0" borderId="0" xfId="0" applyFont="1" applyFill="1" applyAlignment="1">
      <alignment/>
    </xf>
    <xf numFmtId="0" fontId="31" fillId="0" borderId="0" xfId="0" applyFont="1" applyFill="1" applyAlignment="1">
      <alignment/>
    </xf>
    <xf numFmtId="0" fontId="32" fillId="0" borderId="23" xfId="0" applyFont="1" applyFill="1" applyBorder="1" applyAlignment="1">
      <alignment horizontal="center"/>
    </xf>
    <xf numFmtId="0" fontId="23" fillId="0" borderId="0" xfId="0" applyFont="1" applyFill="1" applyAlignment="1">
      <alignment horizontal="left"/>
    </xf>
    <xf numFmtId="0" fontId="25" fillId="0" borderId="0" xfId="0" applyFont="1" applyFill="1" applyAlignment="1">
      <alignment horizontal="left" wrapText="1"/>
    </xf>
    <xf numFmtId="0" fontId="27" fillId="0" borderId="23" xfId="0" applyFont="1" applyFill="1" applyBorder="1" applyAlignment="1">
      <alignment horizontal="center" wrapText="1"/>
    </xf>
    <xf numFmtId="0" fontId="0" fillId="0" borderId="23" xfId="0" applyFont="1" applyFill="1" applyBorder="1" applyAlignment="1">
      <alignment horizontal="center" wrapText="1"/>
    </xf>
    <xf numFmtId="0" fontId="0" fillId="0" borderId="23" xfId="0" applyFont="1" applyFill="1" applyBorder="1" applyAlignment="1">
      <alignment wrapText="1"/>
    </xf>
    <xf numFmtId="0" fontId="22" fillId="0" borderId="23" xfId="0" applyFont="1" applyFill="1" applyBorder="1" applyAlignment="1">
      <alignment horizontal="center" vertical="center" wrapText="1"/>
    </xf>
    <xf numFmtId="0" fontId="22" fillId="0" borderId="23" xfId="0" applyFont="1" applyFill="1" applyBorder="1" applyAlignment="1">
      <alignment horizontal="center" vertical="center"/>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71" fillId="0" borderId="23" xfId="158" applyFont="1" applyFill="1" applyBorder="1" applyAlignment="1">
      <alignment horizontal="left" vertical="top" wrapText="1"/>
      <protection/>
    </xf>
    <xf numFmtId="0" fontId="22" fillId="0" borderId="23" xfId="0" applyFont="1" applyFill="1" applyBorder="1" applyAlignment="1">
      <alignment horizontal="left" vertical="top" wrapText="1"/>
    </xf>
    <xf numFmtId="4" fontId="22" fillId="0" borderId="27" xfId="0" applyNumberFormat="1" applyFont="1" applyFill="1" applyBorder="1" applyAlignment="1">
      <alignment/>
    </xf>
    <xf numFmtId="2" fontId="22" fillId="0" borderId="23" xfId="0" applyNumberFormat="1" applyFont="1" applyFill="1" applyBorder="1" applyAlignment="1">
      <alignment vertical="top" wrapText="1"/>
    </xf>
    <xf numFmtId="0" fontId="22" fillId="0" borderId="23" xfId="0" applyFont="1" applyFill="1" applyBorder="1" applyAlignment="1">
      <alignment/>
    </xf>
    <xf numFmtId="0" fontId="23" fillId="0" borderId="0" xfId="0" applyFont="1" applyFill="1" applyAlignment="1">
      <alignment horizontal="left"/>
    </xf>
  </cellXfs>
  <cellStyles count="175">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br" xfId="69"/>
    <cellStyle name="col" xfId="70"/>
    <cellStyle name="style0" xfId="71"/>
    <cellStyle name="td" xfId="72"/>
    <cellStyle name="tr" xfId="73"/>
    <cellStyle name="xl21" xfId="74"/>
    <cellStyle name="xl22" xfId="75"/>
    <cellStyle name="xl23" xfId="76"/>
    <cellStyle name="xl24" xfId="77"/>
    <cellStyle name="xl25" xfId="78"/>
    <cellStyle name="xl26" xfId="79"/>
    <cellStyle name="xl27" xfId="80"/>
    <cellStyle name="xl28" xfId="81"/>
    <cellStyle name="xl29" xfId="82"/>
    <cellStyle name="xl30" xfId="83"/>
    <cellStyle name="xl31" xfId="84"/>
    <cellStyle name="xl32" xfId="85"/>
    <cellStyle name="xl33" xfId="86"/>
    <cellStyle name="xl34" xfId="87"/>
    <cellStyle name="xl35" xfId="88"/>
    <cellStyle name="xl36" xfId="89"/>
    <cellStyle name="xl37" xfId="90"/>
    <cellStyle name="xl38" xfId="91"/>
    <cellStyle name="xl39" xfId="92"/>
    <cellStyle name="xl40" xfId="93"/>
    <cellStyle name="xl41" xfId="94"/>
    <cellStyle name="xl42" xfId="95"/>
    <cellStyle name="xl43" xfId="96"/>
    <cellStyle name="xl44" xfId="97"/>
    <cellStyle name="xl45" xfId="98"/>
    <cellStyle name="xl46" xfId="99"/>
    <cellStyle name="xl55" xfId="100"/>
    <cellStyle name="xl60" xfId="101"/>
    <cellStyle name="xl63" xfId="102"/>
    <cellStyle name="xl64" xfId="103"/>
    <cellStyle name="Акцент1" xfId="104"/>
    <cellStyle name="Акцент1 2" xfId="105"/>
    <cellStyle name="Акцент1 3" xfId="106"/>
    <cellStyle name="Акцент2" xfId="107"/>
    <cellStyle name="Акцент2 2" xfId="108"/>
    <cellStyle name="Акцент2 3" xfId="109"/>
    <cellStyle name="Акцент3" xfId="110"/>
    <cellStyle name="Акцент3 2" xfId="111"/>
    <cellStyle name="Акцент3 3" xfId="112"/>
    <cellStyle name="Акцент4" xfId="113"/>
    <cellStyle name="Акцент4 2" xfId="114"/>
    <cellStyle name="Акцент4 3" xfId="115"/>
    <cellStyle name="Акцент5" xfId="116"/>
    <cellStyle name="Акцент5 2" xfId="117"/>
    <cellStyle name="Акцент5 3" xfId="118"/>
    <cellStyle name="Акцент6" xfId="119"/>
    <cellStyle name="Акцент6 2" xfId="120"/>
    <cellStyle name="Акцент6 3" xfId="121"/>
    <cellStyle name="Ввод " xfId="122"/>
    <cellStyle name="Ввод  2" xfId="123"/>
    <cellStyle name="Ввод  3" xfId="124"/>
    <cellStyle name="Вывод" xfId="125"/>
    <cellStyle name="Вывод 2" xfId="126"/>
    <cellStyle name="Вывод 3" xfId="127"/>
    <cellStyle name="Вычисление" xfId="128"/>
    <cellStyle name="Вычисление 2" xfId="129"/>
    <cellStyle name="Вычисление 3" xfId="130"/>
    <cellStyle name="Hyperlink" xfId="131"/>
    <cellStyle name="Currency" xfId="132"/>
    <cellStyle name="Currency [0]" xfId="133"/>
    <cellStyle name="Заголовок 1" xfId="134"/>
    <cellStyle name="Заголовок 1 2" xfId="135"/>
    <cellStyle name="Заголовок 1 3" xfId="136"/>
    <cellStyle name="Заголовок 2" xfId="137"/>
    <cellStyle name="Заголовок 2 2" xfId="138"/>
    <cellStyle name="Заголовок 2 3" xfId="139"/>
    <cellStyle name="Заголовок 3" xfId="140"/>
    <cellStyle name="Заголовок 3 2" xfId="141"/>
    <cellStyle name="Заголовок 3 3" xfId="142"/>
    <cellStyle name="Заголовок 4" xfId="143"/>
    <cellStyle name="Заголовок 4 2" xfId="144"/>
    <cellStyle name="Заголовок 4 3" xfId="145"/>
    <cellStyle name="Итог" xfId="146"/>
    <cellStyle name="Итог 2" xfId="147"/>
    <cellStyle name="Итог 3" xfId="148"/>
    <cellStyle name="Контрольная ячейка" xfId="149"/>
    <cellStyle name="Контрольная ячейка 2" xfId="150"/>
    <cellStyle name="Контрольная ячейка 3" xfId="151"/>
    <cellStyle name="Название" xfId="152"/>
    <cellStyle name="Название 2" xfId="153"/>
    <cellStyle name="Название 3" xfId="154"/>
    <cellStyle name="Нейтральный" xfId="155"/>
    <cellStyle name="Нейтральный 2" xfId="156"/>
    <cellStyle name="Нейтральный 3" xfId="157"/>
    <cellStyle name="Обычный 2" xfId="158"/>
    <cellStyle name="Обычный 3" xfId="159"/>
    <cellStyle name="Обычный 4" xfId="160"/>
    <cellStyle name="Обычный 5" xfId="161"/>
    <cellStyle name="Обычный 6" xfId="162"/>
    <cellStyle name="Обычный 69" xfId="163"/>
    <cellStyle name="Обычный 81" xfId="164"/>
    <cellStyle name="Обычный 82" xfId="165"/>
    <cellStyle name="Обычный_Приложения1" xfId="166"/>
    <cellStyle name="Followed Hyperlink" xfId="167"/>
    <cellStyle name="Плохой" xfId="168"/>
    <cellStyle name="Плохой 2" xfId="169"/>
    <cellStyle name="Плохой 3" xfId="170"/>
    <cellStyle name="Пояснение" xfId="171"/>
    <cellStyle name="Пояснение 2" xfId="172"/>
    <cellStyle name="Пояснение 3" xfId="173"/>
    <cellStyle name="Примечание" xfId="174"/>
    <cellStyle name="Примечание 2" xfId="175"/>
    <cellStyle name="Примечание 3" xfId="176"/>
    <cellStyle name="Percent" xfId="177"/>
    <cellStyle name="Связанная ячейка" xfId="178"/>
    <cellStyle name="Связанная ячейка 2" xfId="179"/>
    <cellStyle name="Связанная ячейка 3" xfId="180"/>
    <cellStyle name="Текст предупреждения" xfId="181"/>
    <cellStyle name="Текст предупреждения 2" xfId="182"/>
    <cellStyle name="Текст предупреждения 3" xfId="183"/>
    <cellStyle name="Comma" xfId="184"/>
    <cellStyle name="Comma [0]" xfId="185"/>
    <cellStyle name="Хороший" xfId="186"/>
    <cellStyle name="Хороший 2" xfId="187"/>
    <cellStyle name="Хороший 3" xfId="1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H118"/>
  <sheetViews>
    <sheetView zoomScale="110" zoomScaleNormal="110" zoomScalePageLayoutView="0" workbookViewId="0" topLeftCell="A1">
      <selection activeCell="B9" sqref="B9:F10"/>
    </sheetView>
  </sheetViews>
  <sheetFormatPr defaultColWidth="9.140625" defaultRowHeight="12.75"/>
  <cols>
    <col min="1" max="1" width="4.140625" style="0" customWidth="1"/>
    <col min="2" max="2" width="18.7109375" style="0" customWidth="1"/>
    <col min="3" max="3" width="53.8515625" style="0" customWidth="1"/>
    <col min="4" max="4" width="16.421875" style="0" customWidth="1"/>
    <col min="5" max="5" width="14.140625" style="0" customWidth="1"/>
    <col min="6" max="6" width="13.7109375" style="0" customWidth="1"/>
    <col min="7" max="7" width="10.57421875" style="0" customWidth="1"/>
    <col min="8" max="8" width="14.00390625" style="0" bestFit="1" customWidth="1"/>
  </cols>
  <sheetData>
    <row r="2" spans="2:7" ht="12.75">
      <c r="B2" s="169" t="s">
        <v>973</v>
      </c>
      <c r="C2" s="169"/>
      <c r="D2" s="169"/>
      <c r="E2" s="169"/>
      <c r="F2" s="169"/>
      <c r="G2" s="169"/>
    </row>
    <row r="3" spans="2:7" ht="12.75">
      <c r="B3" s="169" t="s">
        <v>974</v>
      </c>
      <c r="C3" s="169"/>
      <c r="D3" s="169"/>
      <c r="E3" s="169"/>
      <c r="F3" s="169"/>
      <c r="G3" s="169"/>
    </row>
    <row r="4" spans="2:7" ht="12.75">
      <c r="B4" s="169" t="s">
        <v>975</v>
      </c>
      <c r="C4" s="169"/>
      <c r="D4" s="169"/>
      <c r="E4" s="169"/>
      <c r="F4" s="169"/>
      <c r="G4" s="169"/>
    </row>
    <row r="5" spans="2:7" ht="12.75">
      <c r="B5" s="169" t="s">
        <v>976</v>
      </c>
      <c r="C5" s="169"/>
      <c r="D5" s="169"/>
      <c r="E5" s="169"/>
      <c r="F5" s="169"/>
      <c r="G5" s="169"/>
    </row>
    <row r="6" spans="2:7" ht="12.75">
      <c r="B6" s="65"/>
      <c r="C6" s="65"/>
      <c r="D6" s="65"/>
      <c r="E6" s="65"/>
      <c r="F6" s="43"/>
      <c r="G6" s="43"/>
    </row>
    <row r="7" spans="2:7" ht="12.75" customHeight="1">
      <c r="B7" s="65"/>
      <c r="C7" s="65"/>
      <c r="D7" s="65"/>
      <c r="E7" s="169" t="s">
        <v>681</v>
      </c>
      <c r="F7" s="169"/>
      <c r="G7" s="169"/>
    </row>
    <row r="8" spans="2:7" ht="12.75">
      <c r="B8" s="106"/>
      <c r="C8" s="106"/>
      <c r="D8" s="106"/>
      <c r="E8" s="106"/>
      <c r="F8" s="106"/>
      <c r="G8" s="106"/>
    </row>
    <row r="9" spans="2:7" ht="15.75" customHeight="1">
      <c r="B9" s="107" t="s">
        <v>828</v>
      </c>
      <c r="C9" s="107"/>
      <c r="D9" s="107"/>
      <c r="E9" s="107"/>
      <c r="F9" s="107"/>
      <c r="G9" s="66"/>
    </row>
    <row r="10" spans="2:7" ht="47.25" customHeight="1">
      <c r="B10" s="107"/>
      <c r="C10" s="107"/>
      <c r="D10" s="107"/>
      <c r="E10" s="107"/>
      <c r="F10" s="107"/>
      <c r="G10" s="44"/>
    </row>
    <row r="11" spans="2:7" ht="12.75">
      <c r="B11" s="108" t="s">
        <v>27</v>
      </c>
      <c r="C11" s="108"/>
      <c r="D11" s="108"/>
      <c r="E11" s="108"/>
      <c r="F11" s="108"/>
      <c r="G11" s="108"/>
    </row>
    <row r="12" spans="1:7" ht="12.75" customHeight="1">
      <c r="A12" s="102" t="s">
        <v>28</v>
      </c>
      <c r="B12" s="104" t="s">
        <v>12</v>
      </c>
      <c r="C12" s="104" t="s">
        <v>113</v>
      </c>
      <c r="D12" s="104" t="s">
        <v>829</v>
      </c>
      <c r="E12" s="104" t="s">
        <v>830</v>
      </c>
      <c r="F12" s="104" t="s">
        <v>29</v>
      </c>
      <c r="G12" s="104" t="s">
        <v>30</v>
      </c>
    </row>
    <row r="13" spans="1:7" ht="102" customHeight="1">
      <c r="A13" s="103"/>
      <c r="B13" s="105"/>
      <c r="C13" s="105"/>
      <c r="D13" s="105"/>
      <c r="E13" s="105"/>
      <c r="F13" s="105"/>
      <c r="G13" s="105"/>
    </row>
    <row r="14" spans="1:7" ht="18.75" customHeight="1">
      <c r="A14" s="45">
        <v>1</v>
      </c>
      <c r="B14" s="46">
        <v>2</v>
      </c>
      <c r="C14" s="46">
        <v>3</v>
      </c>
      <c r="D14" s="46">
        <v>4</v>
      </c>
      <c r="E14" s="46">
        <v>5</v>
      </c>
      <c r="F14" s="46">
        <v>6</v>
      </c>
      <c r="G14" s="46">
        <v>7</v>
      </c>
    </row>
    <row r="15" spans="1:7" ht="23.25" customHeight="1">
      <c r="A15" s="170"/>
      <c r="B15" s="172"/>
      <c r="C15" s="173" t="s">
        <v>831</v>
      </c>
      <c r="D15" s="174">
        <f>D16</f>
        <v>20000</v>
      </c>
      <c r="E15" s="174">
        <f>E16</f>
        <v>20000</v>
      </c>
      <c r="F15" s="174">
        <f>F16</f>
        <v>20000</v>
      </c>
      <c r="G15" s="175">
        <f aca="true" t="shared" si="0" ref="G15:G30">F15/D15</f>
        <v>1</v>
      </c>
    </row>
    <row r="16" spans="1:7" ht="45" customHeight="1">
      <c r="A16" s="170"/>
      <c r="B16" s="87" t="s">
        <v>832</v>
      </c>
      <c r="C16" s="88" t="s">
        <v>833</v>
      </c>
      <c r="D16" s="176">
        <v>20000</v>
      </c>
      <c r="E16" s="176">
        <v>20000</v>
      </c>
      <c r="F16" s="176">
        <v>20000</v>
      </c>
      <c r="G16" s="175">
        <f t="shared" si="0"/>
        <v>1</v>
      </c>
    </row>
    <row r="17" spans="1:7" ht="45.75" customHeight="1">
      <c r="A17" s="177">
        <v>1</v>
      </c>
      <c r="B17" s="172"/>
      <c r="C17" s="88" t="s">
        <v>31</v>
      </c>
      <c r="D17" s="174">
        <f>D18</f>
        <v>40000</v>
      </c>
      <c r="E17" s="174">
        <f>E18</f>
        <v>40000</v>
      </c>
      <c r="F17" s="174">
        <f>F18</f>
        <v>40000</v>
      </c>
      <c r="G17" s="175">
        <f t="shared" si="0"/>
        <v>1</v>
      </c>
    </row>
    <row r="18" spans="1:7" ht="43.5" customHeight="1">
      <c r="A18" s="177">
        <v>2</v>
      </c>
      <c r="B18" s="87" t="s">
        <v>6</v>
      </c>
      <c r="C18" s="89" t="s">
        <v>32</v>
      </c>
      <c r="D18" s="176">
        <v>40000</v>
      </c>
      <c r="E18" s="176">
        <v>40000</v>
      </c>
      <c r="F18" s="176">
        <v>40000</v>
      </c>
      <c r="G18" s="175">
        <f t="shared" si="0"/>
        <v>1</v>
      </c>
    </row>
    <row r="19" spans="1:7" ht="27.75" customHeight="1">
      <c r="A19" s="177">
        <v>3</v>
      </c>
      <c r="B19" s="178"/>
      <c r="C19" s="179" t="s">
        <v>33</v>
      </c>
      <c r="D19" s="174">
        <f>D20</f>
        <v>262090</v>
      </c>
      <c r="E19" s="174">
        <f>E20</f>
        <v>262090</v>
      </c>
      <c r="F19" s="174">
        <f>F20</f>
        <v>261824.47</v>
      </c>
      <c r="G19" s="175">
        <f t="shared" si="0"/>
        <v>0.9989868747376855</v>
      </c>
    </row>
    <row r="20" spans="1:7" ht="19.5" customHeight="1">
      <c r="A20" s="177">
        <v>4</v>
      </c>
      <c r="B20" s="87" t="s">
        <v>114</v>
      </c>
      <c r="C20" s="89" t="s">
        <v>34</v>
      </c>
      <c r="D20" s="176">
        <v>262090</v>
      </c>
      <c r="E20" s="176">
        <v>262090</v>
      </c>
      <c r="F20" s="176">
        <v>261824.47</v>
      </c>
      <c r="G20" s="175">
        <f t="shared" si="0"/>
        <v>0.9989868747376855</v>
      </c>
    </row>
    <row r="21" spans="1:7" ht="32.25" customHeight="1">
      <c r="A21" s="177"/>
      <c r="B21" s="87"/>
      <c r="C21" s="180" t="s">
        <v>834</v>
      </c>
      <c r="D21" s="174">
        <f>D22</f>
        <v>30000</v>
      </c>
      <c r="E21" s="174">
        <f>E22</f>
        <v>30000</v>
      </c>
      <c r="F21" s="174">
        <f>F22</f>
        <v>50000</v>
      </c>
      <c r="G21" s="175">
        <f t="shared" si="0"/>
        <v>1.6666666666666667</v>
      </c>
    </row>
    <row r="22" spans="1:7" ht="34.5" customHeight="1">
      <c r="A22" s="177"/>
      <c r="B22" s="87" t="s">
        <v>835</v>
      </c>
      <c r="C22" s="89" t="s">
        <v>836</v>
      </c>
      <c r="D22" s="176">
        <v>30000</v>
      </c>
      <c r="E22" s="176">
        <v>30000</v>
      </c>
      <c r="F22" s="176">
        <v>50000</v>
      </c>
      <c r="G22" s="175">
        <f t="shared" si="0"/>
        <v>1.6666666666666667</v>
      </c>
    </row>
    <row r="23" spans="1:7" ht="40.5" customHeight="1">
      <c r="A23" s="177">
        <v>5</v>
      </c>
      <c r="B23" s="178"/>
      <c r="C23" s="180" t="s">
        <v>196</v>
      </c>
      <c r="D23" s="181">
        <f>SUM(D24:D27)</f>
        <v>1990540</v>
      </c>
      <c r="E23" s="181">
        <f>SUM(E24:E27)</f>
        <v>1990540</v>
      </c>
      <c r="F23" s="181">
        <f>SUM(F24:F27)</f>
        <v>2117190.52</v>
      </c>
      <c r="G23" s="175">
        <f t="shared" si="0"/>
        <v>1.063626211982678</v>
      </c>
    </row>
    <row r="24" spans="1:7" ht="72" customHeight="1">
      <c r="A24" s="177">
        <v>6</v>
      </c>
      <c r="B24" s="87" t="s">
        <v>197</v>
      </c>
      <c r="C24" s="182" t="s">
        <v>198</v>
      </c>
      <c r="D24" s="176">
        <v>815000</v>
      </c>
      <c r="E24" s="176">
        <v>815000</v>
      </c>
      <c r="F24" s="176">
        <v>869952.31</v>
      </c>
      <c r="G24" s="175">
        <f t="shared" si="0"/>
        <v>1.0674261472392639</v>
      </c>
    </row>
    <row r="25" spans="1:7" ht="81.75" customHeight="1">
      <c r="A25" s="177">
        <v>7</v>
      </c>
      <c r="B25" s="87" t="s">
        <v>199</v>
      </c>
      <c r="C25" s="182" t="s">
        <v>200</v>
      </c>
      <c r="D25" s="176">
        <v>8370</v>
      </c>
      <c r="E25" s="176">
        <v>8370</v>
      </c>
      <c r="F25" s="176">
        <v>8831.47</v>
      </c>
      <c r="G25" s="175">
        <f t="shared" si="0"/>
        <v>1.0551338112305853</v>
      </c>
    </row>
    <row r="26" spans="1:7" ht="65.25" customHeight="1">
      <c r="A26" s="177">
        <v>8</v>
      </c>
      <c r="B26" s="87" t="s">
        <v>201</v>
      </c>
      <c r="C26" s="182" t="s">
        <v>202</v>
      </c>
      <c r="D26" s="176">
        <v>1321000</v>
      </c>
      <c r="E26" s="176">
        <v>1321000</v>
      </c>
      <c r="F26" s="176">
        <v>1406895.91</v>
      </c>
      <c r="G26" s="175">
        <f t="shared" si="0"/>
        <v>1.0650233989401967</v>
      </c>
    </row>
    <row r="27" spans="1:7" ht="71.25" customHeight="1">
      <c r="A27" s="177">
        <v>9</v>
      </c>
      <c r="B27" s="87" t="s">
        <v>203</v>
      </c>
      <c r="C27" s="182" t="s">
        <v>204</v>
      </c>
      <c r="D27" s="176">
        <v>-153830</v>
      </c>
      <c r="E27" s="176">
        <v>-153830</v>
      </c>
      <c r="F27" s="176">
        <v>-168489.17</v>
      </c>
      <c r="G27" s="175">
        <f t="shared" si="0"/>
        <v>1.0952946109341481</v>
      </c>
    </row>
    <row r="28" spans="1:7" ht="27" customHeight="1">
      <c r="A28" s="177">
        <v>10</v>
      </c>
      <c r="B28" s="178"/>
      <c r="C28" s="180" t="s">
        <v>35</v>
      </c>
      <c r="D28" s="181">
        <f>SUM(D29:D63)</f>
        <v>318865090</v>
      </c>
      <c r="E28" s="181">
        <f>SUM(E29:E63)</f>
        <v>318865090</v>
      </c>
      <c r="F28" s="181">
        <f>SUM(F29:F63)</f>
        <v>343791325.4899999</v>
      </c>
      <c r="G28" s="175">
        <f t="shared" si="0"/>
        <v>1.0781717292727149</v>
      </c>
    </row>
    <row r="29" spans="1:7" ht="105" customHeight="1">
      <c r="A29" s="177">
        <v>11</v>
      </c>
      <c r="B29" s="87" t="s">
        <v>13</v>
      </c>
      <c r="C29" s="182" t="s">
        <v>219</v>
      </c>
      <c r="D29" s="176">
        <v>311000000</v>
      </c>
      <c r="E29" s="176">
        <v>311000000</v>
      </c>
      <c r="F29" s="176">
        <v>335621478.15</v>
      </c>
      <c r="G29" s="175">
        <f t="shared" si="0"/>
        <v>1.0791687400321543</v>
      </c>
    </row>
    <row r="30" spans="1:7" ht="83.25" customHeight="1">
      <c r="A30" s="177">
        <v>12</v>
      </c>
      <c r="B30" s="87" t="s">
        <v>220</v>
      </c>
      <c r="C30" s="182" t="s">
        <v>221</v>
      </c>
      <c r="D30" s="176">
        <v>241600</v>
      </c>
      <c r="E30" s="176">
        <v>241600</v>
      </c>
      <c r="F30" s="176">
        <v>319338.52</v>
      </c>
      <c r="G30" s="175">
        <f t="shared" si="0"/>
        <v>1.3217653973509935</v>
      </c>
    </row>
    <row r="31" spans="1:7" ht="82.5" customHeight="1">
      <c r="A31" s="177">
        <v>13</v>
      </c>
      <c r="B31" s="87" t="s">
        <v>222</v>
      </c>
      <c r="C31" s="182" t="s">
        <v>223</v>
      </c>
      <c r="D31" s="176">
        <v>0</v>
      </c>
      <c r="E31" s="176">
        <v>0</v>
      </c>
      <c r="F31" s="176">
        <v>2936.68</v>
      </c>
      <c r="G31" s="175">
        <v>0</v>
      </c>
    </row>
    <row r="32" spans="1:7" ht="104.25" customHeight="1">
      <c r="A32" s="177">
        <v>14</v>
      </c>
      <c r="B32" s="87" t="s">
        <v>14</v>
      </c>
      <c r="C32" s="89" t="s">
        <v>224</v>
      </c>
      <c r="D32" s="176">
        <v>1299380</v>
      </c>
      <c r="E32" s="176">
        <v>1299380</v>
      </c>
      <c r="F32" s="176">
        <v>1445558.77</v>
      </c>
      <c r="G32" s="175">
        <f aca="true" t="shared" si="1" ref="G32:G42">F32/D32</f>
        <v>1.112498860995244</v>
      </c>
    </row>
    <row r="33" spans="1:7" ht="133.5" customHeight="1">
      <c r="A33" s="177">
        <v>15</v>
      </c>
      <c r="B33" s="87" t="s">
        <v>15</v>
      </c>
      <c r="C33" s="182" t="s">
        <v>225</v>
      </c>
      <c r="D33" s="176">
        <v>618840</v>
      </c>
      <c r="E33" s="176">
        <v>618840</v>
      </c>
      <c r="F33" s="176">
        <v>618834.78</v>
      </c>
      <c r="G33" s="175">
        <f t="shared" si="1"/>
        <v>0.9999915648632927</v>
      </c>
    </row>
    <row r="34" spans="1:7" ht="119.25" customHeight="1">
      <c r="A34" s="177">
        <v>18</v>
      </c>
      <c r="B34" s="87" t="s">
        <v>16</v>
      </c>
      <c r="C34" s="182" t="s">
        <v>226</v>
      </c>
      <c r="D34" s="176">
        <v>5880</v>
      </c>
      <c r="E34" s="176">
        <v>5880</v>
      </c>
      <c r="F34" s="176">
        <v>5878.2</v>
      </c>
      <c r="G34" s="175">
        <f t="shared" si="1"/>
        <v>0.9996938775510203</v>
      </c>
    </row>
    <row r="35" spans="1:7" ht="66.75" customHeight="1">
      <c r="A35" s="177">
        <v>19</v>
      </c>
      <c r="B35" s="87" t="s">
        <v>17</v>
      </c>
      <c r="C35" s="182" t="s">
        <v>227</v>
      </c>
      <c r="D35" s="176">
        <v>580000</v>
      </c>
      <c r="E35" s="176">
        <v>580000</v>
      </c>
      <c r="F35" s="176">
        <v>569875</v>
      </c>
      <c r="G35" s="175">
        <f t="shared" si="1"/>
        <v>0.9825431034482759</v>
      </c>
    </row>
    <row r="36" spans="1:7" ht="55.5" customHeight="1">
      <c r="A36" s="177">
        <v>20</v>
      </c>
      <c r="B36" s="87" t="s">
        <v>228</v>
      </c>
      <c r="C36" s="182" t="s">
        <v>229</v>
      </c>
      <c r="D36" s="176">
        <v>9300</v>
      </c>
      <c r="E36" s="176">
        <v>9300</v>
      </c>
      <c r="F36" s="176">
        <v>9868.7</v>
      </c>
      <c r="G36" s="175">
        <f t="shared" si="1"/>
        <v>1.0611505376344086</v>
      </c>
    </row>
    <row r="37" spans="1:7" ht="71.25" customHeight="1">
      <c r="A37" s="177">
        <v>22</v>
      </c>
      <c r="B37" s="87" t="s">
        <v>18</v>
      </c>
      <c r="C37" s="182" t="s">
        <v>230</v>
      </c>
      <c r="D37" s="176">
        <v>54730</v>
      </c>
      <c r="E37" s="176">
        <v>54730</v>
      </c>
      <c r="F37" s="176">
        <v>56669.53</v>
      </c>
      <c r="G37" s="175">
        <f t="shared" si="1"/>
        <v>1.0354381509227115</v>
      </c>
    </row>
    <row r="38" spans="1:7" ht="117.75" customHeight="1">
      <c r="A38" s="177">
        <v>24</v>
      </c>
      <c r="B38" s="87" t="s">
        <v>19</v>
      </c>
      <c r="C38" s="182" t="s">
        <v>231</v>
      </c>
      <c r="D38" s="176">
        <v>123000</v>
      </c>
      <c r="E38" s="176">
        <v>123000</v>
      </c>
      <c r="F38" s="176">
        <v>121480.8</v>
      </c>
      <c r="G38" s="175">
        <f t="shared" si="1"/>
        <v>0.9876487804878049</v>
      </c>
    </row>
    <row r="39" spans="1:7" ht="95.25" customHeight="1">
      <c r="A39" s="177"/>
      <c r="B39" s="87" t="s">
        <v>837</v>
      </c>
      <c r="C39" s="182" t="s">
        <v>838</v>
      </c>
      <c r="D39" s="176">
        <v>840</v>
      </c>
      <c r="E39" s="176">
        <v>840</v>
      </c>
      <c r="F39" s="176">
        <v>0</v>
      </c>
      <c r="G39" s="175">
        <f t="shared" si="1"/>
        <v>0</v>
      </c>
    </row>
    <row r="40" spans="1:7" ht="55.5" customHeight="1">
      <c r="A40" s="177"/>
      <c r="B40" s="87" t="s">
        <v>682</v>
      </c>
      <c r="C40" s="89" t="s">
        <v>683</v>
      </c>
      <c r="D40" s="176">
        <v>993000</v>
      </c>
      <c r="E40" s="176">
        <v>993000</v>
      </c>
      <c r="F40" s="176">
        <v>1032520.25</v>
      </c>
      <c r="G40" s="175">
        <f t="shared" si="1"/>
        <v>1.0397988418932527</v>
      </c>
    </row>
    <row r="41" spans="1:7" ht="44.25" customHeight="1">
      <c r="A41" s="177"/>
      <c r="B41" s="87" t="s">
        <v>684</v>
      </c>
      <c r="C41" s="89" t="s">
        <v>685</v>
      </c>
      <c r="D41" s="176">
        <v>16200</v>
      </c>
      <c r="E41" s="176">
        <v>16200</v>
      </c>
      <c r="F41" s="176">
        <v>16152.04</v>
      </c>
      <c r="G41" s="175">
        <f t="shared" si="1"/>
        <v>0.9970395061728395</v>
      </c>
    </row>
    <row r="42" spans="1:7" ht="54" customHeight="1">
      <c r="A42" s="177"/>
      <c r="B42" s="87" t="s">
        <v>686</v>
      </c>
      <c r="C42" s="89" t="s">
        <v>687</v>
      </c>
      <c r="D42" s="176">
        <v>4180</v>
      </c>
      <c r="E42" s="176">
        <v>4180</v>
      </c>
      <c r="F42" s="176">
        <v>2830.19</v>
      </c>
      <c r="G42" s="175">
        <f t="shared" si="1"/>
        <v>0.6770789473684211</v>
      </c>
    </row>
    <row r="43" spans="1:7" ht="66.75" customHeight="1">
      <c r="A43" s="177"/>
      <c r="B43" s="87" t="s">
        <v>688</v>
      </c>
      <c r="C43" s="89" t="s">
        <v>689</v>
      </c>
      <c r="D43" s="176">
        <v>0</v>
      </c>
      <c r="E43" s="176">
        <v>0</v>
      </c>
      <c r="F43" s="176">
        <v>-0.81</v>
      </c>
      <c r="G43" s="175">
        <v>0</v>
      </c>
    </row>
    <row r="44" spans="1:7" ht="68.25" customHeight="1">
      <c r="A44" s="177"/>
      <c r="B44" s="87" t="s">
        <v>690</v>
      </c>
      <c r="C44" s="89" t="s">
        <v>691</v>
      </c>
      <c r="D44" s="176">
        <v>767000</v>
      </c>
      <c r="E44" s="176">
        <v>767000</v>
      </c>
      <c r="F44" s="176">
        <v>758996.38</v>
      </c>
      <c r="G44" s="175">
        <f aca="true" t="shared" si="2" ref="G44:G58">F44/D44</f>
        <v>0.9895650325945241</v>
      </c>
    </row>
    <row r="45" spans="1:7" ht="45" customHeight="1">
      <c r="A45" s="177"/>
      <c r="B45" s="87" t="s">
        <v>692</v>
      </c>
      <c r="C45" s="89" t="s">
        <v>693</v>
      </c>
      <c r="D45" s="176">
        <v>5320</v>
      </c>
      <c r="E45" s="176">
        <v>5320</v>
      </c>
      <c r="F45" s="176">
        <v>5322.44</v>
      </c>
      <c r="G45" s="175">
        <f t="shared" si="2"/>
        <v>1.0004586466165413</v>
      </c>
    </row>
    <row r="46" spans="1:7" ht="69" customHeight="1">
      <c r="A46" s="177"/>
      <c r="B46" s="87" t="s">
        <v>694</v>
      </c>
      <c r="C46" s="89" t="s">
        <v>695</v>
      </c>
      <c r="D46" s="176">
        <v>1940</v>
      </c>
      <c r="E46" s="176">
        <v>1940</v>
      </c>
      <c r="F46" s="176">
        <v>3719.08</v>
      </c>
      <c r="G46" s="175">
        <f t="shared" si="2"/>
        <v>1.9170515463917526</v>
      </c>
    </row>
    <row r="47" spans="1:7" ht="54.75" customHeight="1">
      <c r="A47" s="177"/>
      <c r="B47" s="87" t="s">
        <v>696</v>
      </c>
      <c r="C47" s="89" t="s">
        <v>697</v>
      </c>
      <c r="D47" s="176">
        <v>-3660</v>
      </c>
      <c r="E47" s="176">
        <v>-3660</v>
      </c>
      <c r="F47" s="176">
        <v>-3653.43</v>
      </c>
      <c r="G47" s="175">
        <f t="shared" si="2"/>
        <v>0.9982049180327869</v>
      </c>
    </row>
    <row r="48" spans="1:7" ht="32.25" customHeight="1">
      <c r="A48" s="177"/>
      <c r="B48" s="87" t="s">
        <v>698</v>
      </c>
      <c r="C48" s="89" t="s">
        <v>699</v>
      </c>
      <c r="D48" s="176">
        <v>30</v>
      </c>
      <c r="E48" s="176">
        <v>30</v>
      </c>
      <c r="F48" s="176">
        <v>28.8</v>
      </c>
      <c r="G48" s="175">
        <f t="shared" si="2"/>
        <v>0.9600000000000001</v>
      </c>
    </row>
    <row r="49" spans="1:7" ht="51.75" customHeight="1">
      <c r="A49" s="177">
        <v>25</v>
      </c>
      <c r="B49" s="87" t="s">
        <v>20</v>
      </c>
      <c r="C49" s="89" t="s">
        <v>232</v>
      </c>
      <c r="D49" s="176">
        <v>2431410</v>
      </c>
      <c r="E49" s="176">
        <v>2431410</v>
      </c>
      <c r="F49" s="176">
        <v>2441593.94</v>
      </c>
      <c r="G49" s="175">
        <f t="shared" si="2"/>
        <v>1.0041884914514623</v>
      </c>
    </row>
    <row r="50" spans="1:7" ht="26.25" customHeight="1">
      <c r="A50" s="177">
        <v>26</v>
      </c>
      <c r="B50" s="87" t="s">
        <v>233</v>
      </c>
      <c r="C50" s="89" t="s">
        <v>234</v>
      </c>
      <c r="D50" s="176">
        <v>5650</v>
      </c>
      <c r="E50" s="176">
        <v>5650</v>
      </c>
      <c r="F50" s="176">
        <v>14478.25</v>
      </c>
      <c r="G50" s="175">
        <f t="shared" si="2"/>
        <v>2.5625221238938054</v>
      </c>
    </row>
    <row r="51" spans="1:7" ht="54" customHeight="1">
      <c r="A51" s="177">
        <v>27</v>
      </c>
      <c r="B51" s="87" t="s">
        <v>21</v>
      </c>
      <c r="C51" s="89" t="s">
        <v>235</v>
      </c>
      <c r="D51" s="176">
        <v>42910</v>
      </c>
      <c r="E51" s="176">
        <v>42910</v>
      </c>
      <c r="F51" s="176">
        <v>50349.61</v>
      </c>
      <c r="G51" s="175">
        <f t="shared" si="2"/>
        <v>1.1733770682824516</v>
      </c>
    </row>
    <row r="52" spans="1:7" ht="67.5" customHeight="1">
      <c r="A52" s="177">
        <v>28</v>
      </c>
      <c r="B52" s="87" t="s">
        <v>22</v>
      </c>
      <c r="C52" s="89" t="s">
        <v>236</v>
      </c>
      <c r="D52" s="176">
        <v>-40</v>
      </c>
      <c r="E52" s="176">
        <v>-40</v>
      </c>
      <c r="F52" s="176">
        <v>-35.43</v>
      </c>
      <c r="G52" s="175">
        <f t="shared" si="2"/>
        <v>0.88575</v>
      </c>
    </row>
    <row r="53" spans="1:7" ht="42" customHeight="1">
      <c r="A53" s="177">
        <v>30</v>
      </c>
      <c r="B53" s="87" t="s">
        <v>839</v>
      </c>
      <c r="C53" s="89" t="s">
        <v>840</v>
      </c>
      <c r="D53" s="176">
        <v>90</v>
      </c>
      <c r="E53" s="176">
        <v>90</v>
      </c>
      <c r="F53" s="176">
        <v>88.13</v>
      </c>
      <c r="G53" s="175">
        <f t="shared" si="2"/>
        <v>0.9792222222222222</v>
      </c>
    </row>
    <row r="54" spans="1:7" ht="43.5" customHeight="1">
      <c r="A54" s="177">
        <v>32</v>
      </c>
      <c r="B54" s="87" t="s">
        <v>23</v>
      </c>
      <c r="C54" s="89" t="s">
        <v>237</v>
      </c>
      <c r="D54" s="176">
        <v>572700</v>
      </c>
      <c r="E54" s="176">
        <v>572700</v>
      </c>
      <c r="F54" s="176">
        <v>572681.9</v>
      </c>
      <c r="G54" s="175">
        <f t="shared" si="2"/>
        <v>0.9999683953204122</v>
      </c>
    </row>
    <row r="55" spans="1:7" ht="27.75" customHeight="1">
      <c r="A55" s="177">
        <v>33</v>
      </c>
      <c r="B55" s="87" t="s">
        <v>238</v>
      </c>
      <c r="C55" s="89" t="s">
        <v>239</v>
      </c>
      <c r="D55" s="176">
        <v>4050</v>
      </c>
      <c r="E55" s="176">
        <v>4050</v>
      </c>
      <c r="F55" s="176">
        <v>4047.41</v>
      </c>
      <c r="G55" s="175">
        <f t="shared" si="2"/>
        <v>0.9993604938271604</v>
      </c>
    </row>
    <row r="56" spans="1:7" ht="41.25" customHeight="1">
      <c r="A56" s="177">
        <v>34</v>
      </c>
      <c r="B56" s="87" t="s">
        <v>24</v>
      </c>
      <c r="C56" s="89" t="s">
        <v>240</v>
      </c>
      <c r="D56" s="176">
        <v>4010</v>
      </c>
      <c r="E56" s="176">
        <v>4010</v>
      </c>
      <c r="F56" s="176">
        <v>4367.79</v>
      </c>
      <c r="G56" s="175">
        <f t="shared" si="2"/>
        <v>1.0892244389027432</v>
      </c>
    </row>
    <row r="57" spans="1:7" ht="58.5" customHeight="1">
      <c r="A57" s="177">
        <v>36</v>
      </c>
      <c r="B57" s="87" t="s">
        <v>138</v>
      </c>
      <c r="C57" s="89" t="s">
        <v>241</v>
      </c>
      <c r="D57" s="176">
        <v>86700</v>
      </c>
      <c r="E57" s="176">
        <v>86700</v>
      </c>
      <c r="F57" s="176">
        <v>98971</v>
      </c>
      <c r="G57" s="175">
        <f t="shared" si="2"/>
        <v>1.1415340253748558</v>
      </c>
    </row>
    <row r="58" spans="1:7" ht="41.25" customHeight="1">
      <c r="A58" s="177"/>
      <c r="B58" s="87" t="s">
        <v>841</v>
      </c>
      <c r="C58" s="89" t="s">
        <v>842</v>
      </c>
      <c r="D58" s="176">
        <v>30</v>
      </c>
      <c r="E58" s="176">
        <v>30</v>
      </c>
      <c r="F58" s="176">
        <v>31.85</v>
      </c>
      <c r="G58" s="175">
        <f t="shared" si="2"/>
        <v>1.0616666666666668</v>
      </c>
    </row>
    <row r="59" spans="1:7" ht="30" customHeight="1">
      <c r="A59" s="177"/>
      <c r="B59" s="87" t="s">
        <v>843</v>
      </c>
      <c r="C59" s="89" t="s">
        <v>844</v>
      </c>
      <c r="D59" s="176">
        <v>0</v>
      </c>
      <c r="E59" s="176">
        <v>0</v>
      </c>
      <c r="F59" s="176">
        <v>6052</v>
      </c>
      <c r="G59" s="175">
        <v>0</v>
      </c>
    </row>
    <row r="60" spans="1:7" ht="42" customHeight="1">
      <c r="A60" s="177"/>
      <c r="B60" s="87" t="s">
        <v>845</v>
      </c>
      <c r="C60" s="89" t="s">
        <v>846</v>
      </c>
      <c r="D60" s="176">
        <v>0</v>
      </c>
      <c r="E60" s="176">
        <v>0</v>
      </c>
      <c r="F60" s="176">
        <v>10947.77</v>
      </c>
      <c r="G60" s="175">
        <v>0</v>
      </c>
    </row>
    <row r="61" spans="1:7" ht="42" customHeight="1">
      <c r="A61" s="177">
        <v>40</v>
      </c>
      <c r="B61" s="87" t="s">
        <v>847</v>
      </c>
      <c r="C61" s="89" t="s">
        <v>242</v>
      </c>
      <c r="D61" s="176">
        <v>0</v>
      </c>
      <c r="E61" s="176" t="s">
        <v>36</v>
      </c>
      <c r="F61" s="176">
        <v>-30.26</v>
      </c>
      <c r="G61" s="175">
        <v>0</v>
      </c>
    </row>
    <row r="62" spans="1:7" ht="43.5" customHeight="1">
      <c r="A62" s="177"/>
      <c r="B62" s="87" t="s">
        <v>848</v>
      </c>
      <c r="C62" s="89" t="s">
        <v>849</v>
      </c>
      <c r="D62" s="176">
        <v>0</v>
      </c>
      <c r="E62" s="176">
        <v>0</v>
      </c>
      <c r="F62" s="176">
        <v>30.26</v>
      </c>
      <c r="G62" s="175">
        <v>0</v>
      </c>
    </row>
    <row r="63" spans="1:7" ht="71.25" customHeight="1">
      <c r="A63" s="177">
        <v>41</v>
      </c>
      <c r="B63" s="87" t="s">
        <v>700</v>
      </c>
      <c r="C63" s="89" t="s">
        <v>701</v>
      </c>
      <c r="D63" s="176">
        <v>0</v>
      </c>
      <c r="E63" s="176">
        <v>0</v>
      </c>
      <c r="F63" s="176">
        <v>-82.8</v>
      </c>
      <c r="G63" s="175">
        <v>0</v>
      </c>
    </row>
    <row r="64" spans="1:8" ht="30" customHeight="1">
      <c r="A64" s="177">
        <v>42</v>
      </c>
      <c r="B64" s="87"/>
      <c r="C64" s="180" t="s">
        <v>132</v>
      </c>
      <c r="D64" s="181">
        <f>SUM(D65:D92)</f>
        <v>395414418.6</v>
      </c>
      <c r="E64" s="181">
        <f>SUM(E65:E92)</f>
        <v>395414418.6</v>
      </c>
      <c r="F64" s="181">
        <f>SUM(F65:F92)</f>
        <v>388470067.5</v>
      </c>
      <c r="G64" s="175">
        <f aca="true" t="shared" si="3" ref="G64:G91">F64/D64</f>
        <v>0.982437789889941</v>
      </c>
      <c r="H64" s="47"/>
    </row>
    <row r="65" spans="1:7" ht="80.25" customHeight="1">
      <c r="A65" s="177">
        <v>43</v>
      </c>
      <c r="B65" s="87" t="s">
        <v>850</v>
      </c>
      <c r="C65" s="182" t="s">
        <v>851</v>
      </c>
      <c r="D65" s="176">
        <v>4170000</v>
      </c>
      <c r="E65" s="176">
        <v>4170000</v>
      </c>
      <c r="F65" s="176">
        <v>4254455.36</v>
      </c>
      <c r="G65" s="175">
        <f t="shared" si="3"/>
        <v>1.0202530839328539</v>
      </c>
    </row>
    <row r="66" spans="1:7" ht="40.5" customHeight="1">
      <c r="A66" s="177">
        <v>44</v>
      </c>
      <c r="B66" s="87" t="s">
        <v>205</v>
      </c>
      <c r="C66" s="89" t="s">
        <v>206</v>
      </c>
      <c r="D66" s="176">
        <v>723400</v>
      </c>
      <c r="E66" s="176">
        <v>723400</v>
      </c>
      <c r="F66" s="176">
        <v>732337.54</v>
      </c>
      <c r="G66" s="175">
        <f t="shared" si="3"/>
        <v>1.0123549073818081</v>
      </c>
    </row>
    <row r="67" spans="1:7" ht="56.25" customHeight="1">
      <c r="A67" s="177">
        <v>45</v>
      </c>
      <c r="B67" s="87" t="s">
        <v>5</v>
      </c>
      <c r="C67" s="89" t="s">
        <v>133</v>
      </c>
      <c r="D67" s="176">
        <v>434714</v>
      </c>
      <c r="E67" s="176">
        <v>434714</v>
      </c>
      <c r="F67" s="176">
        <v>434714</v>
      </c>
      <c r="G67" s="175">
        <f t="shared" si="3"/>
        <v>1</v>
      </c>
    </row>
    <row r="68" spans="1:7" ht="29.25" customHeight="1">
      <c r="A68" s="177"/>
      <c r="B68" s="87" t="s">
        <v>702</v>
      </c>
      <c r="C68" s="89" t="s">
        <v>78</v>
      </c>
      <c r="D68" s="176">
        <v>23650</v>
      </c>
      <c r="E68" s="176">
        <v>23650</v>
      </c>
      <c r="F68" s="176">
        <v>23642.52</v>
      </c>
      <c r="G68" s="175">
        <f t="shared" si="3"/>
        <v>0.9996837209302326</v>
      </c>
    </row>
    <row r="69" spans="1:7" ht="109.5" customHeight="1">
      <c r="A69" s="177">
        <v>48</v>
      </c>
      <c r="B69" s="87" t="s">
        <v>207</v>
      </c>
      <c r="C69" s="182" t="s">
        <v>243</v>
      </c>
      <c r="D69" s="176">
        <v>16410</v>
      </c>
      <c r="E69" s="176">
        <v>16410</v>
      </c>
      <c r="F69" s="176">
        <v>16408.2</v>
      </c>
      <c r="G69" s="175">
        <f t="shared" si="3"/>
        <v>0.9998903107861061</v>
      </c>
    </row>
    <row r="70" spans="1:7" ht="52.5" customHeight="1">
      <c r="A70" s="177">
        <v>49</v>
      </c>
      <c r="B70" s="87" t="s">
        <v>852</v>
      </c>
      <c r="C70" s="89" t="s">
        <v>853</v>
      </c>
      <c r="D70" s="176">
        <v>375000</v>
      </c>
      <c r="E70" s="176">
        <v>375000</v>
      </c>
      <c r="F70" s="176">
        <v>410216.54</v>
      </c>
      <c r="G70" s="175">
        <f t="shared" si="3"/>
        <v>1.0939107733333333</v>
      </c>
    </row>
    <row r="71" spans="1:7" ht="57" customHeight="1">
      <c r="A71" s="177">
        <v>51</v>
      </c>
      <c r="B71" s="87" t="s">
        <v>244</v>
      </c>
      <c r="C71" s="89" t="s">
        <v>245</v>
      </c>
      <c r="D71" s="176">
        <v>2500</v>
      </c>
      <c r="E71" s="176">
        <v>2500</v>
      </c>
      <c r="F71" s="176">
        <v>3000</v>
      </c>
      <c r="G71" s="175">
        <f t="shared" si="3"/>
        <v>1.2</v>
      </c>
    </row>
    <row r="72" spans="1:7" ht="43.5" customHeight="1">
      <c r="A72" s="177">
        <v>52</v>
      </c>
      <c r="B72" s="87" t="s">
        <v>7</v>
      </c>
      <c r="C72" s="89" t="s">
        <v>32</v>
      </c>
      <c r="D72" s="176">
        <v>383980</v>
      </c>
      <c r="E72" s="176">
        <v>383980</v>
      </c>
      <c r="F72" s="176">
        <v>384084.29</v>
      </c>
      <c r="G72" s="175">
        <f t="shared" si="3"/>
        <v>1.00027160268764</v>
      </c>
    </row>
    <row r="73" spans="1:7" ht="29.25" customHeight="1">
      <c r="A73" s="177">
        <v>55</v>
      </c>
      <c r="B73" s="87" t="s">
        <v>8</v>
      </c>
      <c r="C73" s="89" t="s">
        <v>134</v>
      </c>
      <c r="D73" s="176">
        <v>132261000</v>
      </c>
      <c r="E73" s="176">
        <v>132261000</v>
      </c>
      <c r="F73" s="176">
        <v>132261000</v>
      </c>
      <c r="G73" s="175">
        <f t="shared" si="3"/>
        <v>1</v>
      </c>
    </row>
    <row r="74" spans="1:7" ht="96.75" customHeight="1">
      <c r="A74" s="177">
        <v>57</v>
      </c>
      <c r="B74" s="87" t="s">
        <v>854</v>
      </c>
      <c r="C74" s="89" t="s">
        <v>855</v>
      </c>
      <c r="D74" s="176">
        <v>683300</v>
      </c>
      <c r="E74" s="176">
        <v>683300</v>
      </c>
      <c r="F74" s="176">
        <v>683300</v>
      </c>
      <c r="G74" s="175">
        <f t="shared" si="3"/>
        <v>1</v>
      </c>
    </row>
    <row r="75" spans="1:7" ht="90" customHeight="1">
      <c r="A75" s="177">
        <v>58</v>
      </c>
      <c r="B75" s="87" t="s">
        <v>854</v>
      </c>
      <c r="C75" s="89" t="s">
        <v>856</v>
      </c>
      <c r="D75" s="176">
        <v>1838000</v>
      </c>
      <c r="E75" s="176">
        <v>1838000</v>
      </c>
      <c r="F75" s="176">
        <v>1838000</v>
      </c>
      <c r="G75" s="175">
        <f t="shared" si="3"/>
        <v>1</v>
      </c>
    </row>
    <row r="76" spans="1:7" ht="54" customHeight="1">
      <c r="A76" s="177">
        <v>61</v>
      </c>
      <c r="B76" s="87" t="s">
        <v>857</v>
      </c>
      <c r="C76" s="89" t="s">
        <v>135</v>
      </c>
      <c r="D76" s="176">
        <v>148883000</v>
      </c>
      <c r="E76" s="176">
        <v>148883000</v>
      </c>
      <c r="F76" s="176">
        <v>148345000</v>
      </c>
      <c r="G76" s="175">
        <f t="shared" si="3"/>
        <v>0.9963864242391677</v>
      </c>
    </row>
    <row r="77" spans="1:7" ht="55.5" customHeight="1">
      <c r="A77" s="177"/>
      <c r="B77" s="87" t="s">
        <v>857</v>
      </c>
      <c r="C77" s="88" t="s">
        <v>858</v>
      </c>
      <c r="D77" s="176">
        <v>5472768.6</v>
      </c>
      <c r="E77" s="176">
        <v>5472768.6</v>
      </c>
      <c r="F77" s="176">
        <v>622066.91</v>
      </c>
      <c r="G77" s="175">
        <f t="shared" si="3"/>
        <v>0.11366585278244727</v>
      </c>
    </row>
    <row r="78" spans="1:7" ht="55.5" customHeight="1">
      <c r="A78" s="177"/>
      <c r="B78" s="87" t="s">
        <v>859</v>
      </c>
      <c r="C78" s="89" t="s">
        <v>136</v>
      </c>
      <c r="D78" s="176">
        <v>10839000</v>
      </c>
      <c r="E78" s="176">
        <v>10839000</v>
      </c>
      <c r="F78" s="176">
        <v>10589000</v>
      </c>
      <c r="G78" s="175">
        <f t="shared" si="3"/>
        <v>0.9769351416182305</v>
      </c>
    </row>
    <row r="79" spans="1:7" ht="55.5" customHeight="1">
      <c r="A79" s="177"/>
      <c r="B79" s="87" t="s">
        <v>860</v>
      </c>
      <c r="C79" s="89" t="s">
        <v>137</v>
      </c>
      <c r="D79" s="176">
        <v>300000</v>
      </c>
      <c r="E79" s="176">
        <v>300000</v>
      </c>
      <c r="F79" s="176">
        <v>300000</v>
      </c>
      <c r="G79" s="175">
        <f t="shared" si="3"/>
        <v>1</v>
      </c>
    </row>
    <row r="80" spans="1:7" ht="55.5" customHeight="1">
      <c r="A80" s="177"/>
      <c r="B80" s="87" t="s">
        <v>860</v>
      </c>
      <c r="C80" s="89" t="s">
        <v>71</v>
      </c>
      <c r="D80" s="176">
        <v>61271000</v>
      </c>
      <c r="E80" s="176">
        <v>61271000</v>
      </c>
      <c r="F80" s="176">
        <v>60685600</v>
      </c>
      <c r="G80" s="175">
        <f t="shared" si="3"/>
        <v>0.9904457247311126</v>
      </c>
    </row>
    <row r="81" spans="1:7" ht="66.75" customHeight="1">
      <c r="A81" s="177"/>
      <c r="B81" s="87" t="s">
        <v>860</v>
      </c>
      <c r="C81" s="89" t="s">
        <v>72</v>
      </c>
      <c r="D81" s="176">
        <v>12698000</v>
      </c>
      <c r="E81" s="176">
        <v>12698000</v>
      </c>
      <c r="F81" s="176">
        <v>12698000</v>
      </c>
      <c r="G81" s="175">
        <f t="shared" si="3"/>
        <v>1</v>
      </c>
    </row>
    <row r="82" spans="1:7" ht="66.75" customHeight="1">
      <c r="A82" s="177"/>
      <c r="B82" s="87" t="s">
        <v>860</v>
      </c>
      <c r="C82" s="89" t="s">
        <v>73</v>
      </c>
      <c r="D82" s="176">
        <v>600</v>
      </c>
      <c r="E82" s="176">
        <v>600</v>
      </c>
      <c r="F82" s="176">
        <v>600</v>
      </c>
      <c r="G82" s="175">
        <f t="shared" si="3"/>
        <v>1</v>
      </c>
    </row>
    <row r="83" spans="1:7" ht="31.5" customHeight="1">
      <c r="A83" s="177"/>
      <c r="B83" s="87" t="s">
        <v>860</v>
      </c>
      <c r="C83" s="89" t="s">
        <v>74</v>
      </c>
      <c r="D83" s="176">
        <v>102300</v>
      </c>
      <c r="E83" s="176">
        <v>102300</v>
      </c>
      <c r="F83" s="176">
        <v>102300</v>
      </c>
      <c r="G83" s="175">
        <f t="shared" si="3"/>
        <v>1</v>
      </c>
    </row>
    <row r="84" spans="1:7" ht="56.25" customHeight="1">
      <c r="A84" s="177"/>
      <c r="B84" s="87" t="s">
        <v>9</v>
      </c>
      <c r="C84" s="89" t="s">
        <v>248</v>
      </c>
      <c r="D84" s="176">
        <v>664700</v>
      </c>
      <c r="E84" s="176">
        <v>664700</v>
      </c>
      <c r="F84" s="176">
        <v>47596.05</v>
      </c>
      <c r="G84" s="175">
        <f t="shared" si="3"/>
        <v>0.07160531066646608</v>
      </c>
    </row>
    <row r="85" spans="1:7" ht="43.5" customHeight="1">
      <c r="A85" s="177"/>
      <c r="B85" s="87" t="s">
        <v>861</v>
      </c>
      <c r="C85" s="89" t="s">
        <v>247</v>
      </c>
      <c r="D85" s="176">
        <v>985000</v>
      </c>
      <c r="E85" s="176">
        <v>985000</v>
      </c>
      <c r="F85" s="176">
        <v>985000</v>
      </c>
      <c r="G85" s="175">
        <f t="shared" si="3"/>
        <v>1</v>
      </c>
    </row>
    <row r="86" spans="1:7" ht="42" customHeight="1">
      <c r="A86" s="177">
        <v>63</v>
      </c>
      <c r="B86" s="87" t="s">
        <v>862</v>
      </c>
      <c r="C86" s="89" t="s">
        <v>246</v>
      </c>
      <c r="D86" s="176">
        <v>7148600</v>
      </c>
      <c r="E86" s="176">
        <v>7148600</v>
      </c>
      <c r="F86" s="176">
        <v>7071850</v>
      </c>
      <c r="G86" s="175">
        <f t="shared" si="3"/>
        <v>0.98926363203984</v>
      </c>
    </row>
    <row r="87" spans="1:7" ht="60" customHeight="1">
      <c r="A87" s="177"/>
      <c r="B87" s="87" t="s">
        <v>863</v>
      </c>
      <c r="C87" s="88" t="s">
        <v>864</v>
      </c>
      <c r="D87" s="176">
        <v>5800</v>
      </c>
      <c r="E87" s="176">
        <v>5800</v>
      </c>
      <c r="F87" s="176">
        <v>5115.13</v>
      </c>
      <c r="G87" s="175">
        <f t="shared" si="3"/>
        <v>0.8819189655172414</v>
      </c>
    </row>
    <row r="88" spans="1:7" ht="119.25" customHeight="1">
      <c r="A88" s="177"/>
      <c r="B88" s="87" t="s">
        <v>865</v>
      </c>
      <c r="C88" s="88" t="s">
        <v>866</v>
      </c>
      <c r="D88" s="176">
        <v>3650000</v>
      </c>
      <c r="E88" s="176">
        <v>3650000</v>
      </c>
      <c r="F88" s="176">
        <v>3650000</v>
      </c>
      <c r="G88" s="175">
        <f t="shared" si="3"/>
        <v>1</v>
      </c>
    </row>
    <row r="89" spans="1:7" ht="92.25" customHeight="1">
      <c r="A89" s="177"/>
      <c r="B89" s="87" t="s">
        <v>867</v>
      </c>
      <c r="C89" s="88" t="s">
        <v>868</v>
      </c>
      <c r="D89" s="176">
        <v>149866</v>
      </c>
      <c r="E89" s="176">
        <v>149866</v>
      </c>
      <c r="F89" s="176">
        <v>149866</v>
      </c>
      <c r="G89" s="175">
        <f t="shared" si="3"/>
        <v>1</v>
      </c>
    </row>
    <row r="90" spans="1:7" ht="84" customHeight="1">
      <c r="A90" s="177"/>
      <c r="B90" s="87" t="s">
        <v>867</v>
      </c>
      <c r="C90" s="88" t="s">
        <v>869</v>
      </c>
      <c r="D90" s="176">
        <v>74930</v>
      </c>
      <c r="E90" s="176">
        <v>74930</v>
      </c>
      <c r="F90" s="176">
        <v>74930</v>
      </c>
      <c r="G90" s="175">
        <f t="shared" si="3"/>
        <v>1</v>
      </c>
    </row>
    <row r="91" spans="1:7" ht="123" customHeight="1">
      <c r="A91" s="177">
        <v>73</v>
      </c>
      <c r="B91" s="87" t="s">
        <v>867</v>
      </c>
      <c r="C91" s="88" t="s">
        <v>703</v>
      </c>
      <c r="D91" s="176">
        <v>2256900</v>
      </c>
      <c r="E91" s="176">
        <v>2256900</v>
      </c>
      <c r="F91" s="176">
        <v>2256900</v>
      </c>
      <c r="G91" s="175">
        <f t="shared" si="3"/>
        <v>1</v>
      </c>
    </row>
    <row r="92" spans="1:7" ht="44.25" customHeight="1">
      <c r="A92" s="177">
        <v>74</v>
      </c>
      <c r="B92" s="87" t="s">
        <v>870</v>
      </c>
      <c r="C92" s="183" t="s">
        <v>75</v>
      </c>
      <c r="D92" s="176">
        <v>0</v>
      </c>
      <c r="E92" s="176">
        <v>0</v>
      </c>
      <c r="F92" s="176">
        <v>-154915.04</v>
      </c>
      <c r="G92" s="175">
        <v>0</v>
      </c>
    </row>
    <row r="93" spans="1:7" ht="41.25" customHeight="1">
      <c r="A93" s="177">
        <v>75</v>
      </c>
      <c r="B93" s="178"/>
      <c r="C93" s="179" t="s">
        <v>76</v>
      </c>
      <c r="D93" s="174">
        <f>SUM(D94:D104)</f>
        <v>336308670</v>
      </c>
      <c r="E93" s="174">
        <f>SUM(E94:E104)</f>
        <v>336308670</v>
      </c>
      <c r="F93" s="174">
        <f>SUM(F94:F104)</f>
        <v>334722491.28</v>
      </c>
      <c r="G93" s="175">
        <f aca="true" t="shared" si="4" ref="G93:G103">F93/D93</f>
        <v>0.9952835628055618</v>
      </c>
    </row>
    <row r="94" spans="1:7" ht="30.75" customHeight="1">
      <c r="A94" s="177">
        <v>76</v>
      </c>
      <c r="B94" s="87" t="s">
        <v>115</v>
      </c>
      <c r="C94" s="89" t="s">
        <v>77</v>
      </c>
      <c r="D94" s="176">
        <v>26100000</v>
      </c>
      <c r="E94" s="176">
        <v>26100000</v>
      </c>
      <c r="F94" s="176">
        <v>26236466.98</v>
      </c>
      <c r="G94" s="175">
        <f t="shared" si="4"/>
        <v>1.0052286199233718</v>
      </c>
    </row>
    <row r="95" spans="1:7" ht="32.25" customHeight="1">
      <c r="A95" s="177">
        <v>77</v>
      </c>
      <c r="B95" s="87" t="s">
        <v>116</v>
      </c>
      <c r="C95" s="89" t="s">
        <v>78</v>
      </c>
      <c r="D95" s="176">
        <v>411870</v>
      </c>
      <c r="E95" s="176">
        <v>411870</v>
      </c>
      <c r="F95" s="176">
        <v>411865.22</v>
      </c>
      <c r="G95" s="175">
        <f t="shared" si="4"/>
        <v>0.9999883943962901</v>
      </c>
    </row>
    <row r="96" spans="1:7" ht="45" customHeight="1">
      <c r="A96" s="177"/>
      <c r="B96" s="87" t="s">
        <v>871</v>
      </c>
      <c r="C96" s="88" t="s">
        <v>872</v>
      </c>
      <c r="D96" s="176">
        <v>3070</v>
      </c>
      <c r="E96" s="176">
        <v>3070</v>
      </c>
      <c r="F96" s="176">
        <v>3068.51</v>
      </c>
      <c r="G96" s="175">
        <f t="shared" si="4"/>
        <v>0.9995146579804561</v>
      </c>
    </row>
    <row r="97" spans="1:7" ht="45" customHeight="1">
      <c r="A97" s="184"/>
      <c r="B97" s="87" t="s">
        <v>873</v>
      </c>
      <c r="C97" s="88" t="s">
        <v>32</v>
      </c>
      <c r="D97" s="185">
        <v>1080</v>
      </c>
      <c r="E97" s="176">
        <v>1080</v>
      </c>
      <c r="F97" s="176">
        <v>1073.48</v>
      </c>
      <c r="G97" s="175">
        <f t="shared" si="4"/>
        <v>0.9939629629629629</v>
      </c>
    </row>
    <row r="98" spans="1:7" ht="81" customHeight="1">
      <c r="A98" s="177">
        <v>80</v>
      </c>
      <c r="B98" s="87" t="s">
        <v>874</v>
      </c>
      <c r="C98" s="88" t="s">
        <v>875</v>
      </c>
      <c r="D98" s="176">
        <v>1396150</v>
      </c>
      <c r="E98" s="176">
        <v>1396150</v>
      </c>
      <c r="F98" s="176">
        <v>1396150</v>
      </c>
      <c r="G98" s="175">
        <f t="shared" si="4"/>
        <v>1</v>
      </c>
    </row>
    <row r="99" spans="1:7" ht="39" customHeight="1">
      <c r="A99" s="177">
        <v>81</v>
      </c>
      <c r="B99" s="87" t="s">
        <v>876</v>
      </c>
      <c r="C99" s="89" t="s">
        <v>79</v>
      </c>
      <c r="D99" s="176">
        <v>19601000</v>
      </c>
      <c r="E99" s="176">
        <v>19601000</v>
      </c>
      <c r="F99" s="176">
        <v>19601000</v>
      </c>
      <c r="G99" s="175">
        <f t="shared" si="4"/>
        <v>1</v>
      </c>
    </row>
    <row r="100" spans="1:7" ht="30.75" customHeight="1">
      <c r="A100" s="177">
        <v>82</v>
      </c>
      <c r="B100" s="87" t="s">
        <v>876</v>
      </c>
      <c r="C100" s="89" t="s">
        <v>80</v>
      </c>
      <c r="D100" s="176">
        <v>5621700</v>
      </c>
      <c r="E100" s="176">
        <v>5621700</v>
      </c>
      <c r="F100" s="176">
        <v>5621700</v>
      </c>
      <c r="G100" s="175">
        <f t="shared" si="4"/>
        <v>1</v>
      </c>
    </row>
    <row r="101" spans="1:7" ht="57" customHeight="1">
      <c r="A101" s="177"/>
      <c r="B101" s="87" t="s">
        <v>876</v>
      </c>
      <c r="C101" s="88" t="s">
        <v>877</v>
      </c>
      <c r="D101" s="176">
        <v>3484800</v>
      </c>
      <c r="E101" s="176">
        <v>3484800</v>
      </c>
      <c r="F101" s="176">
        <v>3484800</v>
      </c>
      <c r="G101" s="175">
        <f t="shared" si="4"/>
        <v>1</v>
      </c>
    </row>
    <row r="102" spans="1:7" ht="171.75" customHeight="1">
      <c r="A102" s="177">
        <v>88</v>
      </c>
      <c r="B102" s="87" t="s">
        <v>878</v>
      </c>
      <c r="C102" s="182" t="s">
        <v>10</v>
      </c>
      <c r="D102" s="176">
        <v>155669000</v>
      </c>
      <c r="E102" s="176">
        <v>155669000</v>
      </c>
      <c r="F102" s="176">
        <v>155669000</v>
      </c>
      <c r="G102" s="175">
        <f t="shared" si="4"/>
        <v>1</v>
      </c>
    </row>
    <row r="103" spans="1:7" ht="67.5" customHeight="1">
      <c r="A103" s="177">
        <v>89</v>
      </c>
      <c r="B103" s="87" t="s">
        <v>878</v>
      </c>
      <c r="C103" s="183" t="s">
        <v>208</v>
      </c>
      <c r="D103" s="176">
        <v>124020000</v>
      </c>
      <c r="E103" s="176">
        <v>124020000</v>
      </c>
      <c r="F103" s="176">
        <v>124020000</v>
      </c>
      <c r="G103" s="175">
        <f t="shared" si="4"/>
        <v>1</v>
      </c>
    </row>
    <row r="104" spans="1:7" ht="54" customHeight="1">
      <c r="A104" s="177">
        <v>91</v>
      </c>
      <c r="B104" s="87" t="s">
        <v>879</v>
      </c>
      <c r="C104" s="186" t="s">
        <v>81</v>
      </c>
      <c r="D104" s="176">
        <v>0</v>
      </c>
      <c r="E104" s="176">
        <v>0</v>
      </c>
      <c r="F104" s="176">
        <v>-1722632.91</v>
      </c>
      <c r="G104" s="175">
        <v>0</v>
      </c>
    </row>
    <row r="105" spans="1:7" ht="45.75" customHeight="1">
      <c r="A105" s="177">
        <v>92</v>
      </c>
      <c r="B105" s="178"/>
      <c r="C105" s="179" t="s">
        <v>82</v>
      </c>
      <c r="D105" s="174">
        <f>SUM(D106:D114)</f>
        <v>18815225</v>
      </c>
      <c r="E105" s="174">
        <f>SUM(E106:E114)</f>
        <v>18815225</v>
      </c>
      <c r="F105" s="174">
        <f>SUM(F106:F114)</f>
        <v>18815218.17</v>
      </c>
      <c r="G105" s="175">
        <f aca="true" t="shared" si="5" ref="G105:G117">F105/D105</f>
        <v>0.999999636996103</v>
      </c>
    </row>
    <row r="106" spans="1:7" ht="28.5" customHeight="1">
      <c r="A106" s="177"/>
      <c r="B106" s="87" t="s">
        <v>880</v>
      </c>
      <c r="C106" s="89" t="s">
        <v>78</v>
      </c>
      <c r="D106" s="176">
        <v>81500</v>
      </c>
      <c r="E106" s="176">
        <v>81500</v>
      </c>
      <c r="F106" s="176">
        <v>81492.97</v>
      </c>
      <c r="G106" s="187">
        <f t="shared" si="5"/>
        <v>0.9999137423312884</v>
      </c>
    </row>
    <row r="107" spans="1:7" ht="54.75" customHeight="1">
      <c r="A107" s="177"/>
      <c r="B107" s="87" t="s">
        <v>881</v>
      </c>
      <c r="C107" s="88" t="s">
        <v>882</v>
      </c>
      <c r="D107" s="176">
        <v>70725</v>
      </c>
      <c r="E107" s="176">
        <v>70725</v>
      </c>
      <c r="F107" s="176">
        <v>70725.2</v>
      </c>
      <c r="G107" s="187">
        <f t="shared" si="5"/>
        <v>1.0000028278543656</v>
      </c>
    </row>
    <row r="108" spans="1:7" ht="44.25" customHeight="1">
      <c r="A108" s="177">
        <v>96</v>
      </c>
      <c r="B108" s="87" t="s">
        <v>883</v>
      </c>
      <c r="C108" s="183" t="s">
        <v>704</v>
      </c>
      <c r="D108" s="176">
        <v>15467000</v>
      </c>
      <c r="E108" s="176">
        <v>15467000</v>
      </c>
      <c r="F108" s="176">
        <v>15467000</v>
      </c>
      <c r="G108" s="175">
        <f t="shared" si="5"/>
        <v>1</v>
      </c>
    </row>
    <row r="109" spans="1:7" ht="96" customHeight="1">
      <c r="A109" s="177"/>
      <c r="B109" s="87" t="s">
        <v>884</v>
      </c>
      <c r="C109" s="88" t="s">
        <v>885</v>
      </c>
      <c r="D109" s="176">
        <v>134400</v>
      </c>
      <c r="E109" s="176">
        <v>134400</v>
      </c>
      <c r="F109" s="176">
        <v>134400</v>
      </c>
      <c r="G109" s="175">
        <f t="shared" si="5"/>
        <v>1</v>
      </c>
    </row>
    <row r="110" spans="1:7" ht="42" customHeight="1">
      <c r="A110" s="184"/>
      <c r="B110" s="87" t="s">
        <v>886</v>
      </c>
      <c r="C110" s="88" t="s">
        <v>887</v>
      </c>
      <c r="D110" s="185">
        <v>66800</v>
      </c>
      <c r="E110" s="176">
        <v>66800</v>
      </c>
      <c r="F110" s="176">
        <v>66800</v>
      </c>
      <c r="G110" s="175">
        <f t="shared" si="5"/>
        <v>1</v>
      </c>
    </row>
    <row r="111" spans="1:7" ht="72.75" customHeight="1">
      <c r="A111" s="177">
        <v>98</v>
      </c>
      <c r="B111" s="87" t="s">
        <v>886</v>
      </c>
      <c r="C111" s="88" t="s">
        <v>888</v>
      </c>
      <c r="D111" s="176">
        <v>97100</v>
      </c>
      <c r="E111" s="176">
        <v>97100</v>
      </c>
      <c r="F111" s="176">
        <v>97100</v>
      </c>
      <c r="G111" s="175">
        <f t="shared" si="5"/>
        <v>1</v>
      </c>
    </row>
    <row r="112" spans="1:7" ht="82.5" customHeight="1">
      <c r="A112" s="188"/>
      <c r="B112" s="189" t="s">
        <v>886</v>
      </c>
      <c r="C112" s="190" t="s">
        <v>889</v>
      </c>
      <c r="D112" s="191">
        <v>161900</v>
      </c>
      <c r="E112" s="176">
        <v>161900</v>
      </c>
      <c r="F112" s="176">
        <v>161900</v>
      </c>
      <c r="G112" s="175">
        <f t="shared" si="5"/>
        <v>1</v>
      </c>
    </row>
    <row r="113" spans="1:7" ht="46.5" customHeight="1">
      <c r="A113" s="177"/>
      <c r="B113" s="87" t="s">
        <v>886</v>
      </c>
      <c r="C113" s="89" t="s">
        <v>977</v>
      </c>
      <c r="D113" s="176">
        <v>1163600</v>
      </c>
      <c r="E113" s="191">
        <v>1163600</v>
      </c>
      <c r="F113" s="176">
        <v>1163600</v>
      </c>
      <c r="G113" s="175">
        <f t="shared" si="5"/>
        <v>1</v>
      </c>
    </row>
    <row r="114" spans="1:7" ht="45.75" customHeight="1">
      <c r="A114" s="177"/>
      <c r="B114" s="87" t="s">
        <v>886</v>
      </c>
      <c r="C114" s="88" t="s">
        <v>890</v>
      </c>
      <c r="D114" s="176">
        <v>1572200</v>
      </c>
      <c r="E114" s="191">
        <v>1572200</v>
      </c>
      <c r="F114" s="176">
        <v>1572200</v>
      </c>
      <c r="G114" s="175">
        <f t="shared" si="5"/>
        <v>1</v>
      </c>
    </row>
    <row r="115" spans="1:7" ht="43.5" customHeight="1">
      <c r="A115" s="177">
        <v>101</v>
      </c>
      <c r="B115" s="171"/>
      <c r="C115" s="192" t="s">
        <v>209</v>
      </c>
      <c r="D115" s="193">
        <f>D116</f>
        <v>27</v>
      </c>
      <c r="E115" s="193">
        <f>E116</f>
        <v>27</v>
      </c>
      <c r="F115" s="193">
        <f>F116</f>
        <v>26.49</v>
      </c>
      <c r="G115" s="175">
        <f t="shared" si="5"/>
        <v>0.981111111111111</v>
      </c>
    </row>
    <row r="116" spans="1:7" ht="31.5" customHeight="1">
      <c r="A116" s="177">
        <v>102</v>
      </c>
      <c r="B116" s="87" t="s">
        <v>210</v>
      </c>
      <c r="C116" s="89" t="s">
        <v>211</v>
      </c>
      <c r="D116" s="185">
        <v>27</v>
      </c>
      <c r="E116" s="185">
        <v>27</v>
      </c>
      <c r="F116" s="176">
        <v>26.49</v>
      </c>
      <c r="G116" s="175">
        <f t="shared" si="5"/>
        <v>0.981111111111111</v>
      </c>
    </row>
    <row r="117" spans="1:7" ht="20.25" customHeight="1">
      <c r="A117" s="177">
        <v>103</v>
      </c>
      <c r="B117" s="194" t="s">
        <v>83</v>
      </c>
      <c r="C117" s="195"/>
      <c r="D117" s="196">
        <f>D15+D17+D19+D21+D23+D28+D64+D93+D105+D115</f>
        <v>1071746060.6</v>
      </c>
      <c r="E117" s="196">
        <f>E15+E17+E19+E21+E23+E28+E64+E93+E105+E115</f>
        <v>1071746060.6</v>
      </c>
      <c r="F117" s="196">
        <f>F15+F17+F19+F21+F23+F28+F64+F93+F105+F115</f>
        <v>1088288143.9199998</v>
      </c>
      <c r="G117" s="175">
        <f t="shared" si="5"/>
        <v>1.0154347041040104</v>
      </c>
    </row>
    <row r="118" spans="2:7" ht="12.75">
      <c r="B118" s="48"/>
      <c r="C118" s="48"/>
      <c r="D118" s="48"/>
      <c r="E118" s="48"/>
      <c r="F118" s="48"/>
      <c r="G118" s="48"/>
    </row>
  </sheetData>
  <sheetProtection/>
  <mergeCells count="16">
    <mergeCell ref="B5:G5"/>
    <mergeCell ref="B8:G8"/>
    <mergeCell ref="B9:F10"/>
    <mergeCell ref="B11:G11"/>
    <mergeCell ref="B117:C117"/>
    <mergeCell ref="E7:G7"/>
    <mergeCell ref="B2:G2"/>
    <mergeCell ref="B3:G3"/>
    <mergeCell ref="A12:A13"/>
    <mergeCell ref="B12:B13"/>
    <mergeCell ref="C12:C13"/>
    <mergeCell ref="D12:D13"/>
    <mergeCell ref="E12:E13"/>
    <mergeCell ref="F12:F13"/>
    <mergeCell ref="G12:G13"/>
    <mergeCell ref="B4:G4"/>
  </mergeCells>
  <printOptions/>
  <pageMargins left="0.984251968503937" right="0" top="0" bottom="0" header="0.5118110236220472" footer="0.5118110236220472"/>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FFC000"/>
  </sheetPr>
  <dimension ref="A1:J57"/>
  <sheetViews>
    <sheetView zoomScalePageLayoutView="0" workbookViewId="0" topLeftCell="A28">
      <selection activeCell="K33" sqref="K33"/>
    </sheetView>
  </sheetViews>
  <sheetFormatPr defaultColWidth="9.140625" defaultRowHeight="12.75"/>
  <cols>
    <col min="1" max="1" width="5.7109375" style="29" customWidth="1"/>
    <col min="2" max="2" width="40.00390625" style="22" customWidth="1"/>
    <col min="3" max="3" width="6.140625" style="22" customWidth="1"/>
    <col min="4" max="4" width="12.8515625" style="30" customWidth="1"/>
    <col min="5" max="5" width="13.7109375" style="30" customWidth="1"/>
    <col min="6" max="6" width="13.7109375" style="22" customWidth="1"/>
    <col min="7" max="7" width="9.8515625" style="22" customWidth="1"/>
    <col min="8" max="8" width="11.00390625" style="22" hidden="1" customWidth="1"/>
    <col min="9" max="9" width="21.28125" style="22" hidden="1" customWidth="1"/>
    <col min="10" max="10" width="13.57421875" style="22" customWidth="1"/>
    <col min="11" max="16384" width="9.140625" style="22" customWidth="1"/>
  </cols>
  <sheetData>
    <row r="1" spans="1:7" ht="12.75" customHeight="1">
      <c r="A1" s="79"/>
      <c r="B1" s="21"/>
      <c r="C1" s="21"/>
      <c r="D1" s="80"/>
      <c r="E1" s="197" t="s">
        <v>11</v>
      </c>
      <c r="F1" s="197"/>
      <c r="G1" s="197"/>
    </row>
    <row r="2" spans="1:7" ht="12.75" customHeight="1">
      <c r="A2" s="79"/>
      <c r="B2" s="21"/>
      <c r="C2" s="21"/>
      <c r="D2" s="80"/>
      <c r="E2" s="197" t="s">
        <v>61</v>
      </c>
      <c r="F2" s="197"/>
      <c r="G2" s="197"/>
    </row>
    <row r="3" spans="1:7" ht="12.75" customHeight="1">
      <c r="A3" s="79"/>
      <c r="B3" s="21"/>
      <c r="C3" s="21"/>
      <c r="D3" s="80"/>
      <c r="E3" s="197" t="s">
        <v>111</v>
      </c>
      <c r="F3" s="197"/>
      <c r="G3" s="197"/>
    </row>
    <row r="4" spans="1:7" ht="12.75" customHeight="1">
      <c r="A4" s="79"/>
      <c r="B4" s="21"/>
      <c r="C4" s="21"/>
      <c r="D4" s="80"/>
      <c r="E4" s="198" t="s">
        <v>119</v>
      </c>
      <c r="F4" s="198"/>
      <c r="G4" s="198"/>
    </row>
    <row r="5" spans="1:7" ht="12" customHeight="1">
      <c r="A5" s="79"/>
      <c r="B5" s="21"/>
      <c r="C5" s="21"/>
      <c r="D5" s="80"/>
      <c r="E5" s="199" t="s">
        <v>252</v>
      </c>
      <c r="F5" s="199"/>
      <c r="G5" s="199"/>
    </row>
    <row r="6" spans="1:7" ht="12">
      <c r="A6" s="79"/>
      <c r="B6" s="21"/>
      <c r="C6" s="21"/>
      <c r="D6" s="80"/>
      <c r="E6" s="80"/>
      <c r="F6" s="21"/>
      <c r="G6" s="21"/>
    </row>
    <row r="7" spans="1:7" ht="35.25" customHeight="1">
      <c r="A7" s="110" t="s">
        <v>817</v>
      </c>
      <c r="B7" s="110"/>
      <c r="C7" s="110"/>
      <c r="D7" s="110"/>
      <c r="E7" s="110"/>
      <c r="F7" s="110"/>
      <c r="G7" s="110"/>
    </row>
    <row r="8" spans="1:7" ht="12">
      <c r="A8" s="79"/>
      <c r="B8" s="21"/>
      <c r="C8" s="21"/>
      <c r="D8" s="80"/>
      <c r="E8" s="80"/>
      <c r="F8" s="21"/>
      <c r="G8" s="21"/>
    </row>
    <row r="9" spans="1:7" ht="12">
      <c r="A9" s="111" t="s">
        <v>112</v>
      </c>
      <c r="B9" s="111" t="s">
        <v>65</v>
      </c>
      <c r="C9" s="111" t="s">
        <v>52</v>
      </c>
      <c r="D9" s="111" t="s">
        <v>957</v>
      </c>
      <c r="E9" s="111" t="s">
        <v>958</v>
      </c>
      <c r="F9" s="109" t="s">
        <v>54</v>
      </c>
      <c r="G9" s="109"/>
    </row>
    <row r="10" spans="1:7" s="31" customFormat="1" ht="12">
      <c r="A10" s="112"/>
      <c r="B10" s="112"/>
      <c r="C10" s="112"/>
      <c r="D10" s="112"/>
      <c r="E10" s="112"/>
      <c r="F10" s="109"/>
      <c r="G10" s="109"/>
    </row>
    <row r="11" spans="1:7" ht="60">
      <c r="A11" s="113"/>
      <c r="B11" s="113"/>
      <c r="C11" s="113"/>
      <c r="D11" s="113"/>
      <c r="E11" s="113"/>
      <c r="F11" s="81" t="s">
        <v>62</v>
      </c>
      <c r="G11" s="81" t="s">
        <v>194</v>
      </c>
    </row>
    <row r="12" spans="1:7" ht="12">
      <c r="A12" s="82">
        <v>1</v>
      </c>
      <c r="B12" s="83">
        <v>2</v>
      </c>
      <c r="C12" s="84" t="s">
        <v>55</v>
      </c>
      <c r="D12" s="84">
        <v>4</v>
      </c>
      <c r="E12" s="84">
        <v>5</v>
      </c>
      <c r="F12" s="84">
        <v>6</v>
      </c>
      <c r="G12" s="84">
        <v>7</v>
      </c>
    </row>
    <row r="13" spans="1:10" ht="12.75">
      <c r="A13" s="86">
        <v>1</v>
      </c>
      <c r="B13" s="72" t="s">
        <v>158</v>
      </c>
      <c r="C13" s="73" t="s">
        <v>56</v>
      </c>
      <c r="D13" s="200">
        <v>79528488.72</v>
      </c>
      <c r="E13" s="200">
        <v>79528488.72</v>
      </c>
      <c r="F13" s="200">
        <v>68062912.63</v>
      </c>
      <c r="G13" s="74">
        <v>0.8558305800281527</v>
      </c>
      <c r="J13" s="32"/>
    </row>
    <row r="14" spans="1:10" ht="38.25">
      <c r="A14" s="85">
        <f>1+A13</f>
        <v>2</v>
      </c>
      <c r="B14" s="72" t="s">
        <v>159</v>
      </c>
      <c r="C14" s="73" t="s">
        <v>37</v>
      </c>
      <c r="D14" s="200">
        <v>1544178</v>
      </c>
      <c r="E14" s="200">
        <v>1544178</v>
      </c>
      <c r="F14" s="200">
        <v>1536629.23</v>
      </c>
      <c r="G14" s="74">
        <v>0.9951114638338326</v>
      </c>
      <c r="J14" s="32"/>
    </row>
    <row r="15" spans="1:10" ht="63.75">
      <c r="A15" s="85">
        <f aca="true" t="shared" si="0" ref="A15:A55">1+A14</f>
        <v>3</v>
      </c>
      <c r="B15" s="72" t="s">
        <v>160</v>
      </c>
      <c r="C15" s="73" t="s">
        <v>38</v>
      </c>
      <c r="D15" s="200">
        <v>2671995</v>
      </c>
      <c r="E15" s="200">
        <v>2671995</v>
      </c>
      <c r="F15" s="200">
        <v>2669231.53</v>
      </c>
      <c r="G15" s="74">
        <v>0.9989657652802494</v>
      </c>
      <c r="J15" s="32"/>
    </row>
    <row r="16" spans="1:10" ht="63.75">
      <c r="A16" s="85">
        <f t="shared" si="0"/>
        <v>4</v>
      </c>
      <c r="B16" s="72" t="s">
        <v>161</v>
      </c>
      <c r="C16" s="73" t="s">
        <v>39</v>
      </c>
      <c r="D16" s="200">
        <v>21791832.02</v>
      </c>
      <c r="E16" s="200">
        <v>21791832.02</v>
      </c>
      <c r="F16" s="200">
        <v>21567822.17</v>
      </c>
      <c r="G16" s="74">
        <v>0.9897204672927724</v>
      </c>
      <c r="J16" s="32"/>
    </row>
    <row r="17" spans="1:10" ht="51">
      <c r="A17" s="85">
        <f t="shared" si="0"/>
        <v>5</v>
      </c>
      <c r="B17" s="72" t="s">
        <v>162</v>
      </c>
      <c r="C17" s="73" t="s">
        <v>120</v>
      </c>
      <c r="D17" s="200">
        <v>12401581.5</v>
      </c>
      <c r="E17" s="200">
        <v>12401581.5</v>
      </c>
      <c r="F17" s="200">
        <v>12201832.61</v>
      </c>
      <c r="G17" s="74">
        <v>0.9838932728055692</v>
      </c>
      <c r="J17" s="32"/>
    </row>
    <row r="18" spans="1:10" ht="25.5">
      <c r="A18" s="85">
        <f t="shared" si="0"/>
        <v>6</v>
      </c>
      <c r="B18" s="72" t="s">
        <v>811</v>
      </c>
      <c r="C18" s="73" t="s">
        <v>709</v>
      </c>
      <c r="D18" s="200">
        <v>2194000</v>
      </c>
      <c r="E18" s="200">
        <v>2194000</v>
      </c>
      <c r="F18" s="200">
        <v>2192708.32</v>
      </c>
      <c r="G18" s="74">
        <v>0.9994112670920693</v>
      </c>
      <c r="J18" s="32"/>
    </row>
    <row r="19" spans="1:10" ht="12.75">
      <c r="A19" s="85">
        <f t="shared" si="0"/>
        <v>7</v>
      </c>
      <c r="B19" s="72" t="s">
        <v>212</v>
      </c>
      <c r="C19" s="73" t="s">
        <v>213</v>
      </c>
      <c r="D19" s="200">
        <v>1000000</v>
      </c>
      <c r="E19" s="200">
        <v>1000000</v>
      </c>
      <c r="F19" s="200">
        <v>0</v>
      </c>
      <c r="G19" s="74">
        <v>0</v>
      </c>
      <c r="J19" s="32"/>
    </row>
    <row r="20" spans="1:10" ht="12.75">
      <c r="A20" s="85">
        <f t="shared" si="0"/>
        <v>8</v>
      </c>
      <c r="B20" s="72" t="s">
        <v>163</v>
      </c>
      <c r="C20" s="73" t="s">
        <v>66</v>
      </c>
      <c r="D20" s="200">
        <v>37924902.2</v>
      </c>
      <c r="E20" s="200">
        <v>37924902.2</v>
      </c>
      <c r="F20" s="200">
        <v>27894688.77</v>
      </c>
      <c r="G20" s="74">
        <v>0.7355243428946799</v>
      </c>
      <c r="J20" s="32"/>
    </row>
    <row r="21" spans="1:10" ht="25.5">
      <c r="A21" s="86">
        <f t="shared" si="0"/>
        <v>9</v>
      </c>
      <c r="B21" s="72" t="s">
        <v>164</v>
      </c>
      <c r="C21" s="73" t="s">
        <v>40</v>
      </c>
      <c r="D21" s="200">
        <v>5955740</v>
      </c>
      <c r="E21" s="200">
        <v>5955740</v>
      </c>
      <c r="F21" s="200">
        <v>4572510.72</v>
      </c>
      <c r="G21" s="74">
        <v>0.7677485451010286</v>
      </c>
      <c r="J21" s="32"/>
    </row>
    <row r="22" spans="1:10" ht="51">
      <c r="A22" s="85">
        <f t="shared" si="0"/>
        <v>10</v>
      </c>
      <c r="B22" s="72" t="s">
        <v>165</v>
      </c>
      <c r="C22" s="73" t="s">
        <v>41</v>
      </c>
      <c r="D22" s="200">
        <v>5471740</v>
      </c>
      <c r="E22" s="200">
        <v>5471740</v>
      </c>
      <c r="F22" s="200">
        <v>4327577.25</v>
      </c>
      <c r="G22" s="74">
        <v>0.7908959946927303</v>
      </c>
      <c r="J22" s="32"/>
    </row>
    <row r="23" spans="1:10" ht="38.25">
      <c r="A23" s="85">
        <f t="shared" si="0"/>
        <v>11</v>
      </c>
      <c r="B23" s="72" t="s">
        <v>166</v>
      </c>
      <c r="C23" s="73" t="s">
        <v>121</v>
      </c>
      <c r="D23" s="200">
        <v>484000</v>
      </c>
      <c r="E23" s="200">
        <v>484000</v>
      </c>
      <c r="F23" s="200">
        <v>244933.47</v>
      </c>
      <c r="G23" s="74">
        <v>0.506060888429752</v>
      </c>
      <c r="J23" s="32"/>
    </row>
    <row r="24" spans="1:10" ht="12.75">
      <c r="A24" s="86">
        <f t="shared" si="0"/>
        <v>12</v>
      </c>
      <c r="B24" s="72" t="s">
        <v>167</v>
      </c>
      <c r="C24" s="73" t="s">
        <v>42</v>
      </c>
      <c r="D24" s="200">
        <v>42770674.69</v>
      </c>
      <c r="E24" s="200">
        <v>42770674.69</v>
      </c>
      <c r="F24" s="200">
        <v>28443050.53</v>
      </c>
      <c r="G24" s="74">
        <v>0.6650129027927195</v>
      </c>
      <c r="J24" s="32"/>
    </row>
    <row r="25" spans="1:10" ht="12.75">
      <c r="A25" s="85">
        <f t="shared" si="0"/>
        <v>13</v>
      </c>
      <c r="B25" s="72" t="s">
        <v>168</v>
      </c>
      <c r="C25" s="73" t="s">
        <v>43</v>
      </c>
      <c r="D25" s="200">
        <v>1966700</v>
      </c>
      <c r="E25" s="200">
        <v>1966700</v>
      </c>
      <c r="F25" s="200">
        <v>961799.04</v>
      </c>
      <c r="G25" s="74">
        <v>0.48904207047338183</v>
      </c>
      <c r="J25" s="32"/>
    </row>
    <row r="26" spans="1:10" ht="12.75">
      <c r="A26" s="85">
        <f t="shared" si="0"/>
        <v>14</v>
      </c>
      <c r="B26" s="72" t="s">
        <v>169</v>
      </c>
      <c r="C26" s="73" t="s">
        <v>122</v>
      </c>
      <c r="D26" s="200">
        <v>8112106</v>
      </c>
      <c r="E26" s="200">
        <v>8112106</v>
      </c>
      <c r="F26" s="200">
        <v>5206154.4</v>
      </c>
      <c r="G26" s="74">
        <v>0.6417759334012647</v>
      </c>
      <c r="J26" s="32"/>
    </row>
    <row r="27" spans="1:10" ht="12.75">
      <c r="A27" s="85">
        <f t="shared" si="0"/>
        <v>15</v>
      </c>
      <c r="B27" s="72" t="s">
        <v>170</v>
      </c>
      <c r="C27" s="73" t="s">
        <v>57</v>
      </c>
      <c r="D27" s="200">
        <v>4860489</v>
      </c>
      <c r="E27" s="200">
        <v>4860489</v>
      </c>
      <c r="F27" s="200">
        <v>4860489</v>
      </c>
      <c r="G27" s="74">
        <v>1</v>
      </c>
      <c r="J27" s="32"/>
    </row>
    <row r="28" spans="1:10" ht="12.75">
      <c r="A28" s="85">
        <f t="shared" si="0"/>
        <v>16</v>
      </c>
      <c r="B28" s="72" t="s">
        <v>171</v>
      </c>
      <c r="C28" s="73" t="s">
        <v>69</v>
      </c>
      <c r="D28" s="200">
        <v>17308730</v>
      </c>
      <c r="E28" s="200">
        <v>17308730</v>
      </c>
      <c r="F28" s="200">
        <v>14762158.84</v>
      </c>
      <c r="G28" s="74">
        <v>0.852873598467363</v>
      </c>
      <c r="J28" s="32"/>
    </row>
    <row r="29" spans="1:10" ht="25.5">
      <c r="A29" s="85">
        <f t="shared" si="0"/>
        <v>17</v>
      </c>
      <c r="B29" s="72" t="s">
        <v>172</v>
      </c>
      <c r="C29" s="73" t="s">
        <v>44</v>
      </c>
      <c r="D29" s="200">
        <v>10522649.69</v>
      </c>
      <c r="E29" s="200">
        <v>10522649.69</v>
      </c>
      <c r="F29" s="200">
        <v>2652449.25</v>
      </c>
      <c r="G29" s="74">
        <v>0.25207046971455344</v>
      </c>
      <c r="J29" s="32"/>
    </row>
    <row r="30" spans="1:10" ht="25.5">
      <c r="A30" s="86">
        <f t="shared" si="0"/>
        <v>18</v>
      </c>
      <c r="B30" s="72" t="s">
        <v>173</v>
      </c>
      <c r="C30" s="73" t="s">
        <v>45</v>
      </c>
      <c r="D30" s="200">
        <v>16723676</v>
      </c>
      <c r="E30" s="200">
        <v>16723676</v>
      </c>
      <c r="F30" s="200">
        <v>15375050</v>
      </c>
      <c r="G30" s="74">
        <v>0.9193582798423026</v>
      </c>
      <c r="J30" s="32"/>
    </row>
    <row r="31" spans="1:10" ht="12.75">
      <c r="A31" s="85">
        <f t="shared" si="0"/>
        <v>19</v>
      </c>
      <c r="B31" s="72" t="s">
        <v>174</v>
      </c>
      <c r="C31" s="73" t="s">
        <v>46</v>
      </c>
      <c r="D31" s="200">
        <v>15599946</v>
      </c>
      <c r="E31" s="200">
        <v>15599946</v>
      </c>
      <c r="F31" s="200">
        <v>14297440</v>
      </c>
      <c r="G31" s="74">
        <v>0.9165057366224216</v>
      </c>
      <c r="J31" s="32"/>
    </row>
    <row r="32" spans="1:10" ht="12.75">
      <c r="A32" s="85">
        <f t="shared" si="0"/>
        <v>20</v>
      </c>
      <c r="B32" s="72" t="s">
        <v>215</v>
      </c>
      <c r="C32" s="73" t="s">
        <v>216</v>
      </c>
      <c r="D32" s="200">
        <v>1123730</v>
      </c>
      <c r="E32" s="200">
        <v>1123730</v>
      </c>
      <c r="F32" s="200">
        <v>1077610</v>
      </c>
      <c r="G32" s="74">
        <v>0.9589581127139082</v>
      </c>
      <c r="J32" s="32"/>
    </row>
    <row r="33" spans="1:10" ht="12.75">
      <c r="A33" s="86">
        <f t="shared" si="0"/>
        <v>21</v>
      </c>
      <c r="B33" s="72" t="s">
        <v>175</v>
      </c>
      <c r="C33" s="73" t="s">
        <v>47</v>
      </c>
      <c r="D33" s="200">
        <v>684765033.32</v>
      </c>
      <c r="E33" s="200">
        <v>684765033.32</v>
      </c>
      <c r="F33" s="200">
        <v>649821289.08</v>
      </c>
      <c r="G33" s="74">
        <v>0.9489697304335482</v>
      </c>
      <c r="J33" s="32"/>
    </row>
    <row r="34" spans="1:10" ht="12.75">
      <c r="A34" s="85">
        <f t="shared" si="0"/>
        <v>22</v>
      </c>
      <c r="B34" s="72" t="s">
        <v>176</v>
      </c>
      <c r="C34" s="73" t="s">
        <v>123</v>
      </c>
      <c r="D34" s="200">
        <v>289910729.36</v>
      </c>
      <c r="E34" s="200">
        <v>289910729.36</v>
      </c>
      <c r="F34" s="200">
        <v>279732008.29</v>
      </c>
      <c r="G34" s="74">
        <v>0.9648901539709472</v>
      </c>
      <c r="J34" s="32"/>
    </row>
    <row r="35" spans="1:10" ht="12.75">
      <c r="A35" s="85">
        <f t="shared" si="0"/>
        <v>23</v>
      </c>
      <c r="B35" s="72" t="s">
        <v>177</v>
      </c>
      <c r="C35" s="73" t="s">
        <v>124</v>
      </c>
      <c r="D35" s="200">
        <v>327450740.53</v>
      </c>
      <c r="E35" s="200">
        <v>327450740.53</v>
      </c>
      <c r="F35" s="200">
        <v>304021489.27</v>
      </c>
      <c r="G35" s="74">
        <v>0.9284495395488241</v>
      </c>
      <c r="J35" s="32"/>
    </row>
    <row r="36" spans="1:10" ht="12.75">
      <c r="A36" s="85">
        <f t="shared" si="0"/>
        <v>24</v>
      </c>
      <c r="B36" s="72" t="s">
        <v>812</v>
      </c>
      <c r="C36" s="73" t="s">
        <v>794</v>
      </c>
      <c r="D36" s="200">
        <v>42139140.48</v>
      </c>
      <c r="E36" s="200">
        <v>42139140.48</v>
      </c>
      <c r="F36" s="200">
        <v>41560491.15</v>
      </c>
      <c r="G36" s="74">
        <v>0.9862681268908502</v>
      </c>
      <c r="J36" s="32"/>
    </row>
    <row r="37" spans="1:10" ht="12.75">
      <c r="A37" s="85">
        <f t="shared" si="0"/>
        <v>25</v>
      </c>
      <c r="B37" s="72" t="s">
        <v>813</v>
      </c>
      <c r="C37" s="73" t="s">
        <v>48</v>
      </c>
      <c r="D37" s="200">
        <v>17823133.52</v>
      </c>
      <c r="E37" s="200">
        <v>17823133.52</v>
      </c>
      <c r="F37" s="200">
        <v>17449520.68</v>
      </c>
      <c r="G37" s="74">
        <v>0.9790377578902859</v>
      </c>
      <c r="J37" s="32"/>
    </row>
    <row r="38" spans="1:10" ht="12.75">
      <c r="A38" s="85">
        <f t="shared" si="0"/>
        <v>26</v>
      </c>
      <c r="B38" s="72" t="s">
        <v>178</v>
      </c>
      <c r="C38" s="73" t="s">
        <v>125</v>
      </c>
      <c r="D38" s="200">
        <v>7441289.43</v>
      </c>
      <c r="E38" s="200">
        <v>7441289.43</v>
      </c>
      <c r="F38" s="200">
        <v>7057779.69</v>
      </c>
      <c r="G38" s="74">
        <v>0.948461924024369</v>
      </c>
      <c r="J38" s="32"/>
    </row>
    <row r="39" spans="1:10" ht="12.75">
      <c r="A39" s="86">
        <f t="shared" si="0"/>
        <v>27</v>
      </c>
      <c r="B39" s="72" t="s">
        <v>179</v>
      </c>
      <c r="C39" s="73" t="s">
        <v>49</v>
      </c>
      <c r="D39" s="200">
        <v>21067407.21</v>
      </c>
      <c r="E39" s="200">
        <v>21067407.21</v>
      </c>
      <c r="F39" s="200">
        <v>17840943.01</v>
      </c>
      <c r="G39" s="74">
        <v>0.8468504373680827</v>
      </c>
      <c r="I39" s="32">
        <f>F39+F40+F41</f>
        <v>35681886.02</v>
      </c>
      <c r="J39" s="32"/>
    </row>
    <row r="40" spans="1:10" ht="12.75">
      <c r="A40" s="85">
        <f t="shared" si="0"/>
        <v>28</v>
      </c>
      <c r="B40" s="72" t="s">
        <v>180</v>
      </c>
      <c r="C40" s="73" t="s">
        <v>50</v>
      </c>
      <c r="D40" s="200">
        <v>19214938.33</v>
      </c>
      <c r="E40" s="200">
        <v>19214938.33</v>
      </c>
      <c r="F40" s="200">
        <v>15999315.64</v>
      </c>
      <c r="G40" s="74">
        <v>0.8326498563370617</v>
      </c>
      <c r="I40" s="32">
        <f>I39-F38</f>
        <v>28624106.330000002</v>
      </c>
      <c r="J40" s="32"/>
    </row>
    <row r="41" spans="1:10" ht="25.5">
      <c r="A41" s="85">
        <f t="shared" si="0"/>
        <v>29</v>
      </c>
      <c r="B41" s="72" t="s">
        <v>181</v>
      </c>
      <c r="C41" s="73" t="s">
        <v>126</v>
      </c>
      <c r="D41" s="200">
        <v>1852468.88</v>
      </c>
      <c r="E41" s="200">
        <v>1852468.88</v>
      </c>
      <c r="F41" s="200">
        <v>1841627.37</v>
      </c>
      <c r="G41" s="74">
        <v>0.994147534613375</v>
      </c>
      <c r="I41" s="32"/>
      <c r="J41" s="32"/>
    </row>
    <row r="42" spans="1:10" ht="12.75">
      <c r="A42" s="86">
        <f t="shared" si="0"/>
        <v>30</v>
      </c>
      <c r="B42" s="72" t="s">
        <v>182</v>
      </c>
      <c r="C42" s="73" t="s">
        <v>127</v>
      </c>
      <c r="D42" s="200">
        <v>90047902.41</v>
      </c>
      <c r="E42" s="200">
        <v>90047902.41</v>
      </c>
      <c r="F42" s="200">
        <v>87673149.91</v>
      </c>
      <c r="G42" s="74">
        <v>0.9736278976362222</v>
      </c>
      <c r="J42" s="32"/>
    </row>
    <row r="43" spans="1:10" ht="12.75">
      <c r="A43" s="85">
        <f t="shared" si="0"/>
        <v>31</v>
      </c>
      <c r="B43" s="72" t="s">
        <v>183</v>
      </c>
      <c r="C43" s="73" t="s">
        <v>128</v>
      </c>
      <c r="D43" s="200">
        <v>4096728</v>
      </c>
      <c r="E43" s="200">
        <v>4096728</v>
      </c>
      <c r="F43" s="200">
        <v>4091491.55</v>
      </c>
      <c r="G43" s="74">
        <v>0.9987217970048292</v>
      </c>
      <c r="J43" s="32"/>
    </row>
    <row r="44" spans="1:10" ht="12.75">
      <c r="A44" s="85">
        <f t="shared" si="0"/>
        <v>32</v>
      </c>
      <c r="B44" s="72" t="s">
        <v>184</v>
      </c>
      <c r="C44" s="73" t="s">
        <v>129</v>
      </c>
      <c r="D44" s="200">
        <v>79732484.41</v>
      </c>
      <c r="E44" s="200">
        <v>79732484.41</v>
      </c>
      <c r="F44" s="200">
        <v>78016404.38</v>
      </c>
      <c r="G44" s="74">
        <v>0.9784770279930627</v>
      </c>
      <c r="J44" s="32"/>
    </row>
    <row r="45" spans="1:10" ht="25.5">
      <c r="A45" s="85">
        <f t="shared" si="0"/>
        <v>33</v>
      </c>
      <c r="B45" s="72" t="s">
        <v>185</v>
      </c>
      <c r="C45" s="73" t="s">
        <v>130</v>
      </c>
      <c r="D45" s="200">
        <v>6218690</v>
      </c>
      <c r="E45" s="200">
        <v>6218690</v>
      </c>
      <c r="F45" s="200">
        <v>5565253.98</v>
      </c>
      <c r="G45" s="74">
        <v>0.8949238473054615</v>
      </c>
      <c r="J45" s="32"/>
    </row>
    <row r="46" spans="1:10" ht="12.75">
      <c r="A46" s="86">
        <f t="shared" si="0"/>
        <v>34</v>
      </c>
      <c r="B46" s="72" t="s">
        <v>186</v>
      </c>
      <c r="C46" s="73" t="s">
        <v>51</v>
      </c>
      <c r="D46" s="200">
        <v>48014884.19</v>
      </c>
      <c r="E46" s="200">
        <v>48014884.19</v>
      </c>
      <c r="F46" s="200">
        <v>34437768.67</v>
      </c>
      <c r="G46" s="74">
        <v>0.7172311097060255</v>
      </c>
      <c r="J46" s="32"/>
    </row>
    <row r="47" spans="1:10" ht="12.75">
      <c r="A47" s="85">
        <f t="shared" si="0"/>
        <v>35</v>
      </c>
      <c r="B47" s="72" t="s">
        <v>187</v>
      </c>
      <c r="C47" s="73" t="s">
        <v>131</v>
      </c>
      <c r="D47" s="200">
        <v>16494709.64</v>
      </c>
      <c r="E47" s="200">
        <v>16494709.64</v>
      </c>
      <c r="F47" s="200">
        <v>16468998.13</v>
      </c>
      <c r="G47" s="74">
        <v>0.9984412268805478</v>
      </c>
      <c r="J47" s="32"/>
    </row>
    <row r="48" spans="1:10" ht="12.75">
      <c r="A48" s="85">
        <f t="shared" si="0"/>
        <v>36</v>
      </c>
      <c r="B48" s="72" t="s">
        <v>188</v>
      </c>
      <c r="C48" s="73" t="s">
        <v>70</v>
      </c>
      <c r="D48" s="200">
        <v>31520174.55</v>
      </c>
      <c r="E48" s="200">
        <v>31520174.55</v>
      </c>
      <c r="F48" s="200">
        <v>17968770.54</v>
      </c>
      <c r="G48" s="74">
        <v>0.5700720505686413</v>
      </c>
      <c r="J48" s="32"/>
    </row>
    <row r="49" spans="1:10" ht="12.75">
      <c r="A49" s="86">
        <f t="shared" si="0"/>
        <v>37</v>
      </c>
      <c r="B49" s="72" t="s">
        <v>814</v>
      </c>
      <c r="C49" s="73" t="s">
        <v>775</v>
      </c>
      <c r="D49" s="200">
        <v>1000000</v>
      </c>
      <c r="E49" s="200">
        <v>1000000</v>
      </c>
      <c r="F49" s="200">
        <v>999705</v>
      </c>
      <c r="G49" s="74">
        <v>0.999705</v>
      </c>
      <c r="J49" s="32"/>
    </row>
    <row r="50" spans="1:10" ht="12.75">
      <c r="A50" s="85">
        <f t="shared" si="0"/>
        <v>38</v>
      </c>
      <c r="B50" s="72" t="s">
        <v>815</v>
      </c>
      <c r="C50" s="73" t="s">
        <v>777</v>
      </c>
      <c r="D50" s="200">
        <v>250000</v>
      </c>
      <c r="E50" s="200">
        <v>250000</v>
      </c>
      <c r="F50" s="200">
        <v>249705</v>
      </c>
      <c r="G50" s="74">
        <v>0.99882</v>
      </c>
      <c r="J50" s="32"/>
    </row>
    <row r="51" spans="1:10" ht="12.75">
      <c r="A51" s="85">
        <f t="shared" si="0"/>
        <v>39</v>
      </c>
      <c r="B51" s="72" t="s">
        <v>816</v>
      </c>
      <c r="C51" s="73" t="s">
        <v>779</v>
      </c>
      <c r="D51" s="200">
        <v>750000</v>
      </c>
      <c r="E51" s="200">
        <v>750000</v>
      </c>
      <c r="F51" s="200">
        <v>750000</v>
      </c>
      <c r="G51" s="74">
        <v>1</v>
      </c>
      <c r="J51" s="32"/>
    </row>
    <row r="52" spans="1:10" ht="51">
      <c r="A52" s="86">
        <f t="shared" si="0"/>
        <v>40</v>
      </c>
      <c r="B52" s="72" t="s">
        <v>189</v>
      </c>
      <c r="C52" s="73" t="s">
        <v>84</v>
      </c>
      <c r="D52" s="200">
        <v>143364600</v>
      </c>
      <c r="E52" s="200">
        <v>143364600</v>
      </c>
      <c r="F52" s="200">
        <v>143294806.82</v>
      </c>
      <c r="G52" s="74">
        <v>0.9995131770325449</v>
      </c>
      <c r="J52" s="32"/>
    </row>
    <row r="53" spans="1:7" ht="38.25">
      <c r="A53" s="85">
        <f t="shared" si="0"/>
        <v>41</v>
      </c>
      <c r="B53" s="72" t="s">
        <v>190</v>
      </c>
      <c r="C53" s="73" t="s">
        <v>85</v>
      </c>
      <c r="D53" s="200">
        <v>20702000</v>
      </c>
      <c r="E53" s="200">
        <v>20702000</v>
      </c>
      <c r="F53" s="200">
        <v>20702000</v>
      </c>
      <c r="G53" s="74">
        <v>1</v>
      </c>
    </row>
    <row r="54" spans="1:7" ht="25.5">
      <c r="A54" s="85">
        <f t="shared" si="0"/>
        <v>42</v>
      </c>
      <c r="B54" s="72" t="s">
        <v>191</v>
      </c>
      <c r="C54" s="73" t="s">
        <v>86</v>
      </c>
      <c r="D54" s="200">
        <v>122662600</v>
      </c>
      <c r="E54" s="200">
        <v>122662600</v>
      </c>
      <c r="F54" s="200">
        <v>122592806.82</v>
      </c>
      <c r="G54" s="74">
        <v>0.9994310149956058</v>
      </c>
    </row>
    <row r="55" spans="1:7" ht="12.75">
      <c r="A55" s="86">
        <f t="shared" si="0"/>
        <v>43</v>
      </c>
      <c r="B55" s="201" t="s">
        <v>253</v>
      </c>
      <c r="C55" s="202"/>
      <c r="D55" s="203">
        <v>1133238406.54</v>
      </c>
      <c r="E55" s="203">
        <v>1133238406.54</v>
      </c>
      <c r="F55" s="203">
        <v>1050521186.37</v>
      </c>
      <c r="G55" s="204">
        <v>0.9270081037735458</v>
      </c>
    </row>
    <row r="56" ht="12">
      <c r="F56" s="32"/>
    </row>
    <row r="57" ht="12">
      <c r="F57" s="32"/>
    </row>
  </sheetData>
  <sheetProtection/>
  <autoFilter ref="A12:L55"/>
  <mergeCells count="13">
    <mergeCell ref="E1:G1"/>
    <mergeCell ref="E2:G2"/>
    <mergeCell ref="E3:G3"/>
    <mergeCell ref="E4:G4"/>
    <mergeCell ref="E5:G5"/>
    <mergeCell ref="B55:C55"/>
    <mergeCell ref="F9:G10"/>
    <mergeCell ref="A7:G7"/>
    <mergeCell ref="A9:A11"/>
    <mergeCell ref="B9:B11"/>
    <mergeCell ref="C9:C11"/>
    <mergeCell ref="D9:D11"/>
    <mergeCell ref="E9:E11"/>
  </mergeCells>
  <printOptions/>
  <pageMargins left="0.984251968503937" right="0.1968503937007874" top="0.1968503937007874" bottom="0.1968503937007874" header="0.5118110236220472" footer="0.5118110236220472"/>
  <pageSetup fitToHeight="0"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N621"/>
  <sheetViews>
    <sheetView zoomScalePageLayoutView="0" workbookViewId="0" topLeftCell="A811">
      <selection activeCell="D5" sqref="D5"/>
    </sheetView>
  </sheetViews>
  <sheetFormatPr defaultColWidth="9.140625" defaultRowHeight="12.75"/>
  <cols>
    <col min="1" max="1" width="4.421875" style="24" customWidth="1"/>
    <col min="2" max="2" width="54.8515625" style="25" customWidth="1"/>
    <col min="3" max="3" width="5.57421875" style="5" customWidth="1"/>
    <col min="4" max="4" width="6.28125" style="5" customWidth="1"/>
    <col min="5" max="5" width="11.140625" style="5" customWidth="1"/>
    <col min="6" max="6" width="5.7109375" style="5" customWidth="1"/>
    <col min="7" max="7" width="13.140625" style="28" customWidth="1"/>
    <col min="8" max="8" width="14.421875" style="28" customWidth="1"/>
    <col min="9" max="9" width="13.00390625" style="28" customWidth="1"/>
    <col min="10" max="10" width="8.8515625" style="5" customWidth="1"/>
    <col min="11" max="11" width="10.8515625" style="5" hidden="1" customWidth="1"/>
    <col min="12" max="12" width="0.13671875" style="5" hidden="1" customWidth="1"/>
    <col min="13" max="13" width="14.421875" style="5" hidden="1" customWidth="1"/>
    <col min="14" max="14" width="11.7109375" style="5" bestFit="1" customWidth="1"/>
    <col min="15" max="16384" width="9.140625" style="5" customWidth="1"/>
  </cols>
  <sheetData>
    <row r="1" spans="8:10" ht="12.75">
      <c r="H1" s="205" t="s">
        <v>63</v>
      </c>
      <c r="I1" s="205"/>
      <c r="J1" s="205"/>
    </row>
    <row r="2" spans="8:10" ht="12.75" customHeight="1">
      <c r="H2" s="197" t="s">
        <v>61</v>
      </c>
      <c r="I2" s="197"/>
      <c r="J2" s="197"/>
    </row>
    <row r="3" spans="8:10" ht="12.75" customHeight="1">
      <c r="H3" s="197" t="s">
        <v>111</v>
      </c>
      <c r="I3" s="197"/>
      <c r="J3" s="197"/>
    </row>
    <row r="4" spans="8:10" ht="12.75" customHeight="1">
      <c r="H4" s="198" t="s">
        <v>119</v>
      </c>
      <c r="I4" s="198"/>
      <c r="J4" s="198"/>
    </row>
    <row r="5" spans="8:10" ht="11.25" customHeight="1">
      <c r="H5" s="199" t="s">
        <v>252</v>
      </c>
      <c r="I5" s="199"/>
      <c r="J5" s="199"/>
    </row>
    <row r="7" spans="1:10" ht="37.5" customHeight="1">
      <c r="A7" s="114" t="s">
        <v>818</v>
      </c>
      <c r="B7" s="114"/>
      <c r="C7" s="114"/>
      <c r="D7" s="114"/>
      <c r="E7" s="114"/>
      <c r="F7" s="114"/>
      <c r="G7" s="114"/>
      <c r="H7" s="114"/>
      <c r="I7" s="114"/>
      <c r="J7" s="114"/>
    </row>
    <row r="9" spans="1:10" ht="11.25">
      <c r="A9" s="115" t="s">
        <v>112</v>
      </c>
      <c r="B9" s="115" t="s">
        <v>64</v>
      </c>
      <c r="C9" s="115" t="s">
        <v>109</v>
      </c>
      <c r="D9" s="115" t="s">
        <v>52</v>
      </c>
      <c r="E9" s="115" t="s">
        <v>110</v>
      </c>
      <c r="F9" s="115" t="s">
        <v>53</v>
      </c>
      <c r="G9" s="120" t="s">
        <v>959</v>
      </c>
      <c r="H9" s="120" t="s">
        <v>960</v>
      </c>
      <c r="I9" s="123" t="s">
        <v>54</v>
      </c>
      <c r="J9" s="123"/>
    </row>
    <row r="10" spans="1:10" s="6" customFormat="1" ht="11.25">
      <c r="A10" s="116"/>
      <c r="B10" s="116"/>
      <c r="C10" s="116"/>
      <c r="D10" s="116"/>
      <c r="E10" s="116"/>
      <c r="F10" s="116"/>
      <c r="G10" s="121"/>
      <c r="H10" s="121"/>
      <c r="I10" s="123"/>
      <c r="J10" s="123"/>
    </row>
    <row r="11" spans="1:10" ht="76.5" customHeight="1">
      <c r="A11" s="117"/>
      <c r="B11" s="117"/>
      <c r="C11" s="117"/>
      <c r="D11" s="117"/>
      <c r="E11" s="117"/>
      <c r="F11" s="117"/>
      <c r="G11" s="122"/>
      <c r="H11" s="122"/>
      <c r="I11" s="39" t="s">
        <v>62</v>
      </c>
      <c r="J11" s="1" t="s">
        <v>195</v>
      </c>
    </row>
    <row r="12" spans="1:10" ht="13.5" customHeight="1">
      <c r="A12" s="27">
        <v>1</v>
      </c>
      <c r="B12" s="26">
        <v>2</v>
      </c>
      <c r="C12" s="27">
        <v>3</v>
      </c>
      <c r="D12" s="4">
        <v>4</v>
      </c>
      <c r="E12" s="4">
        <v>5</v>
      </c>
      <c r="F12" s="4">
        <v>6</v>
      </c>
      <c r="G12" s="100">
        <v>7</v>
      </c>
      <c r="H12" s="100">
        <v>8</v>
      </c>
      <c r="I12" s="100">
        <v>9</v>
      </c>
      <c r="J12" s="100">
        <v>10</v>
      </c>
    </row>
    <row r="13" spans="1:10" s="38" customFormat="1" ht="25.5">
      <c r="A13" s="67">
        <v>1</v>
      </c>
      <c r="B13" s="69" t="s">
        <v>706</v>
      </c>
      <c r="C13" s="70" t="s">
        <v>707</v>
      </c>
      <c r="D13" s="70" t="s">
        <v>67</v>
      </c>
      <c r="E13" s="70" t="s">
        <v>255</v>
      </c>
      <c r="F13" s="70" t="s">
        <v>68</v>
      </c>
      <c r="G13" s="76">
        <v>2194000</v>
      </c>
      <c r="H13" s="76">
        <v>2194000</v>
      </c>
      <c r="I13" s="76">
        <v>2192708.32</v>
      </c>
      <c r="J13" s="71">
        <v>0.9994112670920693</v>
      </c>
    </row>
    <row r="14" spans="1:10" ht="12.75">
      <c r="A14" s="68">
        <f>A13+1</f>
        <v>2</v>
      </c>
      <c r="B14" s="72" t="s">
        <v>256</v>
      </c>
      <c r="C14" s="73" t="s">
        <v>707</v>
      </c>
      <c r="D14" s="73" t="s">
        <v>56</v>
      </c>
      <c r="E14" s="73" t="s">
        <v>255</v>
      </c>
      <c r="F14" s="73" t="s">
        <v>68</v>
      </c>
      <c r="G14" s="77">
        <v>2194000</v>
      </c>
      <c r="H14" s="77">
        <v>2194000</v>
      </c>
      <c r="I14" s="77">
        <v>2192708.32</v>
      </c>
      <c r="J14" s="74">
        <v>0.9994112670920693</v>
      </c>
    </row>
    <row r="15" spans="1:10" ht="12.75">
      <c r="A15" s="68">
        <f aca="true" t="shared" si="0" ref="A15:A78">A14+1</f>
        <v>3</v>
      </c>
      <c r="B15" s="72" t="s">
        <v>708</v>
      </c>
      <c r="C15" s="73" t="s">
        <v>707</v>
      </c>
      <c r="D15" s="73" t="s">
        <v>709</v>
      </c>
      <c r="E15" s="73" t="s">
        <v>255</v>
      </c>
      <c r="F15" s="73" t="s">
        <v>68</v>
      </c>
      <c r="G15" s="77">
        <v>2194000</v>
      </c>
      <c r="H15" s="77">
        <v>2194000</v>
      </c>
      <c r="I15" s="77">
        <v>2192708.32</v>
      </c>
      <c r="J15" s="74">
        <v>0.9994112670920693</v>
      </c>
    </row>
    <row r="16" spans="1:10" ht="12.75">
      <c r="A16" s="68">
        <f t="shared" si="0"/>
        <v>4</v>
      </c>
      <c r="B16" s="72" t="s">
        <v>258</v>
      </c>
      <c r="C16" s="73" t="s">
        <v>707</v>
      </c>
      <c r="D16" s="73" t="s">
        <v>709</v>
      </c>
      <c r="E16" s="73" t="s">
        <v>259</v>
      </c>
      <c r="F16" s="73" t="s">
        <v>68</v>
      </c>
      <c r="G16" s="77">
        <v>2194000</v>
      </c>
      <c r="H16" s="77">
        <v>2194000</v>
      </c>
      <c r="I16" s="77">
        <v>2192708.32</v>
      </c>
      <c r="J16" s="74">
        <v>0.9994112670920693</v>
      </c>
    </row>
    <row r="17" spans="1:10" ht="12.75">
      <c r="A17" s="68">
        <f t="shared" si="0"/>
        <v>5</v>
      </c>
      <c r="B17" s="72" t="s">
        <v>710</v>
      </c>
      <c r="C17" s="73" t="s">
        <v>707</v>
      </c>
      <c r="D17" s="73" t="s">
        <v>709</v>
      </c>
      <c r="E17" s="73" t="s">
        <v>711</v>
      </c>
      <c r="F17" s="73" t="s">
        <v>68</v>
      </c>
      <c r="G17" s="77">
        <v>2194000</v>
      </c>
      <c r="H17" s="77">
        <v>2194000</v>
      </c>
      <c r="I17" s="77">
        <v>2192708.32</v>
      </c>
      <c r="J17" s="74">
        <v>0.9994112670920693</v>
      </c>
    </row>
    <row r="18" spans="1:10" ht="12.75">
      <c r="A18" s="68">
        <f t="shared" si="0"/>
        <v>6</v>
      </c>
      <c r="B18" s="72" t="s">
        <v>712</v>
      </c>
      <c r="C18" s="73" t="s">
        <v>707</v>
      </c>
      <c r="D18" s="73" t="s">
        <v>709</v>
      </c>
      <c r="E18" s="73" t="s">
        <v>711</v>
      </c>
      <c r="F18" s="73" t="s">
        <v>713</v>
      </c>
      <c r="G18" s="77">
        <v>2194000</v>
      </c>
      <c r="H18" s="77">
        <v>2194000</v>
      </c>
      <c r="I18" s="77">
        <v>2192708.32</v>
      </c>
      <c r="J18" s="74">
        <v>0.9994112670920693</v>
      </c>
    </row>
    <row r="19" spans="1:10" s="38" customFormat="1" ht="12.75">
      <c r="A19" s="67">
        <f t="shared" si="0"/>
        <v>7</v>
      </c>
      <c r="B19" s="69" t="s">
        <v>254</v>
      </c>
      <c r="C19" s="70" t="s">
        <v>87</v>
      </c>
      <c r="D19" s="70" t="s">
        <v>67</v>
      </c>
      <c r="E19" s="70" t="s">
        <v>255</v>
      </c>
      <c r="F19" s="70" t="s">
        <v>68</v>
      </c>
      <c r="G19" s="76">
        <v>370483958.65</v>
      </c>
      <c r="H19" s="76">
        <v>370483958.65</v>
      </c>
      <c r="I19" s="76">
        <v>339551509.15</v>
      </c>
      <c r="J19" s="71">
        <v>0.9165079923764737</v>
      </c>
    </row>
    <row r="20" spans="1:10" ht="12.75">
      <c r="A20" s="68">
        <f t="shared" si="0"/>
        <v>8</v>
      </c>
      <c r="B20" s="72" t="s">
        <v>256</v>
      </c>
      <c r="C20" s="73" t="s">
        <v>87</v>
      </c>
      <c r="D20" s="73" t="s">
        <v>56</v>
      </c>
      <c r="E20" s="73" t="s">
        <v>255</v>
      </c>
      <c r="F20" s="73" t="s">
        <v>68</v>
      </c>
      <c r="G20" s="77">
        <v>71998793.72</v>
      </c>
      <c r="H20" s="77">
        <v>71998793.72</v>
      </c>
      <c r="I20" s="77">
        <v>60566437.31</v>
      </c>
      <c r="J20" s="74">
        <v>0.8412146118105824</v>
      </c>
    </row>
    <row r="21" spans="1:10" ht="38.25">
      <c r="A21" s="68">
        <f t="shared" si="0"/>
        <v>9</v>
      </c>
      <c r="B21" s="72" t="s">
        <v>257</v>
      </c>
      <c r="C21" s="73" t="s">
        <v>87</v>
      </c>
      <c r="D21" s="73" t="s">
        <v>37</v>
      </c>
      <c r="E21" s="73" t="s">
        <v>255</v>
      </c>
      <c r="F21" s="73" t="s">
        <v>68</v>
      </c>
      <c r="G21" s="77">
        <v>1544178</v>
      </c>
      <c r="H21" s="77">
        <v>1544178</v>
      </c>
      <c r="I21" s="77">
        <v>1536629.23</v>
      </c>
      <c r="J21" s="74">
        <v>0.9951114638338326</v>
      </c>
    </row>
    <row r="22" spans="1:10" ht="12.75">
      <c r="A22" s="68">
        <f t="shared" si="0"/>
        <v>10</v>
      </c>
      <c r="B22" s="72" t="s">
        <v>258</v>
      </c>
      <c r="C22" s="73" t="s">
        <v>87</v>
      </c>
      <c r="D22" s="73" t="s">
        <v>37</v>
      </c>
      <c r="E22" s="73" t="s">
        <v>259</v>
      </c>
      <c r="F22" s="73" t="s">
        <v>68</v>
      </c>
      <c r="G22" s="77">
        <v>1544178</v>
      </c>
      <c r="H22" s="77">
        <v>1544178</v>
      </c>
      <c r="I22" s="77">
        <v>1536629.23</v>
      </c>
      <c r="J22" s="74">
        <v>0.9951114638338326</v>
      </c>
    </row>
    <row r="23" spans="1:10" ht="12.75">
      <c r="A23" s="68">
        <f t="shared" si="0"/>
        <v>11</v>
      </c>
      <c r="B23" s="72" t="s">
        <v>260</v>
      </c>
      <c r="C23" s="73" t="s">
        <v>87</v>
      </c>
      <c r="D23" s="73" t="s">
        <v>37</v>
      </c>
      <c r="E23" s="73" t="s">
        <v>261</v>
      </c>
      <c r="F23" s="73" t="s">
        <v>68</v>
      </c>
      <c r="G23" s="77">
        <v>1544178</v>
      </c>
      <c r="H23" s="77">
        <v>1544178</v>
      </c>
      <c r="I23" s="77">
        <v>1536629.23</v>
      </c>
      <c r="J23" s="74">
        <v>0.9951114638338326</v>
      </c>
    </row>
    <row r="24" spans="1:10" ht="25.5">
      <c r="A24" s="68">
        <f t="shared" si="0"/>
        <v>12</v>
      </c>
      <c r="B24" s="72" t="s">
        <v>262</v>
      </c>
      <c r="C24" s="73" t="s">
        <v>87</v>
      </c>
      <c r="D24" s="73" t="s">
        <v>37</v>
      </c>
      <c r="E24" s="73" t="s">
        <v>261</v>
      </c>
      <c r="F24" s="73" t="s">
        <v>143</v>
      </c>
      <c r="G24" s="77">
        <v>1544178</v>
      </c>
      <c r="H24" s="77">
        <v>1544178</v>
      </c>
      <c r="I24" s="77">
        <v>1536629.23</v>
      </c>
      <c r="J24" s="74">
        <v>0.9951114638338326</v>
      </c>
    </row>
    <row r="25" spans="1:10" ht="51">
      <c r="A25" s="68">
        <f t="shared" si="0"/>
        <v>13</v>
      </c>
      <c r="B25" s="72" t="s">
        <v>263</v>
      </c>
      <c r="C25" s="73" t="s">
        <v>87</v>
      </c>
      <c r="D25" s="73" t="s">
        <v>39</v>
      </c>
      <c r="E25" s="73" t="s">
        <v>255</v>
      </c>
      <c r="F25" s="73" t="s">
        <v>68</v>
      </c>
      <c r="G25" s="77">
        <v>21791832.02</v>
      </c>
      <c r="H25" s="77">
        <v>21791832.02</v>
      </c>
      <c r="I25" s="77">
        <v>21567822.17</v>
      </c>
      <c r="J25" s="74">
        <v>0.9897204672927724</v>
      </c>
    </row>
    <row r="26" spans="1:10" ht="12.75">
      <c r="A26" s="68">
        <f t="shared" si="0"/>
        <v>14</v>
      </c>
      <c r="B26" s="72" t="s">
        <v>258</v>
      </c>
      <c r="C26" s="73" t="s">
        <v>87</v>
      </c>
      <c r="D26" s="73" t="s">
        <v>39</v>
      </c>
      <c r="E26" s="73" t="s">
        <v>259</v>
      </c>
      <c r="F26" s="73" t="s">
        <v>68</v>
      </c>
      <c r="G26" s="77">
        <v>21791832.02</v>
      </c>
      <c r="H26" s="77">
        <v>21791832.02</v>
      </c>
      <c r="I26" s="77">
        <v>21567822.17</v>
      </c>
      <c r="J26" s="74">
        <v>0.9897204672927724</v>
      </c>
    </row>
    <row r="27" spans="1:10" ht="25.5">
      <c r="A27" s="68">
        <f t="shared" si="0"/>
        <v>15</v>
      </c>
      <c r="B27" s="72" t="s">
        <v>264</v>
      </c>
      <c r="C27" s="73" t="s">
        <v>87</v>
      </c>
      <c r="D27" s="73" t="s">
        <v>39</v>
      </c>
      <c r="E27" s="73" t="s">
        <v>265</v>
      </c>
      <c r="F27" s="73" t="s">
        <v>68</v>
      </c>
      <c r="G27" s="77">
        <v>21791832.02</v>
      </c>
      <c r="H27" s="77">
        <v>21791832.02</v>
      </c>
      <c r="I27" s="77">
        <v>21567822.17</v>
      </c>
      <c r="J27" s="74">
        <v>0.9897204672927724</v>
      </c>
    </row>
    <row r="28" spans="1:10" ht="25.5">
      <c r="A28" s="68">
        <f t="shared" si="0"/>
        <v>16</v>
      </c>
      <c r="B28" s="72" t="s">
        <v>262</v>
      </c>
      <c r="C28" s="73" t="s">
        <v>87</v>
      </c>
      <c r="D28" s="73" t="s">
        <v>39</v>
      </c>
      <c r="E28" s="73" t="s">
        <v>265</v>
      </c>
      <c r="F28" s="73" t="s">
        <v>143</v>
      </c>
      <c r="G28" s="77">
        <v>21566428</v>
      </c>
      <c r="H28" s="77">
        <v>21566428</v>
      </c>
      <c r="I28" s="77">
        <v>21550167.46</v>
      </c>
      <c r="J28" s="74">
        <v>0.9992460253501414</v>
      </c>
    </row>
    <row r="29" spans="1:10" ht="25.5">
      <c r="A29" s="68">
        <f t="shared" si="0"/>
        <v>17</v>
      </c>
      <c r="B29" s="72" t="s">
        <v>266</v>
      </c>
      <c r="C29" s="73" t="s">
        <v>87</v>
      </c>
      <c r="D29" s="73" t="s">
        <v>39</v>
      </c>
      <c r="E29" s="73" t="s">
        <v>265</v>
      </c>
      <c r="F29" s="73" t="s">
        <v>144</v>
      </c>
      <c r="G29" s="77">
        <v>216115</v>
      </c>
      <c r="H29" s="77">
        <v>216115</v>
      </c>
      <c r="I29" s="77">
        <v>8365.69</v>
      </c>
      <c r="J29" s="74">
        <v>0.038709437105244895</v>
      </c>
    </row>
    <row r="30" spans="1:10" ht="12.75">
      <c r="A30" s="68">
        <f t="shared" si="0"/>
        <v>18</v>
      </c>
      <c r="B30" s="72" t="s">
        <v>267</v>
      </c>
      <c r="C30" s="73" t="s">
        <v>87</v>
      </c>
      <c r="D30" s="73" t="s">
        <v>39</v>
      </c>
      <c r="E30" s="73" t="s">
        <v>265</v>
      </c>
      <c r="F30" s="73" t="s">
        <v>146</v>
      </c>
      <c r="G30" s="77">
        <v>9289.02</v>
      </c>
      <c r="H30" s="77">
        <v>9289.02</v>
      </c>
      <c r="I30" s="77">
        <v>9289.02</v>
      </c>
      <c r="J30" s="74">
        <v>1</v>
      </c>
    </row>
    <row r="31" spans="1:10" ht="38.25">
      <c r="A31" s="68">
        <f t="shared" si="0"/>
        <v>19</v>
      </c>
      <c r="B31" s="72" t="s">
        <v>268</v>
      </c>
      <c r="C31" s="73" t="s">
        <v>87</v>
      </c>
      <c r="D31" s="73" t="s">
        <v>120</v>
      </c>
      <c r="E31" s="73" t="s">
        <v>255</v>
      </c>
      <c r="F31" s="73" t="s">
        <v>68</v>
      </c>
      <c r="G31" s="77">
        <v>9737881.5</v>
      </c>
      <c r="H31" s="77">
        <v>9737881.5</v>
      </c>
      <c r="I31" s="77">
        <v>9567297.14</v>
      </c>
      <c r="J31" s="74">
        <v>0.9824823951698324</v>
      </c>
    </row>
    <row r="32" spans="1:10" ht="12.75">
      <c r="A32" s="68">
        <f t="shared" si="0"/>
        <v>20</v>
      </c>
      <c r="B32" s="72" t="s">
        <v>258</v>
      </c>
      <c r="C32" s="73" t="s">
        <v>87</v>
      </c>
      <c r="D32" s="73" t="s">
        <v>120</v>
      </c>
      <c r="E32" s="73" t="s">
        <v>259</v>
      </c>
      <c r="F32" s="73" t="s">
        <v>68</v>
      </c>
      <c r="G32" s="77">
        <v>9737881.5</v>
      </c>
      <c r="H32" s="77">
        <v>9737881.5</v>
      </c>
      <c r="I32" s="77">
        <v>9567297.14</v>
      </c>
      <c r="J32" s="74">
        <v>0.9824823951698324</v>
      </c>
    </row>
    <row r="33" spans="1:10" ht="25.5">
      <c r="A33" s="68">
        <f t="shared" si="0"/>
        <v>21</v>
      </c>
      <c r="B33" s="72" t="s">
        <v>264</v>
      </c>
      <c r="C33" s="73" t="s">
        <v>87</v>
      </c>
      <c r="D33" s="73" t="s">
        <v>120</v>
      </c>
      <c r="E33" s="73" t="s">
        <v>265</v>
      </c>
      <c r="F33" s="73" t="s">
        <v>68</v>
      </c>
      <c r="G33" s="77">
        <v>9737881.5</v>
      </c>
      <c r="H33" s="77">
        <v>9737881.5</v>
      </c>
      <c r="I33" s="77">
        <v>9567297.14</v>
      </c>
      <c r="J33" s="74">
        <v>0.9824823951698324</v>
      </c>
    </row>
    <row r="34" spans="1:10" ht="25.5">
      <c r="A34" s="68">
        <f t="shared" si="0"/>
        <v>22</v>
      </c>
      <c r="B34" s="72" t="s">
        <v>262</v>
      </c>
      <c r="C34" s="73" t="s">
        <v>87</v>
      </c>
      <c r="D34" s="73" t="s">
        <v>120</v>
      </c>
      <c r="E34" s="73" t="s">
        <v>265</v>
      </c>
      <c r="F34" s="73" t="s">
        <v>143</v>
      </c>
      <c r="G34" s="77">
        <v>7954786.5</v>
      </c>
      <c r="H34" s="77">
        <v>7954786.5</v>
      </c>
      <c r="I34" s="77">
        <v>7953270.06</v>
      </c>
      <c r="J34" s="74">
        <v>0.9998093676052776</v>
      </c>
    </row>
    <row r="35" spans="1:10" ht="25.5">
      <c r="A35" s="68">
        <f t="shared" si="0"/>
        <v>23</v>
      </c>
      <c r="B35" s="72" t="s">
        <v>266</v>
      </c>
      <c r="C35" s="73" t="s">
        <v>87</v>
      </c>
      <c r="D35" s="73" t="s">
        <v>120</v>
      </c>
      <c r="E35" s="73" t="s">
        <v>265</v>
      </c>
      <c r="F35" s="73" t="s">
        <v>144</v>
      </c>
      <c r="G35" s="77">
        <v>1783095</v>
      </c>
      <c r="H35" s="77">
        <v>1783095</v>
      </c>
      <c r="I35" s="77">
        <v>1614027.08</v>
      </c>
      <c r="J35" s="74">
        <v>0.9051828870587377</v>
      </c>
    </row>
    <row r="36" spans="1:10" ht="12.75">
      <c r="A36" s="68">
        <f t="shared" si="0"/>
        <v>24</v>
      </c>
      <c r="B36" s="72" t="s">
        <v>269</v>
      </c>
      <c r="C36" s="73" t="s">
        <v>87</v>
      </c>
      <c r="D36" s="73" t="s">
        <v>213</v>
      </c>
      <c r="E36" s="73" t="s">
        <v>255</v>
      </c>
      <c r="F36" s="73" t="s">
        <v>68</v>
      </c>
      <c r="G36" s="77">
        <v>1000000</v>
      </c>
      <c r="H36" s="77">
        <v>1000000</v>
      </c>
      <c r="I36" s="77">
        <v>0</v>
      </c>
      <c r="J36" s="74">
        <v>0</v>
      </c>
    </row>
    <row r="37" spans="1:10" ht="12.75">
      <c r="A37" s="68">
        <f t="shared" si="0"/>
        <v>25</v>
      </c>
      <c r="B37" s="72" t="s">
        <v>258</v>
      </c>
      <c r="C37" s="73" t="s">
        <v>87</v>
      </c>
      <c r="D37" s="73" t="s">
        <v>213</v>
      </c>
      <c r="E37" s="73" t="s">
        <v>259</v>
      </c>
      <c r="F37" s="73" t="s">
        <v>68</v>
      </c>
      <c r="G37" s="77">
        <v>1000000</v>
      </c>
      <c r="H37" s="77">
        <v>1000000</v>
      </c>
      <c r="I37" s="77">
        <v>0</v>
      </c>
      <c r="J37" s="74">
        <v>0</v>
      </c>
    </row>
    <row r="38" spans="1:10" ht="12.75">
      <c r="A38" s="68">
        <f t="shared" si="0"/>
        <v>26</v>
      </c>
      <c r="B38" s="72" t="s">
        <v>270</v>
      </c>
      <c r="C38" s="73" t="s">
        <v>87</v>
      </c>
      <c r="D38" s="73" t="s">
        <v>213</v>
      </c>
      <c r="E38" s="73" t="s">
        <v>271</v>
      </c>
      <c r="F38" s="73" t="s">
        <v>68</v>
      </c>
      <c r="G38" s="77">
        <v>1000000</v>
      </c>
      <c r="H38" s="77">
        <v>1000000</v>
      </c>
      <c r="I38" s="77">
        <v>0</v>
      </c>
      <c r="J38" s="74">
        <v>0</v>
      </c>
    </row>
    <row r="39" spans="1:10" ht="12.75">
      <c r="A39" s="68">
        <f t="shared" si="0"/>
        <v>27</v>
      </c>
      <c r="B39" s="72" t="s">
        <v>272</v>
      </c>
      <c r="C39" s="73" t="s">
        <v>87</v>
      </c>
      <c r="D39" s="73" t="s">
        <v>213</v>
      </c>
      <c r="E39" s="73" t="s">
        <v>271</v>
      </c>
      <c r="F39" s="73" t="s">
        <v>214</v>
      </c>
      <c r="G39" s="77">
        <v>1000000</v>
      </c>
      <c r="H39" s="77">
        <v>1000000</v>
      </c>
      <c r="I39" s="77">
        <v>0</v>
      </c>
      <c r="J39" s="74">
        <v>0</v>
      </c>
    </row>
    <row r="40" spans="1:10" ht="12.75">
      <c r="A40" s="68">
        <f t="shared" si="0"/>
        <v>28</v>
      </c>
      <c r="B40" s="72" t="s">
        <v>273</v>
      </c>
      <c r="C40" s="73" t="s">
        <v>87</v>
      </c>
      <c r="D40" s="73" t="s">
        <v>66</v>
      </c>
      <c r="E40" s="73" t="s">
        <v>255</v>
      </c>
      <c r="F40" s="73" t="s">
        <v>68</v>
      </c>
      <c r="G40" s="77">
        <v>37924902.2</v>
      </c>
      <c r="H40" s="77">
        <v>37924902.2</v>
      </c>
      <c r="I40" s="77">
        <v>27894688.77</v>
      </c>
      <c r="J40" s="74">
        <v>0.7355243428946799</v>
      </c>
    </row>
    <row r="41" spans="1:10" ht="51">
      <c r="A41" s="68">
        <f t="shared" si="0"/>
        <v>29</v>
      </c>
      <c r="B41" s="72" t="s">
        <v>274</v>
      </c>
      <c r="C41" s="73" t="s">
        <v>87</v>
      </c>
      <c r="D41" s="73" t="s">
        <v>66</v>
      </c>
      <c r="E41" s="73" t="s">
        <v>275</v>
      </c>
      <c r="F41" s="73" t="s">
        <v>68</v>
      </c>
      <c r="G41" s="77">
        <v>21502510.92</v>
      </c>
      <c r="H41" s="77">
        <v>21502510.92</v>
      </c>
      <c r="I41" s="77">
        <v>19374445.09</v>
      </c>
      <c r="J41" s="74">
        <v>0.9010317521559478</v>
      </c>
    </row>
    <row r="42" spans="1:10" ht="38.25">
      <c r="A42" s="68">
        <f t="shared" si="0"/>
        <v>30</v>
      </c>
      <c r="B42" s="72" t="s">
        <v>276</v>
      </c>
      <c r="C42" s="73" t="s">
        <v>87</v>
      </c>
      <c r="D42" s="73" t="s">
        <v>66</v>
      </c>
      <c r="E42" s="73" t="s">
        <v>277</v>
      </c>
      <c r="F42" s="73" t="s">
        <v>68</v>
      </c>
      <c r="G42" s="77">
        <v>1222226.7</v>
      </c>
      <c r="H42" s="77">
        <v>1222226.7</v>
      </c>
      <c r="I42" s="77">
        <v>1221114.25</v>
      </c>
      <c r="J42" s="74">
        <v>0.9990898169709432</v>
      </c>
    </row>
    <row r="43" spans="1:10" ht="25.5">
      <c r="A43" s="68">
        <f t="shared" si="0"/>
        <v>31</v>
      </c>
      <c r="B43" s="72" t="s">
        <v>266</v>
      </c>
      <c r="C43" s="73" t="s">
        <v>87</v>
      </c>
      <c r="D43" s="73" t="s">
        <v>66</v>
      </c>
      <c r="E43" s="73" t="s">
        <v>277</v>
      </c>
      <c r="F43" s="73" t="s">
        <v>144</v>
      </c>
      <c r="G43" s="77">
        <v>1222226.7</v>
      </c>
      <c r="H43" s="77">
        <v>1222226.7</v>
      </c>
      <c r="I43" s="77">
        <v>1221114.25</v>
      </c>
      <c r="J43" s="74">
        <v>0.9990898169709432</v>
      </c>
    </row>
    <row r="44" spans="1:10" ht="25.5">
      <c r="A44" s="68">
        <f t="shared" si="0"/>
        <v>32</v>
      </c>
      <c r="B44" s="72" t="s">
        <v>278</v>
      </c>
      <c r="C44" s="73" t="s">
        <v>87</v>
      </c>
      <c r="D44" s="73" t="s">
        <v>66</v>
      </c>
      <c r="E44" s="73" t="s">
        <v>279</v>
      </c>
      <c r="F44" s="73" t="s">
        <v>68</v>
      </c>
      <c r="G44" s="77">
        <v>350000</v>
      </c>
      <c r="H44" s="77">
        <v>350000</v>
      </c>
      <c r="I44" s="77">
        <v>133430</v>
      </c>
      <c r="J44" s="74">
        <v>0.3812285714285714</v>
      </c>
    </row>
    <row r="45" spans="1:10" ht="25.5">
      <c r="A45" s="68">
        <f t="shared" si="0"/>
        <v>33</v>
      </c>
      <c r="B45" s="72" t="s">
        <v>262</v>
      </c>
      <c r="C45" s="73" t="s">
        <v>87</v>
      </c>
      <c r="D45" s="73" t="s">
        <v>66</v>
      </c>
      <c r="E45" s="73" t="s">
        <v>279</v>
      </c>
      <c r="F45" s="73" t="s">
        <v>143</v>
      </c>
      <c r="G45" s="77">
        <v>220000</v>
      </c>
      <c r="H45" s="77">
        <v>220000</v>
      </c>
      <c r="I45" s="77">
        <v>63430</v>
      </c>
      <c r="J45" s="74">
        <v>0.2883181818181818</v>
      </c>
    </row>
    <row r="46" spans="1:10" ht="25.5">
      <c r="A46" s="68">
        <f t="shared" si="0"/>
        <v>34</v>
      </c>
      <c r="B46" s="72" t="s">
        <v>266</v>
      </c>
      <c r="C46" s="73" t="s">
        <v>87</v>
      </c>
      <c r="D46" s="73" t="s">
        <v>66</v>
      </c>
      <c r="E46" s="73" t="s">
        <v>279</v>
      </c>
      <c r="F46" s="73" t="s">
        <v>144</v>
      </c>
      <c r="G46" s="77">
        <v>130000</v>
      </c>
      <c r="H46" s="77">
        <v>130000</v>
      </c>
      <c r="I46" s="77">
        <v>70000</v>
      </c>
      <c r="J46" s="74">
        <v>0.5384615384615384</v>
      </c>
    </row>
    <row r="47" spans="1:10" ht="38.25">
      <c r="A47" s="68">
        <f t="shared" si="0"/>
        <v>35</v>
      </c>
      <c r="B47" s="72" t="s">
        <v>280</v>
      </c>
      <c r="C47" s="73" t="s">
        <v>87</v>
      </c>
      <c r="D47" s="73" t="s">
        <v>66</v>
      </c>
      <c r="E47" s="73" t="s">
        <v>281</v>
      </c>
      <c r="F47" s="73" t="s">
        <v>68</v>
      </c>
      <c r="G47" s="77">
        <v>170000</v>
      </c>
      <c r="H47" s="77">
        <v>170000</v>
      </c>
      <c r="I47" s="77">
        <v>166632.5</v>
      </c>
      <c r="J47" s="74">
        <v>0.9801911764705883</v>
      </c>
    </row>
    <row r="48" spans="1:10" ht="25.5">
      <c r="A48" s="68">
        <f t="shared" si="0"/>
        <v>36</v>
      </c>
      <c r="B48" s="72" t="s">
        <v>266</v>
      </c>
      <c r="C48" s="73" t="s">
        <v>87</v>
      </c>
      <c r="D48" s="73" t="s">
        <v>66</v>
      </c>
      <c r="E48" s="73" t="s">
        <v>281</v>
      </c>
      <c r="F48" s="73" t="s">
        <v>144</v>
      </c>
      <c r="G48" s="77">
        <v>170000</v>
      </c>
      <c r="H48" s="77">
        <v>170000</v>
      </c>
      <c r="I48" s="77">
        <v>166632.5</v>
      </c>
      <c r="J48" s="74">
        <v>0.9801911764705883</v>
      </c>
    </row>
    <row r="49" spans="1:10" ht="38.25">
      <c r="A49" s="68">
        <f t="shared" si="0"/>
        <v>37</v>
      </c>
      <c r="B49" s="72" t="s">
        <v>282</v>
      </c>
      <c r="C49" s="73" t="s">
        <v>87</v>
      </c>
      <c r="D49" s="73" t="s">
        <v>66</v>
      </c>
      <c r="E49" s="73" t="s">
        <v>283</v>
      </c>
      <c r="F49" s="73" t="s">
        <v>68</v>
      </c>
      <c r="G49" s="77">
        <v>324000</v>
      </c>
      <c r="H49" s="77">
        <v>324000</v>
      </c>
      <c r="I49" s="77">
        <v>313442.61</v>
      </c>
      <c r="J49" s="74">
        <v>0.967415462962963</v>
      </c>
    </row>
    <row r="50" spans="1:10" ht="25.5">
      <c r="A50" s="68">
        <f t="shared" si="0"/>
        <v>38</v>
      </c>
      <c r="B50" s="72" t="s">
        <v>266</v>
      </c>
      <c r="C50" s="73" t="s">
        <v>87</v>
      </c>
      <c r="D50" s="73" t="s">
        <v>66</v>
      </c>
      <c r="E50" s="73" t="s">
        <v>283</v>
      </c>
      <c r="F50" s="73" t="s">
        <v>144</v>
      </c>
      <c r="G50" s="77">
        <v>160000</v>
      </c>
      <c r="H50" s="77">
        <v>160000</v>
      </c>
      <c r="I50" s="77">
        <v>158273.61</v>
      </c>
      <c r="J50" s="74">
        <v>0.9892100625</v>
      </c>
    </row>
    <row r="51" spans="1:10" ht="12.75">
      <c r="A51" s="68">
        <f t="shared" si="0"/>
        <v>39</v>
      </c>
      <c r="B51" s="72" t="s">
        <v>284</v>
      </c>
      <c r="C51" s="73" t="s">
        <v>87</v>
      </c>
      <c r="D51" s="73" t="s">
        <v>66</v>
      </c>
      <c r="E51" s="73" t="s">
        <v>283</v>
      </c>
      <c r="F51" s="73" t="s">
        <v>145</v>
      </c>
      <c r="G51" s="77">
        <v>164000</v>
      </c>
      <c r="H51" s="77">
        <v>164000</v>
      </c>
      <c r="I51" s="77">
        <v>155169</v>
      </c>
      <c r="J51" s="74">
        <v>0.9461524390243903</v>
      </c>
    </row>
    <row r="52" spans="1:10" ht="76.5">
      <c r="A52" s="68">
        <f t="shared" si="0"/>
        <v>40</v>
      </c>
      <c r="B52" s="72" t="s">
        <v>285</v>
      </c>
      <c r="C52" s="73" t="s">
        <v>87</v>
      </c>
      <c r="D52" s="73" t="s">
        <v>66</v>
      </c>
      <c r="E52" s="73" t="s">
        <v>286</v>
      </c>
      <c r="F52" s="73" t="s">
        <v>68</v>
      </c>
      <c r="G52" s="77">
        <v>200000</v>
      </c>
      <c r="H52" s="77">
        <v>200000</v>
      </c>
      <c r="I52" s="77">
        <v>195468.28</v>
      </c>
      <c r="J52" s="74">
        <v>0.9773414</v>
      </c>
    </row>
    <row r="53" spans="1:10" ht="25.5">
      <c r="A53" s="68">
        <f t="shared" si="0"/>
        <v>41</v>
      </c>
      <c r="B53" s="72" t="s">
        <v>266</v>
      </c>
      <c r="C53" s="73" t="s">
        <v>87</v>
      </c>
      <c r="D53" s="73" t="s">
        <v>66</v>
      </c>
      <c r="E53" s="73" t="s">
        <v>286</v>
      </c>
      <c r="F53" s="73" t="s">
        <v>144</v>
      </c>
      <c r="G53" s="77">
        <v>200000</v>
      </c>
      <c r="H53" s="77">
        <v>200000</v>
      </c>
      <c r="I53" s="77">
        <v>195468.28</v>
      </c>
      <c r="J53" s="74">
        <v>0.9773414</v>
      </c>
    </row>
    <row r="54" spans="1:10" ht="51">
      <c r="A54" s="68">
        <f t="shared" si="0"/>
        <v>42</v>
      </c>
      <c r="B54" s="72" t="s">
        <v>287</v>
      </c>
      <c r="C54" s="73" t="s">
        <v>87</v>
      </c>
      <c r="D54" s="73" t="s">
        <v>66</v>
      </c>
      <c r="E54" s="73" t="s">
        <v>288</v>
      </c>
      <c r="F54" s="73" t="s">
        <v>68</v>
      </c>
      <c r="G54" s="77">
        <v>50000</v>
      </c>
      <c r="H54" s="77">
        <v>50000</v>
      </c>
      <c r="I54" s="77">
        <v>50000</v>
      </c>
      <c r="J54" s="74">
        <v>1</v>
      </c>
    </row>
    <row r="55" spans="1:10" ht="25.5">
      <c r="A55" s="68">
        <f t="shared" si="0"/>
        <v>43</v>
      </c>
      <c r="B55" s="72" t="s">
        <v>266</v>
      </c>
      <c r="C55" s="73" t="s">
        <v>87</v>
      </c>
      <c r="D55" s="73" t="s">
        <v>66</v>
      </c>
      <c r="E55" s="73" t="s">
        <v>288</v>
      </c>
      <c r="F55" s="73" t="s">
        <v>144</v>
      </c>
      <c r="G55" s="77">
        <v>50000</v>
      </c>
      <c r="H55" s="77">
        <v>50000</v>
      </c>
      <c r="I55" s="77">
        <v>50000</v>
      </c>
      <c r="J55" s="74">
        <v>1</v>
      </c>
    </row>
    <row r="56" spans="1:10" ht="25.5">
      <c r="A56" s="68">
        <f t="shared" si="0"/>
        <v>44</v>
      </c>
      <c r="B56" s="72" t="s">
        <v>289</v>
      </c>
      <c r="C56" s="73" t="s">
        <v>87</v>
      </c>
      <c r="D56" s="73" t="s">
        <v>66</v>
      </c>
      <c r="E56" s="73" t="s">
        <v>290</v>
      </c>
      <c r="F56" s="73" t="s">
        <v>68</v>
      </c>
      <c r="G56" s="77">
        <v>140000</v>
      </c>
      <c r="H56" s="77">
        <v>140000</v>
      </c>
      <c r="I56" s="77">
        <v>139931</v>
      </c>
      <c r="J56" s="74">
        <v>0.9995071428571428</v>
      </c>
    </row>
    <row r="57" spans="1:10" ht="25.5">
      <c r="A57" s="68">
        <f t="shared" si="0"/>
        <v>45</v>
      </c>
      <c r="B57" s="72" t="s">
        <v>266</v>
      </c>
      <c r="C57" s="73" t="s">
        <v>87</v>
      </c>
      <c r="D57" s="73" t="s">
        <v>66</v>
      </c>
      <c r="E57" s="73" t="s">
        <v>290</v>
      </c>
      <c r="F57" s="73" t="s">
        <v>144</v>
      </c>
      <c r="G57" s="77">
        <v>140000</v>
      </c>
      <c r="H57" s="77">
        <v>140000</v>
      </c>
      <c r="I57" s="77">
        <v>139931</v>
      </c>
      <c r="J57" s="74">
        <v>0.9995071428571428</v>
      </c>
    </row>
    <row r="58" spans="1:10" ht="25.5">
      <c r="A58" s="68">
        <f t="shared" si="0"/>
        <v>46</v>
      </c>
      <c r="B58" s="72" t="s">
        <v>291</v>
      </c>
      <c r="C58" s="73" t="s">
        <v>87</v>
      </c>
      <c r="D58" s="73" t="s">
        <v>66</v>
      </c>
      <c r="E58" s="73" t="s">
        <v>292</v>
      </c>
      <c r="F58" s="73" t="s">
        <v>68</v>
      </c>
      <c r="G58" s="77">
        <v>50000</v>
      </c>
      <c r="H58" s="77">
        <v>50000</v>
      </c>
      <c r="I58" s="77">
        <v>50000</v>
      </c>
      <c r="J58" s="74">
        <v>1</v>
      </c>
    </row>
    <row r="59" spans="1:10" ht="12.75">
      <c r="A59" s="68">
        <f t="shared" si="0"/>
        <v>47</v>
      </c>
      <c r="B59" s="72" t="s">
        <v>267</v>
      </c>
      <c r="C59" s="73" t="s">
        <v>87</v>
      </c>
      <c r="D59" s="73" t="s">
        <v>66</v>
      </c>
      <c r="E59" s="73" t="s">
        <v>292</v>
      </c>
      <c r="F59" s="73" t="s">
        <v>146</v>
      </c>
      <c r="G59" s="77">
        <v>50000</v>
      </c>
      <c r="H59" s="77">
        <v>50000</v>
      </c>
      <c r="I59" s="77">
        <v>50000</v>
      </c>
      <c r="J59" s="74">
        <v>1</v>
      </c>
    </row>
    <row r="60" spans="1:10" ht="38.25">
      <c r="A60" s="68">
        <f t="shared" si="0"/>
        <v>48</v>
      </c>
      <c r="B60" s="72" t="s">
        <v>293</v>
      </c>
      <c r="C60" s="73" t="s">
        <v>87</v>
      </c>
      <c r="D60" s="73" t="s">
        <v>66</v>
      </c>
      <c r="E60" s="73" t="s">
        <v>294</v>
      </c>
      <c r="F60" s="73" t="s">
        <v>68</v>
      </c>
      <c r="G60" s="77">
        <v>20000</v>
      </c>
      <c r="H60" s="77">
        <v>20000</v>
      </c>
      <c r="I60" s="77">
        <v>20000</v>
      </c>
      <c r="J60" s="74">
        <v>1</v>
      </c>
    </row>
    <row r="61" spans="1:10" ht="25.5">
      <c r="A61" s="68">
        <f t="shared" si="0"/>
        <v>49</v>
      </c>
      <c r="B61" s="72" t="s">
        <v>266</v>
      </c>
      <c r="C61" s="73" t="s">
        <v>87</v>
      </c>
      <c r="D61" s="73" t="s">
        <v>66</v>
      </c>
      <c r="E61" s="73" t="s">
        <v>294</v>
      </c>
      <c r="F61" s="73" t="s">
        <v>144</v>
      </c>
      <c r="G61" s="77">
        <v>20000</v>
      </c>
      <c r="H61" s="77">
        <v>20000</v>
      </c>
      <c r="I61" s="77">
        <v>20000</v>
      </c>
      <c r="J61" s="74">
        <v>1</v>
      </c>
    </row>
    <row r="62" spans="1:10" ht="76.5">
      <c r="A62" s="68">
        <f t="shared" si="0"/>
        <v>50</v>
      </c>
      <c r="B62" s="72" t="s">
        <v>295</v>
      </c>
      <c r="C62" s="73" t="s">
        <v>87</v>
      </c>
      <c r="D62" s="73" t="s">
        <v>66</v>
      </c>
      <c r="E62" s="73" t="s">
        <v>296</v>
      </c>
      <c r="F62" s="73" t="s">
        <v>68</v>
      </c>
      <c r="G62" s="77">
        <v>116600</v>
      </c>
      <c r="H62" s="77">
        <v>116600</v>
      </c>
      <c r="I62" s="77">
        <v>116178</v>
      </c>
      <c r="J62" s="74">
        <v>0.9963807890222984</v>
      </c>
    </row>
    <row r="63" spans="1:10" ht="25.5">
      <c r="A63" s="68">
        <f t="shared" si="0"/>
        <v>51</v>
      </c>
      <c r="B63" s="72" t="s">
        <v>266</v>
      </c>
      <c r="C63" s="73" t="s">
        <v>87</v>
      </c>
      <c r="D63" s="73" t="s">
        <v>66</v>
      </c>
      <c r="E63" s="73" t="s">
        <v>296</v>
      </c>
      <c r="F63" s="73" t="s">
        <v>144</v>
      </c>
      <c r="G63" s="77">
        <v>116600</v>
      </c>
      <c r="H63" s="77">
        <v>116600</v>
      </c>
      <c r="I63" s="77">
        <v>116178</v>
      </c>
      <c r="J63" s="74">
        <v>0.9963807890222984</v>
      </c>
    </row>
    <row r="64" spans="1:10" ht="25.5">
      <c r="A64" s="68">
        <f t="shared" si="0"/>
        <v>52</v>
      </c>
      <c r="B64" s="72" t="s">
        <v>297</v>
      </c>
      <c r="C64" s="73" t="s">
        <v>87</v>
      </c>
      <c r="D64" s="73" t="s">
        <v>66</v>
      </c>
      <c r="E64" s="73" t="s">
        <v>298</v>
      </c>
      <c r="F64" s="73" t="s">
        <v>68</v>
      </c>
      <c r="G64" s="77">
        <v>40000</v>
      </c>
      <c r="H64" s="77">
        <v>40000</v>
      </c>
      <c r="I64" s="77">
        <v>25229.5</v>
      </c>
      <c r="J64" s="74">
        <v>0.6307375</v>
      </c>
    </row>
    <row r="65" spans="1:10" ht="25.5">
      <c r="A65" s="68">
        <f t="shared" si="0"/>
        <v>53</v>
      </c>
      <c r="B65" s="72" t="s">
        <v>266</v>
      </c>
      <c r="C65" s="73" t="s">
        <v>87</v>
      </c>
      <c r="D65" s="73" t="s">
        <v>66</v>
      </c>
      <c r="E65" s="73" t="s">
        <v>298</v>
      </c>
      <c r="F65" s="73" t="s">
        <v>144</v>
      </c>
      <c r="G65" s="77">
        <v>40000</v>
      </c>
      <c r="H65" s="77">
        <v>40000</v>
      </c>
      <c r="I65" s="77">
        <v>25229.5</v>
      </c>
      <c r="J65" s="74">
        <v>0.6307375</v>
      </c>
    </row>
    <row r="66" spans="1:10" ht="51">
      <c r="A66" s="68">
        <f t="shared" si="0"/>
        <v>54</v>
      </c>
      <c r="B66" s="72" t="s">
        <v>304</v>
      </c>
      <c r="C66" s="73" t="s">
        <v>87</v>
      </c>
      <c r="D66" s="73" t="s">
        <v>66</v>
      </c>
      <c r="E66" s="73" t="s">
        <v>305</v>
      </c>
      <c r="F66" s="73" t="s">
        <v>68</v>
      </c>
      <c r="G66" s="77">
        <v>15977840.22</v>
      </c>
      <c r="H66" s="77">
        <v>15977840.22</v>
      </c>
      <c r="I66" s="77">
        <v>14802423.03</v>
      </c>
      <c r="J66" s="74">
        <v>0.9264345384723093</v>
      </c>
    </row>
    <row r="67" spans="1:10" ht="25.5">
      <c r="A67" s="68">
        <f t="shared" si="0"/>
        <v>55</v>
      </c>
      <c r="B67" s="72" t="s">
        <v>306</v>
      </c>
      <c r="C67" s="73" t="s">
        <v>87</v>
      </c>
      <c r="D67" s="73" t="s">
        <v>66</v>
      </c>
      <c r="E67" s="73" t="s">
        <v>305</v>
      </c>
      <c r="F67" s="73" t="s">
        <v>148</v>
      </c>
      <c r="G67" s="77">
        <v>8317927</v>
      </c>
      <c r="H67" s="77">
        <v>8317927</v>
      </c>
      <c r="I67" s="77">
        <v>8253930.65</v>
      </c>
      <c r="J67" s="74">
        <v>0.9923062140362616</v>
      </c>
    </row>
    <row r="68" spans="1:10" ht="25.5">
      <c r="A68" s="68">
        <f t="shared" si="0"/>
        <v>56</v>
      </c>
      <c r="B68" s="72" t="s">
        <v>266</v>
      </c>
      <c r="C68" s="73" t="s">
        <v>87</v>
      </c>
      <c r="D68" s="73" t="s">
        <v>66</v>
      </c>
      <c r="E68" s="73" t="s">
        <v>305</v>
      </c>
      <c r="F68" s="73" t="s">
        <v>144</v>
      </c>
      <c r="G68" s="77">
        <v>7283758.22</v>
      </c>
      <c r="H68" s="77">
        <v>7283758.22</v>
      </c>
      <c r="I68" s="77">
        <v>6203240.88</v>
      </c>
      <c r="J68" s="74">
        <v>0.8516538705207048</v>
      </c>
    </row>
    <row r="69" spans="1:10" ht="12.75">
      <c r="A69" s="68">
        <f t="shared" si="0"/>
        <v>57</v>
      </c>
      <c r="B69" s="72" t="s">
        <v>267</v>
      </c>
      <c r="C69" s="73" t="s">
        <v>87</v>
      </c>
      <c r="D69" s="73" t="s">
        <v>66</v>
      </c>
      <c r="E69" s="73" t="s">
        <v>305</v>
      </c>
      <c r="F69" s="73" t="s">
        <v>146</v>
      </c>
      <c r="G69" s="77">
        <v>376155</v>
      </c>
      <c r="H69" s="77">
        <v>376155</v>
      </c>
      <c r="I69" s="77">
        <v>345251.5</v>
      </c>
      <c r="J69" s="74">
        <v>0.9178437080458853</v>
      </c>
    </row>
    <row r="70" spans="1:10" ht="51">
      <c r="A70" s="68">
        <f t="shared" si="0"/>
        <v>58</v>
      </c>
      <c r="B70" s="72" t="s">
        <v>307</v>
      </c>
      <c r="C70" s="73" t="s">
        <v>87</v>
      </c>
      <c r="D70" s="73" t="s">
        <v>66</v>
      </c>
      <c r="E70" s="73" t="s">
        <v>308</v>
      </c>
      <c r="F70" s="73" t="s">
        <v>68</v>
      </c>
      <c r="G70" s="77">
        <v>1365344</v>
      </c>
      <c r="H70" s="77">
        <v>1365344</v>
      </c>
      <c r="I70" s="77">
        <v>1300419.02</v>
      </c>
      <c r="J70" s="74">
        <v>0.9524478959148757</v>
      </c>
    </row>
    <row r="71" spans="1:10" ht="25.5">
      <c r="A71" s="68">
        <f t="shared" si="0"/>
        <v>59</v>
      </c>
      <c r="B71" s="72" t="s">
        <v>306</v>
      </c>
      <c r="C71" s="73" t="s">
        <v>87</v>
      </c>
      <c r="D71" s="73" t="s">
        <v>66</v>
      </c>
      <c r="E71" s="73" t="s">
        <v>308</v>
      </c>
      <c r="F71" s="73" t="s">
        <v>148</v>
      </c>
      <c r="G71" s="77">
        <v>1344844</v>
      </c>
      <c r="H71" s="77">
        <v>1344844</v>
      </c>
      <c r="I71" s="77">
        <v>1289142.96</v>
      </c>
      <c r="J71" s="74">
        <v>0.9585817834633608</v>
      </c>
    </row>
    <row r="72" spans="1:10" ht="25.5">
      <c r="A72" s="68">
        <f t="shared" si="0"/>
        <v>60</v>
      </c>
      <c r="B72" s="72" t="s">
        <v>266</v>
      </c>
      <c r="C72" s="73" t="s">
        <v>87</v>
      </c>
      <c r="D72" s="73" t="s">
        <v>66</v>
      </c>
      <c r="E72" s="73" t="s">
        <v>308</v>
      </c>
      <c r="F72" s="73" t="s">
        <v>144</v>
      </c>
      <c r="G72" s="77">
        <v>20000</v>
      </c>
      <c r="H72" s="77">
        <v>20000</v>
      </c>
      <c r="I72" s="77">
        <v>11000</v>
      </c>
      <c r="J72" s="74">
        <v>0.55</v>
      </c>
    </row>
    <row r="73" spans="1:10" ht="12.75">
      <c r="A73" s="68">
        <f t="shared" si="0"/>
        <v>61</v>
      </c>
      <c r="B73" s="72" t="s">
        <v>267</v>
      </c>
      <c r="C73" s="73" t="s">
        <v>87</v>
      </c>
      <c r="D73" s="73" t="s">
        <v>66</v>
      </c>
      <c r="E73" s="73" t="s">
        <v>308</v>
      </c>
      <c r="F73" s="73" t="s">
        <v>146</v>
      </c>
      <c r="G73" s="77">
        <v>500</v>
      </c>
      <c r="H73" s="77">
        <v>500</v>
      </c>
      <c r="I73" s="77">
        <v>276.06</v>
      </c>
      <c r="J73" s="74">
        <v>0.55212</v>
      </c>
    </row>
    <row r="74" spans="1:10" ht="63.75">
      <c r="A74" s="68">
        <f t="shared" si="0"/>
        <v>62</v>
      </c>
      <c r="B74" s="72" t="s">
        <v>309</v>
      </c>
      <c r="C74" s="73" t="s">
        <v>87</v>
      </c>
      <c r="D74" s="73" t="s">
        <v>66</v>
      </c>
      <c r="E74" s="73" t="s">
        <v>310</v>
      </c>
      <c r="F74" s="73" t="s">
        <v>68</v>
      </c>
      <c r="G74" s="77">
        <v>363000</v>
      </c>
      <c r="H74" s="77">
        <v>363000</v>
      </c>
      <c r="I74" s="77">
        <v>182463.45</v>
      </c>
      <c r="J74" s="74">
        <v>0.502654132231405</v>
      </c>
    </row>
    <row r="75" spans="1:10" ht="25.5">
      <c r="A75" s="68">
        <f t="shared" si="0"/>
        <v>63</v>
      </c>
      <c r="B75" s="72" t="s">
        <v>266</v>
      </c>
      <c r="C75" s="73" t="s">
        <v>87</v>
      </c>
      <c r="D75" s="73" t="s">
        <v>66</v>
      </c>
      <c r="E75" s="73" t="s">
        <v>310</v>
      </c>
      <c r="F75" s="73" t="s">
        <v>144</v>
      </c>
      <c r="G75" s="77">
        <v>363000</v>
      </c>
      <c r="H75" s="77">
        <v>363000</v>
      </c>
      <c r="I75" s="77">
        <v>182463.45</v>
      </c>
      <c r="J75" s="74">
        <v>0.502654132231405</v>
      </c>
    </row>
    <row r="76" spans="1:10" ht="63.75">
      <c r="A76" s="68">
        <f t="shared" si="0"/>
        <v>64</v>
      </c>
      <c r="B76" s="72" t="s">
        <v>714</v>
      </c>
      <c r="C76" s="73" t="s">
        <v>87</v>
      </c>
      <c r="D76" s="73" t="s">
        <v>66</v>
      </c>
      <c r="E76" s="73" t="s">
        <v>311</v>
      </c>
      <c r="F76" s="73" t="s">
        <v>68</v>
      </c>
      <c r="G76" s="77">
        <v>300000</v>
      </c>
      <c r="H76" s="77">
        <v>300000</v>
      </c>
      <c r="I76" s="77">
        <v>300000</v>
      </c>
      <c r="J76" s="74">
        <v>1</v>
      </c>
    </row>
    <row r="77" spans="1:10" ht="25.5">
      <c r="A77" s="68">
        <f t="shared" si="0"/>
        <v>65</v>
      </c>
      <c r="B77" s="72" t="s">
        <v>266</v>
      </c>
      <c r="C77" s="73" t="s">
        <v>87</v>
      </c>
      <c r="D77" s="73" t="s">
        <v>66</v>
      </c>
      <c r="E77" s="73" t="s">
        <v>311</v>
      </c>
      <c r="F77" s="73" t="s">
        <v>144</v>
      </c>
      <c r="G77" s="77">
        <v>300000</v>
      </c>
      <c r="H77" s="77">
        <v>300000</v>
      </c>
      <c r="I77" s="77">
        <v>300000</v>
      </c>
      <c r="J77" s="74">
        <v>1</v>
      </c>
    </row>
    <row r="78" spans="1:10" ht="51">
      <c r="A78" s="68">
        <f t="shared" si="0"/>
        <v>66</v>
      </c>
      <c r="B78" s="72" t="s">
        <v>962</v>
      </c>
      <c r="C78" s="73" t="s">
        <v>87</v>
      </c>
      <c r="D78" s="73" t="s">
        <v>66</v>
      </c>
      <c r="E78" s="73" t="s">
        <v>715</v>
      </c>
      <c r="F78" s="73" t="s">
        <v>68</v>
      </c>
      <c r="G78" s="77">
        <v>287000</v>
      </c>
      <c r="H78" s="77">
        <v>287000</v>
      </c>
      <c r="I78" s="77">
        <v>211416.24</v>
      </c>
      <c r="J78" s="74">
        <v>0.7366419512195121</v>
      </c>
    </row>
    <row r="79" spans="1:10" ht="25.5">
      <c r="A79" s="68">
        <f aca="true" t="shared" si="1" ref="A79:A142">A78+1</f>
        <v>67</v>
      </c>
      <c r="B79" s="72" t="s">
        <v>266</v>
      </c>
      <c r="C79" s="73" t="s">
        <v>87</v>
      </c>
      <c r="D79" s="73" t="s">
        <v>66</v>
      </c>
      <c r="E79" s="73" t="s">
        <v>715</v>
      </c>
      <c r="F79" s="73" t="s">
        <v>144</v>
      </c>
      <c r="G79" s="77">
        <v>287000</v>
      </c>
      <c r="H79" s="77">
        <v>287000</v>
      </c>
      <c r="I79" s="77">
        <v>211416.24</v>
      </c>
      <c r="J79" s="74">
        <v>0.7366419512195121</v>
      </c>
    </row>
    <row r="80" spans="1:10" ht="38.25">
      <c r="A80" s="68">
        <f t="shared" si="1"/>
        <v>68</v>
      </c>
      <c r="B80" s="72" t="s">
        <v>716</v>
      </c>
      <c r="C80" s="73" t="s">
        <v>87</v>
      </c>
      <c r="D80" s="73" t="s">
        <v>66</v>
      </c>
      <c r="E80" s="73" t="s">
        <v>717</v>
      </c>
      <c r="F80" s="73" t="s">
        <v>68</v>
      </c>
      <c r="G80" s="77">
        <v>200000</v>
      </c>
      <c r="H80" s="77">
        <v>200000</v>
      </c>
      <c r="I80" s="77">
        <v>126297.21</v>
      </c>
      <c r="J80" s="74">
        <v>0.63148605</v>
      </c>
    </row>
    <row r="81" spans="1:10" ht="25.5">
      <c r="A81" s="68">
        <f t="shared" si="1"/>
        <v>69</v>
      </c>
      <c r="B81" s="72" t="s">
        <v>266</v>
      </c>
      <c r="C81" s="73" t="s">
        <v>87</v>
      </c>
      <c r="D81" s="73" t="s">
        <v>66</v>
      </c>
      <c r="E81" s="73" t="s">
        <v>717</v>
      </c>
      <c r="F81" s="73" t="s">
        <v>144</v>
      </c>
      <c r="G81" s="77">
        <v>200000</v>
      </c>
      <c r="H81" s="77">
        <v>200000</v>
      </c>
      <c r="I81" s="77">
        <v>126297.21</v>
      </c>
      <c r="J81" s="74">
        <v>0.63148605</v>
      </c>
    </row>
    <row r="82" spans="1:10" ht="51">
      <c r="A82" s="68">
        <f t="shared" si="1"/>
        <v>70</v>
      </c>
      <c r="B82" s="72" t="s">
        <v>718</v>
      </c>
      <c r="C82" s="73" t="s">
        <v>87</v>
      </c>
      <c r="D82" s="73" t="s">
        <v>66</v>
      </c>
      <c r="E82" s="73" t="s">
        <v>719</v>
      </c>
      <c r="F82" s="73" t="s">
        <v>68</v>
      </c>
      <c r="G82" s="77">
        <v>326500</v>
      </c>
      <c r="H82" s="77">
        <v>326500</v>
      </c>
      <c r="I82" s="77">
        <v>20000</v>
      </c>
      <c r="J82" s="74">
        <v>0.06125574272588055</v>
      </c>
    </row>
    <row r="83" spans="1:10" ht="25.5">
      <c r="A83" s="68">
        <f t="shared" si="1"/>
        <v>71</v>
      </c>
      <c r="B83" s="72" t="s">
        <v>266</v>
      </c>
      <c r="C83" s="73" t="s">
        <v>87</v>
      </c>
      <c r="D83" s="73" t="s">
        <v>66</v>
      </c>
      <c r="E83" s="73" t="s">
        <v>719</v>
      </c>
      <c r="F83" s="73" t="s">
        <v>144</v>
      </c>
      <c r="G83" s="77">
        <v>326500</v>
      </c>
      <c r="H83" s="77">
        <v>326500</v>
      </c>
      <c r="I83" s="77">
        <v>20000</v>
      </c>
      <c r="J83" s="74">
        <v>0.06125574272588055</v>
      </c>
    </row>
    <row r="84" spans="1:10" ht="51">
      <c r="A84" s="68">
        <f t="shared" si="1"/>
        <v>72</v>
      </c>
      <c r="B84" s="72" t="s">
        <v>312</v>
      </c>
      <c r="C84" s="73" t="s">
        <v>87</v>
      </c>
      <c r="D84" s="73" t="s">
        <v>66</v>
      </c>
      <c r="E84" s="73" t="s">
        <v>313</v>
      </c>
      <c r="F84" s="73" t="s">
        <v>68</v>
      </c>
      <c r="G84" s="77">
        <v>15022886.98</v>
      </c>
      <c r="H84" s="77">
        <v>15022886.98</v>
      </c>
      <c r="I84" s="77">
        <v>7125312.95</v>
      </c>
      <c r="J84" s="74">
        <v>0.47429718132646165</v>
      </c>
    </row>
    <row r="85" spans="1:10" ht="38.25">
      <c r="A85" s="68">
        <f t="shared" si="1"/>
        <v>73</v>
      </c>
      <c r="B85" s="72" t="s">
        <v>963</v>
      </c>
      <c r="C85" s="73" t="s">
        <v>87</v>
      </c>
      <c r="D85" s="73" t="s">
        <v>66</v>
      </c>
      <c r="E85" s="73" t="s">
        <v>314</v>
      </c>
      <c r="F85" s="73" t="s">
        <v>68</v>
      </c>
      <c r="G85" s="77">
        <v>1500000</v>
      </c>
      <c r="H85" s="77">
        <v>1500000</v>
      </c>
      <c r="I85" s="77">
        <v>0</v>
      </c>
      <c r="J85" s="74">
        <v>0</v>
      </c>
    </row>
    <row r="86" spans="1:10" ht="12.75">
      <c r="A86" s="68">
        <f t="shared" si="1"/>
        <v>74</v>
      </c>
      <c r="B86" s="72" t="s">
        <v>315</v>
      </c>
      <c r="C86" s="73" t="s">
        <v>87</v>
      </c>
      <c r="D86" s="73" t="s">
        <v>66</v>
      </c>
      <c r="E86" s="73" t="s">
        <v>314</v>
      </c>
      <c r="F86" s="73" t="s">
        <v>149</v>
      </c>
      <c r="G86" s="77">
        <v>1500000</v>
      </c>
      <c r="H86" s="77">
        <v>1500000</v>
      </c>
      <c r="I86" s="77">
        <v>0</v>
      </c>
      <c r="J86" s="74">
        <v>0</v>
      </c>
    </row>
    <row r="87" spans="1:10" ht="38.25">
      <c r="A87" s="68">
        <f t="shared" si="1"/>
        <v>75</v>
      </c>
      <c r="B87" s="72" t="s">
        <v>316</v>
      </c>
      <c r="C87" s="73" t="s">
        <v>87</v>
      </c>
      <c r="D87" s="73" t="s">
        <v>66</v>
      </c>
      <c r="E87" s="73" t="s">
        <v>317</v>
      </c>
      <c r="F87" s="73" t="s">
        <v>68</v>
      </c>
      <c r="G87" s="77">
        <v>100000</v>
      </c>
      <c r="H87" s="77">
        <v>100000</v>
      </c>
      <c r="I87" s="77">
        <v>50020</v>
      </c>
      <c r="J87" s="74">
        <v>0.5002</v>
      </c>
    </row>
    <row r="88" spans="1:10" ht="25.5">
      <c r="A88" s="68">
        <f t="shared" si="1"/>
        <v>76</v>
      </c>
      <c r="B88" s="72" t="s">
        <v>266</v>
      </c>
      <c r="C88" s="73" t="s">
        <v>87</v>
      </c>
      <c r="D88" s="73" t="s">
        <v>66</v>
      </c>
      <c r="E88" s="73" t="s">
        <v>317</v>
      </c>
      <c r="F88" s="73" t="s">
        <v>144</v>
      </c>
      <c r="G88" s="77">
        <v>100000</v>
      </c>
      <c r="H88" s="77">
        <v>100000</v>
      </c>
      <c r="I88" s="77">
        <v>50020</v>
      </c>
      <c r="J88" s="74">
        <v>0.5002</v>
      </c>
    </row>
    <row r="89" spans="1:10" ht="25.5">
      <c r="A89" s="68">
        <f t="shared" si="1"/>
        <v>77</v>
      </c>
      <c r="B89" s="72" t="s">
        <v>318</v>
      </c>
      <c r="C89" s="73" t="s">
        <v>87</v>
      </c>
      <c r="D89" s="73" t="s">
        <v>66</v>
      </c>
      <c r="E89" s="73" t="s">
        <v>319</v>
      </c>
      <c r="F89" s="73" t="s">
        <v>68</v>
      </c>
      <c r="G89" s="77">
        <v>2573902.98</v>
      </c>
      <c r="H89" s="77">
        <v>2573902.98</v>
      </c>
      <c r="I89" s="77">
        <v>371798.91</v>
      </c>
      <c r="J89" s="74">
        <v>0.14444946561272484</v>
      </c>
    </row>
    <row r="90" spans="1:10" ht="25.5">
      <c r="A90" s="68">
        <f t="shared" si="1"/>
        <v>78</v>
      </c>
      <c r="B90" s="72" t="s">
        <v>266</v>
      </c>
      <c r="C90" s="73" t="s">
        <v>87</v>
      </c>
      <c r="D90" s="73" t="s">
        <v>66</v>
      </c>
      <c r="E90" s="73" t="s">
        <v>319</v>
      </c>
      <c r="F90" s="73" t="s">
        <v>144</v>
      </c>
      <c r="G90" s="77">
        <v>2573902.98</v>
      </c>
      <c r="H90" s="77">
        <v>2573902.98</v>
      </c>
      <c r="I90" s="77">
        <v>371798.91</v>
      </c>
      <c r="J90" s="74">
        <v>0.14444946561272484</v>
      </c>
    </row>
    <row r="91" spans="1:10" ht="51">
      <c r="A91" s="68">
        <f t="shared" si="1"/>
        <v>79</v>
      </c>
      <c r="B91" s="72" t="s">
        <v>320</v>
      </c>
      <c r="C91" s="73" t="s">
        <v>87</v>
      </c>
      <c r="D91" s="73" t="s">
        <v>66</v>
      </c>
      <c r="E91" s="73" t="s">
        <v>321</v>
      </c>
      <c r="F91" s="73" t="s">
        <v>68</v>
      </c>
      <c r="G91" s="77">
        <v>8076352</v>
      </c>
      <c r="H91" s="77">
        <v>8076352</v>
      </c>
      <c r="I91" s="77">
        <v>6039612.04</v>
      </c>
      <c r="J91" s="74">
        <v>0.747814364703272</v>
      </c>
    </row>
    <row r="92" spans="1:10" ht="25.5">
      <c r="A92" s="68">
        <f t="shared" si="1"/>
        <v>80</v>
      </c>
      <c r="B92" s="72" t="s">
        <v>266</v>
      </c>
      <c r="C92" s="73" t="s">
        <v>87</v>
      </c>
      <c r="D92" s="73" t="s">
        <v>66</v>
      </c>
      <c r="E92" s="73" t="s">
        <v>321</v>
      </c>
      <c r="F92" s="73" t="s">
        <v>144</v>
      </c>
      <c r="G92" s="77">
        <v>8076352</v>
      </c>
      <c r="H92" s="77">
        <v>8076352</v>
      </c>
      <c r="I92" s="77">
        <v>6039612.04</v>
      </c>
      <c r="J92" s="74">
        <v>0.747814364703272</v>
      </c>
    </row>
    <row r="93" spans="1:10" ht="51">
      <c r="A93" s="68">
        <f t="shared" si="1"/>
        <v>81</v>
      </c>
      <c r="B93" s="72" t="s">
        <v>320</v>
      </c>
      <c r="C93" s="73" t="s">
        <v>87</v>
      </c>
      <c r="D93" s="73" t="s">
        <v>66</v>
      </c>
      <c r="E93" s="73" t="s">
        <v>720</v>
      </c>
      <c r="F93" s="73" t="s">
        <v>68</v>
      </c>
      <c r="G93" s="77">
        <v>579882</v>
      </c>
      <c r="H93" s="77">
        <v>579882</v>
      </c>
      <c r="I93" s="77">
        <v>579882</v>
      </c>
      <c r="J93" s="74">
        <v>1</v>
      </c>
    </row>
    <row r="94" spans="1:10" ht="12.75">
      <c r="A94" s="68">
        <f t="shared" si="1"/>
        <v>82</v>
      </c>
      <c r="B94" s="72" t="s">
        <v>324</v>
      </c>
      <c r="C94" s="73" t="s">
        <v>87</v>
      </c>
      <c r="D94" s="73" t="s">
        <v>66</v>
      </c>
      <c r="E94" s="73" t="s">
        <v>720</v>
      </c>
      <c r="F94" s="73" t="s">
        <v>152</v>
      </c>
      <c r="G94" s="77">
        <v>579882</v>
      </c>
      <c r="H94" s="77">
        <v>579882</v>
      </c>
      <c r="I94" s="77">
        <v>579882</v>
      </c>
      <c r="J94" s="74">
        <v>1</v>
      </c>
    </row>
    <row r="95" spans="1:10" ht="25.5">
      <c r="A95" s="68">
        <f t="shared" si="1"/>
        <v>83</v>
      </c>
      <c r="B95" s="72" t="s">
        <v>322</v>
      </c>
      <c r="C95" s="73" t="s">
        <v>87</v>
      </c>
      <c r="D95" s="73" t="s">
        <v>66</v>
      </c>
      <c r="E95" s="73" t="s">
        <v>323</v>
      </c>
      <c r="F95" s="73" t="s">
        <v>68</v>
      </c>
      <c r="G95" s="77">
        <v>100000</v>
      </c>
      <c r="H95" s="77">
        <v>100000</v>
      </c>
      <c r="I95" s="77">
        <v>39000</v>
      </c>
      <c r="J95" s="74">
        <v>0.39</v>
      </c>
    </row>
    <row r="96" spans="1:10" ht="25.5">
      <c r="A96" s="68">
        <f t="shared" si="1"/>
        <v>84</v>
      </c>
      <c r="B96" s="72" t="s">
        <v>266</v>
      </c>
      <c r="C96" s="73" t="s">
        <v>87</v>
      </c>
      <c r="D96" s="73" t="s">
        <v>66</v>
      </c>
      <c r="E96" s="73" t="s">
        <v>323</v>
      </c>
      <c r="F96" s="73" t="s">
        <v>144</v>
      </c>
      <c r="G96" s="77">
        <v>100000</v>
      </c>
      <c r="H96" s="77">
        <v>100000</v>
      </c>
      <c r="I96" s="77">
        <v>39000</v>
      </c>
      <c r="J96" s="74">
        <v>0.39</v>
      </c>
    </row>
    <row r="97" spans="1:10" ht="25.5">
      <c r="A97" s="68">
        <f t="shared" si="1"/>
        <v>85</v>
      </c>
      <c r="B97" s="72" t="s">
        <v>964</v>
      </c>
      <c r="C97" s="73" t="s">
        <v>87</v>
      </c>
      <c r="D97" s="73" t="s">
        <v>66</v>
      </c>
      <c r="E97" s="73" t="s">
        <v>325</v>
      </c>
      <c r="F97" s="73" t="s">
        <v>68</v>
      </c>
      <c r="G97" s="77">
        <v>1800000</v>
      </c>
      <c r="H97" s="77">
        <v>1800000</v>
      </c>
      <c r="I97" s="77">
        <v>0</v>
      </c>
      <c r="J97" s="74">
        <v>0</v>
      </c>
    </row>
    <row r="98" spans="1:10" ht="12.75">
      <c r="A98" s="68">
        <f t="shared" si="1"/>
        <v>86</v>
      </c>
      <c r="B98" s="72" t="s">
        <v>315</v>
      </c>
      <c r="C98" s="73" t="s">
        <v>87</v>
      </c>
      <c r="D98" s="73" t="s">
        <v>66</v>
      </c>
      <c r="E98" s="73" t="s">
        <v>325</v>
      </c>
      <c r="F98" s="73" t="s">
        <v>149</v>
      </c>
      <c r="G98" s="77">
        <v>1800000</v>
      </c>
      <c r="H98" s="77">
        <v>1800000</v>
      </c>
      <c r="I98" s="77">
        <v>0</v>
      </c>
      <c r="J98" s="74">
        <v>0</v>
      </c>
    </row>
    <row r="99" spans="1:10" ht="25.5">
      <c r="A99" s="68">
        <f t="shared" si="1"/>
        <v>87</v>
      </c>
      <c r="B99" s="72" t="s">
        <v>721</v>
      </c>
      <c r="C99" s="73" t="s">
        <v>87</v>
      </c>
      <c r="D99" s="73" t="s">
        <v>66</v>
      </c>
      <c r="E99" s="73" t="s">
        <v>722</v>
      </c>
      <c r="F99" s="73" t="s">
        <v>68</v>
      </c>
      <c r="G99" s="77">
        <v>45000</v>
      </c>
      <c r="H99" s="77">
        <v>45000</v>
      </c>
      <c r="I99" s="77">
        <v>45000</v>
      </c>
      <c r="J99" s="74">
        <v>1</v>
      </c>
    </row>
    <row r="100" spans="1:10" ht="25.5">
      <c r="A100" s="68">
        <f t="shared" si="1"/>
        <v>88</v>
      </c>
      <c r="B100" s="72" t="s">
        <v>266</v>
      </c>
      <c r="C100" s="73" t="s">
        <v>87</v>
      </c>
      <c r="D100" s="73" t="s">
        <v>66</v>
      </c>
      <c r="E100" s="73" t="s">
        <v>722</v>
      </c>
      <c r="F100" s="73" t="s">
        <v>144</v>
      </c>
      <c r="G100" s="77">
        <v>45000</v>
      </c>
      <c r="H100" s="77">
        <v>45000</v>
      </c>
      <c r="I100" s="77">
        <v>45000</v>
      </c>
      <c r="J100" s="74">
        <v>1</v>
      </c>
    </row>
    <row r="101" spans="1:10" ht="51">
      <c r="A101" s="68">
        <f t="shared" si="1"/>
        <v>89</v>
      </c>
      <c r="B101" s="72" t="s">
        <v>723</v>
      </c>
      <c r="C101" s="73" t="s">
        <v>87</v>
      </c>
      <c r="D101" s="73" t="s">
        <v>66</v>
      </c>
      <c r="E101" s="73" t="s">
        <v>724</v>
      </c>
      <c r="F101" s="73" t="s">
        <v>68</v>
      </c>
      <c r="G101" s="77">
        <v>247750</v>
      </c>
      <c r="H101" s="77">
        <v>247750</v>
      </c>
      <c r="I101" s="77">
        <v>0</v>
      </c>
      <c r="J101" s="74">
        <v>0</v>
      </c>
    </row>
    <row r="102" spans="1:10" ht="25.5">
      <c r="A102" s="68">
        <f t="shared" si="1"/>
        <v>90</v>
      </c>
      <c r="B102" s="72" t="s">
        <v>266</v>
      </c>
      <c r="C102" s="73" t="s">
        <v>87</v>
      </c>
      <c r="D102" s="73" t="s">
        <v>66</v>
      </c>
      <c r="E102" s="73" t="s">
        <v>724</v>
      </c>
      <c r="F102" s="73" t="s">
        <v>144</v>
      </c>
      <c r="G102" s="77">
        <v>247750</v>
      </c>
      <c r="H102" s="77">
        <v>247750</v>
      </c>
      <c r="I102" s="77">
        <v>0</v>
      </c>
      <c r="J102" s="74">
        <v>0</v>
      </c>
    </row>
    <row r="103" spans="1:10" ht="38.25">
      <c r="A103" s="68">
        <f t="shared" si="1"/>
        <v>91</v>
      </c>
      <c r="B103" s="72" t="s">
        <v>326</v>
      </c>
      <c r="C103" s="73" t="s">
        <v>87</v>
      </c>
      <c r="D103" s="73" t="s">
        <v>66</v>
      </c>
      <c r="E103" s="73" t="s">
        <v>327</v>
      </c>
      <c r="F103" s="73" t="s">
        <v>68</v>
      </c>
      <c r="G103" s="77">
        <v>102400</v>
      </c>
      <c r="H103" s="77">
        <v>102400</v>
      </c>
      <c r="I103" s="77">
        <v>102400</v>
      </c>
      <c r="J103" s="74">
        <v>1</v>
      </c>
    </row>
    <row r="104" spans="1:10" ht="38.25">
      <c r="A104" s="68">
        <f t="shared" si="1"/>
        <v>92</v>
      </c>
      <c r="B104" s="72" t="s">
        <v>328</v>
      </c>
      <c r="C104" s="73" t="s">
        <v>87</v>
      </c>
      <c r="D104" s="73" t="s">
        <v>66</v>
      </c>
      <c r="E104" s="73" t="s">
        <v>329</v>
      </c>
      <c r="F104" s="73" t="s">
        <v>68</v>
      </c>
      <c r="G104" s="77">
        <v>102400</v>
      </c>
      <c r="H104" s="77">
        <v>102400</v>
      </c>
      <c r="I104" s="77">
        <v>102400</v>
      </c>
      <c r="J104" s="74">
        <v>1</v>
      </c>
    </row>
    <row r="105" spans="1:10" ht="76.5">
      <c r="A105" s="68">
        <f t="shared" si="1"/>
        <v>93</v>
      </c>
      <c r="B105" s="72" t="s">
        <v>330</v>
      </c>
      <c r="C105" s="73" t="s">
        <v>87</v>
      </c>
      <c r="D105" s="73" t="s">
        <v>66</v>
      </c>
      <c r="E105" s="73" t="s">
        <v>331</v>
      </c>
      <c r="F105" s="73" t="s">
        <v>68</v>
      </c>
      <c r="G105" s="77">
        <v>100</v>
      </c>
      <c r="H105" s="77">
        <v>100</v>
      </c>
      <c r="I105" s="77">
        <v>100</v>
      </c>
      <c r="J105" s="74">
        <v>1</v>
      </c>
    </row>
    <row r="106" spans="1:10" ht="25.5">
      <c r="A106" s="68">
        <f t="shared" si="1"/>
        <v>94</v>
      </c>
      <c r="B106" s="72" t="s">
        <v>266</v>
      </c>
      <c r="C106" s="73" t="s">
        <v>87</v>
      </c>
      <c r="D106" s="73" t="s">
        <v>66</v>
      </c>
      <c r="E106" s="73" t="s">
        <v>331</v>
      </c>
      <c r="F106" s="73" t="s">
        <v>144</v>
      </c>
      <c r="G106" s="77">
        <v>100</v>
      </c>
      <c r="H106" s="77">
        <v>100</v>
      </c>
      <c r="I106" s="77">
        <v>100</v>
      </c>
      <c r="J106" s="74">
        <v>1</v>
      </c>
    </row>
    <row r="107" spans="1:10" ht="38.25">
      <c r="A107" s="68">
        <f t="shared" si="1"/>
        <v>95</v>
      </c>
      <c r="B107" s="72" t="s">
        <v>332</v>
      </c>
      <c r="C107" s="73" t="s">
        <v>87</v>
      </c>
      <c r="D107" s="73" t="s">
        <v>66</v>
      </c>
      <c r="E107" s="73" t="s">
        <v>333</v>
      </c>
      <c r="F107" s="73" t="s">
        <v>68</v>
      </c>
      <c r="G107" s="77">
        <v>102300</v>
      </c>
      <c r="H107" s="77">
        <v>102300</v>
      </c>
      <c r="I107" s="77">
        <v>102300</v>
      </c>
      <c r="J107" s="74">
        <v>1</v>
      </c>
    </row>
    <row r="108" spans="1:10" ht="25.5">
      <c r="A108" s="68">
        <f t="shared" si="1"/>
        <v>96</v>
      </c>
      <c r="B108" s="72" t="s">
        <v>266</v>
      </c>
      <c r="C108" s="73" t="s">
        <v>87</v>
      </c>
      <c r="D108" s="73" t="s">
        <v>66</v>
      </c>
      <c r="E108" s="73" t="s">
        <v>333</v>
      </c>
      <c r="F108" s="73" t="s">
        <v>144</v>
      </c>
      <c r="G108" s="77">
        <v>102300</v>
      </c>
      <c r="H108" s="77">
        <v>102300</v>
      </c>
      <c r="I108" s="77">
        <v>102300</v>
      </c>
      <c r="J108" s="74">
        <v>1</v>
      </c>
    </row>
    <row r="109" spans="1:10" ht="38.25">
      <c r="A109" s="68">
        <f t="shared" si="1"/>
        <v>97</v>
      </c>
      <c r="B109" s="72" t="s">
        <v>491</v>
      </c>
      <c r="C109" s="73" t="s">
        <v>87</v>
      </c>
      <c r="D109" s="73" t="s">
        <v>66</v>
      </c>
      <c r="E109" s="73" t="s">
        <v>492</v>
      </c>
      <c r="F109" s="73" t="s">
        <v>68</v>
      </c>
      <c r="G109" s="77">
        <v>130000</v>
      </c>
      <c r="H109" s="77">
        <v>130000</v>
      </c>
      <c r="I109" s="77">
        <v>130000</v>
      </c>
      <c r="J109" s="74">
        <v>1</v>
      </c>
    </row>
    <row r="110" spans="1:10" ht="25.5">
      <c r="A110" s="68">
        <f t="shared" si="1"/>
        <v>98</v>
      </c>
      <c r="B110" s="72" t="s">
        <v>725</v>
      </c>
      <c r="C110" s="73" t="s">
        <v>87</v>
      </c>
      <c r="D110" s="73" t="s">
        <v>66</v>
      </c>
      <c r="E110" s="73" t="s">
        <v>726</v>
      </c>
      <c r="F110" s="73" t="s">
        <v>68</v>
      </c>
      <c r="G110" s="77">
        <v>130000</v>
      </c>
      <c r="H110" s="77">
        <v>130000</v>
      </c>
      <c r="I110" s="77">
        <v>130000</v>
      </c>
      <c r="J110" s="74">
        <v>1</v>
      </c>
    </row>
    <row r="111" spans="1:10" ht="127.5">
      <c r="A111" s="68">
        <f t="shared" si="1"/>
        <v>99</v>
      </c>
      <c r="B111" s="72" t="s">
        <v>727</v>
      </c>
      <c r="C111" s="73" t="s">
        <v>87</v>
      </c>
      <c r="D111" s="73" t="s">
        <v>66</v>
      </c>
      <c r="E111" s="73" t="s">
        <v>728</v>
      </c>
      <c r="F111" s="73" t="s">
        <v>68</v>
      </c>
      <c r="G111" s="77">
        <v>130000</v>
      </c>
      <c r="H111" s="77">
        <v>130000</v>
      </c>
      <c r="I111" s="77">
        <v>130000</v>
      </c>
      <c r="J111" s="74">
        <v>1</v>
      </c>
    </row>
    <row r="112" spans="1:10" ht="12.75">
      <c r="A112" s="68">
        <f t="shared" si="1"/>
        <v>100</v>
      </c>
      <c r="B112" s="72" t="s">
        <v>537</v>
      </c>
      <c r="C112" s="73" t="s">
        <v>87</v>
      </c>
      <c r="D112" s="73" t="s">
        <v>66</v>
      </c>
      <c r="E112" s="73" t="s">
        <v>728</v>
      </c>
      <c r="F112" s="73" t="s">
        <v>150</v>
      </c>
      <c r="G112" s="77">
        <v>130000</v>
      </c>
      <c r="H112" s="77">
        <v>130000</v>
      </c>
      <c r="I112" s="77">
        <v>130000</v>
      </c>
      <c r="J112" s="74">
        <v>1</v>
      </c>
    </row>
    <row r="113" spans="1:10" ht="12.75">
      <c r="A113" s="68">
        <f t="shared" si="1"/>
        <v>101</v>
      </c>
      <c r="B113" s="72" t="s">
        <v>258</v>
      </c>
      <c r="C113" s="73" t="s">
        <v>87</v>
      </c>
      <c r="D113" s="73" t="s">
        <v>66</v>
      </c>
      <c r="E113" s="73" t="s">
        <v>259</v>
      </c>
      <c r="F113" s="73" t="s">
        <v>68</v>
      </c>
      <c r="G113" s="77">
        <v>1167104.3</v>
      </c>
      <c r="H113" s="77">
        <v>1167104.3</v>
      </c>
      <c r="I113" s="77">
        <v>1162530.73</v>
      </c>
      <c r="J113" s="74">
        <v>0.996081267115544</v>
      </c>
    </row>
    <row r="114" spans="1:10" ht="25.5">
      <c r="A114" s="68">
        <f t="shared" si="1"/>
        <v>102</v>
      </c>
      <c r="B114" s="72" t="s">
        <v>264</v>
      </c>
      <c r="C114" s="73" t="s">
        <v>87</v>
      </c>
      <c r="D114" s="73" t="s">
        <v>66</v>
      </c>
      <c r="E114" s="73" t="s">
        <v>265</v>
      </c>
      <c r="F114" s="73" t="s">
        <v>68</v>
      </c>
      <c r="G114" s="77">
        <v>1167104.3</v>
      </c>
      <c r="H114" s="77">
        <v>1167104.3</v>
      </c>
      <c r="I114" s="77">
        <v>1162530.73</v>
      </c>
      <c r="J114" s="74">
        <v>0.996081267115544</v>
      </c>
    </row>
    <row r="115" spans="1:10" ht="25.5">
      <c r="A115" s="68">
        <f t="shared" si="1"/>
        <v>103</v>
      </c>
      <c r="B115" s="72" t="s">
        <v>262</v>
      </c>
      <c r="C115" s="73" t="s">
        <v>87</v>
      </c>
      <c r="D115" s="73" t="s">
        <v>66</v>
      </c>
      <c r="E115" s="73" t="s">
        <v>265</v>
      </c>
      <c r="F115" s="73" t="s">
        <v>143</v>
      </c>
      <c r="G115" s="77">
        <v>1166965</v>
      </c>
      <c r="H115" s="77">
        <v>1166965</v>
      </c>
      <c r="I115" s="77">
        <v>1162397.28</v>
      </c>
      <c r="J115" s="74">
        <v>0.9960858123422724</v>
      </c>
    </row>
    <row r="116" spans="1:10" ht="12.75">
      <c r="A116" s="68">
        <f t="shared" si="1"/>
        <v>104</v>
      </c>
      <c r="B116" s="72" t="s">
        <v>267</v>
      </c>
      <c r="C116" s="73" t="s">
        <v>87</v>
      </c>
      <c r="D116" s="73" t="s">
        <v>66</v>
      </c>
      <c r="E116" s="73" t="s">
        <v>265</v>
      </c>
      <c r="F116" s="73" t="s">
        <v>146</v>
      </c>
      <c r="G116" s="77">
        <v>139.3</v>
      </c>
      <c r="H116" s="77">
        <v>139.3</v>
      </c>
      <c r="I116" s="77">
        <v>133.45</v>
      </c>
      <c r="J116" s="74">
        <v>0.9580043072505384</v>
      </c>
    </row>
    <row r="117" spans="1:10" ht="25.5">
      <c r="A117" s="68">
        <f t="shared" si="1"/>
        <v>105</v>
      </c>
      <c r="B117" s="72" t="s">
        <v>334</v>
      </c>
      <c r="C117" s="73" t="s">
        <v>87</v>
      </c>
      <c r="D117" s="73" t="s">
        <v>40</v>
      </c>
      <c r="E117" s="73" t="s">
        <v>255</v>
      </c>
      <c r="F117" s="73" t="s">
        <v>68</v>
      </c>
      <c r="G117" s="77">
        <v>5955740</v>
      </c>
      <c r="H117" s="77">
        <v>5955740</v>
      </c>
      <c r="I117" s="77">
        <v>4572510.72</v>
      </c>
      <c r="J117" s="74">
        <v>0.7677485451010286</v>
      </c>
    </row>
    <row r="118" spans="1:10" ht="38.25">
      <c r="A118" s="68">
        <f t="shared" si="1"/>
        <v>106</v>
      </c>
      <c r="B118" s="72" t="s">
        <v>335</v>
      </c>
      <c r="C118" s="73" t="s">
        <v>87</v>
      </c>
      <c r="D118" s="73" t="s">
        <v>41</v>
      </c>
      <c r="E118" s="73" t="s">
        <v>255</v>
      </c>
      <c r="F118" s="73" t="s">
        <v>68</v>
      </c>
      <c r="G118" s="77">
        <v>5471740</v>
      </c>
      <c r="H118" s="77">
        <v>5471740</v>
      </c>
      <c r="I118" s="77">
        <v>4327577.25</v>
      </c>
      <c r="J118" s="74">
        <v>0.7908959946927303</v>
      </c>
    </row>
    <row r="119" spans="1:10" ht="38.25">
      <c r="A119" s="68">
        <f t="shared" si="1"/>
        <v>107</v>
      </c>
      <c r="B119" s="72" t="s">
        <v>326</v>
      </c>
      <c r="C119" s="73" t="s">
        <v>87</v>
      </c>
      <c r="D119" s="73" t="s">
        <v>41</v>
      </c>
      <c r="E119" s="73" t="s">
        <v>327</v>
      </c>
      <c r="F119" s="73" t="s">
        <v>68</v>
      </c>
      <c r="G119" s="77">
        <v>5471740</v>
      </c>
      <c r="H119" s="77">
        <v>5471740</v>
      </c>
      <c r="I119" s="77">
        <v>4327577.25</v>
      </c>
      <c r="J119" s="74">
        <v>0.7908959946927303</v>
      </c>
    </row>
    <row r="120" spans="1:10" ht="76.5">
      <c r="A120" s="68">
        <f t="shared" si="1"/>
        <v>108</v>
      </c>
      <c r="B120" s="72" t="s">
        <v>336</v>
      </c>
      <c r="C120" s="73" t="s">
        <v>87</v>
      </c>
      <c r="D120" s="73" t="s">
        <v>41</v>
      </c>
      <c r="E120" s="73" t="s">
        <v>337</v>
      </c>
      <c r="F120" s="73" t="s">
        <v>68</v>
      </c>
      <c r="G120" s="77">
        <v>5471740</v>
      </c>
      <c r="H120" s="77">
        <v>5471740</v>
      </c>
      <c r="I120" s="77">
        <v>4327577.25</v>
      </c>
      <c r="J120" s="74">
        <v>0.7908959946927303</v>
      </c>
    </row>
    <row r="121" spans="1:10" ht="63.75">
      <c r="A121" s="68">
        <f t="shared" si="1"/>
        <v>109</v>
      </c>
      <c r="B121" s="72" t="s">
        <v>338</v>
      </c>
      <c r="C121" s="73" t="s">
        <v>87</v>
      </c>
      <c r="D121" s="73" t="s">
        <v>41</v>
      </c>
      <c r="E121" s="73" t="s">
        <v>339</v>
      </c>
      <c r="F121" s="73" t="s">
        <v>68</v>
      </c>
      <c r="G121" s="77">
        <v>135000</v>
      </c>
      <c r="H121" s="77">
        <v>135000</v>
      </c>
      <c r="I121" s="77">
        <v>113991</v>
      </c>
      <c r="J121" s="74">
        <v>0.8443777777777778</v>
      </c>
    </row>
    <row r="122" spans="1:10" ht="25.5">
      <c r="A122" s="68">
        <f t="shared" si="1"/>
        <v>110</v>
      </c>
      <c r="B122" s="72" t="s">
        <v>266</v>
      </c>
      <c r="C122" s="73" t="s">
        <v>87</v>
      </c>
      <c r="D122" s="73" t="s">
        <v>41</v>
      </c>
      <c r="E122" s="73" t="s">
        <v>339</v>
      </c>
      <c r="F122" s="73" t="s">
        <v>144</v>
      </c>
      <c r="G122" s="77">
        <v>135000</v>
      </c>
      <c r="H122" s="77">
        <v>135000</v>
      </c>
      <c r="I122" s="77">
        <v>113991</v>
      </c>
      <c r="J122" s="74">
        <v>0.8443777777777778</v>
      </c>
    </row>
    <row r="123" spans="1:10" ht="38.25">
      <c r="A123" s="68">
        <f t="shared" si="1"/>
        <v>111</v>
      </c>
      <c r="B123" s="72" t="s">
        <v>340</v>
      </c>
      <c r="C123" s="73" t="s">
        <v>87</v>
      </c>
      <c r="D123" s="73" t="s">
        <v>41</v>
      </c>
      <c r="E123" s="73" t="s">
        <v>341</v>
      </c>
      <c r="F123" s="73" t="s">
        <v>68</v>
      </c>
      <c r="G123" s="77">
        <v>50138</v>
      </c>
      <c r="H123" s="77">
        <v>50138</v>
      </c>
      <c r="I123" s="77">
        <v>50138</v>
      </c>
      <c r="J123" s="74">
        <v>1</v>
      </c>
    </row>
    <row r="124" spans="1:10" ht="25.5">
      <c r="A124" s="68">
        <f t="shared" si="1"/>
        <v>112</v>
      </c>
      <c r="B124" s="72" t="s">
        <v>266</v>
      </c>
      <c r="C124" s="73" t="s">
        <v>87</v>
      </c>
      <c r="D124" s="73" t="s">
        <v>41</v>
      </c>
      <c r="E124" s="73" t="s">
        <v>341</v>
      </c>
      <c r="F124" s="73" t="s">
        <v>144</v>
      </c>
      <c r="G124" s="77">
        <v>50138</v>
      </c>
      <c r="H124" s="77">
        <v>50138</v>
      </c>
      <c r="I124" s="77">
        <v>50138</v>
      </c>
      <c r="J124" s="74">
        <v>1</v>
      </c>
    </row>
    <row r="125" spans="1:10" ht="51">
      <c r="A125" s="68">
        <f t="shared" si="1"/>
        <v>113</v>
      </c>
      <c r="B125" s="72" t="s">
        <v>342</v>
      </c>
      <c r="C125" s="73" t="s">
        <v>87</v>
      </c>
      <c r="D125" s="73" t="s">
        <v>41</v>
      </c>
      <c r="E125" s="73" t="s">
        <v>343</v>
      </c>
      <c r="F125" s="73" t="s">
        <v>68</v>
      </c>
      <c r="G125" s="77">
        <v>25000</v>
      </c>
      <c r="H125" s="77">
        <v>25000</v>
      </c>
      <c r="I125" s="77">
        <v>0</v>
      </c>
      <c r="J125" s="74">
        <v>0</v>
      </c>
    </row>
    <row r="126" spans="1:10" ht="25.5">
      <c r="A126" s="68">
        <f t="shared" si="1"/>
        <v>114</v>
      </c>
      <c r="B126" s="72" t="s">
        <v>266</v>
      </c>
      <c r="C126" s="73" t="s">
        <v>87</v>
      </c>
      <c r="D126" s="73" t="s">
        <v>41</v>
      </c>
      <c r="E126" s="73" t="s">
        <v>343</v>
      </c>
      <c r="F126" s="73" t="s">
        <v>144</v>
      </c>
      <c r="G126" s="77">
        <v>25000</v>
      </c>
      <c r="H126" s="77">
        <v>25000</v>
      </c>
      <c r="I126" s="77">
        <v>0</v>
      </c>
      <c r="J126" s="74">
        <v>0</v>
      </c>
    </row>
    <row r="127" spans="1:10" ht="51">
      <c r="A127" s="68">
        <f t="shared" si="1"/>
        <v>115</v>
      </c>
      <c r="B127" s="72" t="s">
        <v>344</v>
      </c>
      <c r="C127" s="73" t="s">
        <v>87</v>
      </c>
      <c r="D127" s="73" t="s">
        <v>41</v>
      </c>
      <c r="E127" s="73" t="s">
        <v>345</v>
      </c>
      <c r="F127" s="73" t="s">
        <v>68</v>
      </c>
      <c r="G127" s="77">
        <v>51000</v>
      </c>
      <c r="H127" s="77">
        <v>51000</v>
      </c>
      <c r="I127" s="77">
        <v>50745</v>
      </c>
      <c r="J127" s="74">
        <v>0.995</v>
      </c>
    </row>
    <row r="128" spans="1:10" ht="25.5">
      <c r="A128" s="68">
        <f t="shared" si="1"/>
        <v>116</v>
      </c>
      <c r="B128" s="72" t="s">
        <v>266</v>
      </c>
      <c r="C128" s="73" t="s">
        <v>87</v>
      </c>
      <c r="D128" s="73" t="s">
        <v>41</v>
      </c>
      <c r="E128" s="73" t="s">
        <v>345</v>
      </c>
      <c r="F128" s="73" t="s">
        <v>144</v>
      </c>
      <c r="G128" s="77">
        <v>51000</v>
      </c>
      <c r="H128" s="77">
        <v>51000</v>
      </c>
      <c r="I128" s="77">
        <v>50745</v>
      </c>
      <c r="J128" s="74">
        <v>0.995</v>
      </c>
    </row>
    <row r="129" spans="1:10" ht="76.5">
      <c r="A129" s="68">
        <f t="shared" si="1"/>
        <v>117</v>
      </c>
      <c r="B129" s="72" t="s">
        <v>346</v>
      </c>
      <c r="C129" s="73" t="s">
        <v>87</v>
      </c>
      <c r="D129" s="73" t="s">
        <v>41</v>
      </c>
      <c r="E129" s="73" t="s">
        <v>347</v>
      </c>
      <c r="F129" s="73" t="s">
        <v>68</v>
      </c>
      <c r="G129" s="77">
        <v>60000</v>
      </c>
      <c r="H129" s="77">
        <v>60000</v>
      </c>
      <c r="I129" s="77">
        <v>0</v>
      </c>
      <c r="J129" s="74">
        <v>0</v>
      </c>
    </row>
    <row r="130" spans="1:10" ht="25.5">
      <c r="A130" s="68">
        <f t="shared" si="1"/>
        <v>118</v>
      </c>
      <c r="B130" s="72" t="s">
        <v>266</v>
      </c>
      <c r="C130" s="73" t="s">
        <v>87</v>
      </c>
      <c r="D130" s="73" t="s">
        <v>41</v>
      </c>
      <c r="E130" s="73" t="s">
        <v>347</v>
      </c>
      <c r="F130" s="73" t="s">
        <v>144</v>
      </c>
      <c r="G130" s="77">
        <v>60000</v>
      </c>
      <c r="H130" s="77">
        <v>60000</v>
      </c>
      <c r="I130" s="77">
        <v>0</v>
      </c>
      <c r="J130" s="74">
        <v>0</v>
      </c>
    </row>
    <row r="131" spans="1:10" ht="38.25">
      <c r="A131" s="68">
        <f t="shared" si="1"/>
        <v>119</v>
      </c>
      <c r="B131" s="72" t="s">
        <v>348</v>
      </c>
      <c r="C131" s="73" t="s">
        <v>87</v>
      </c>
      <c r="D131" s="73" t="s">
        <v>41</v>
      </c>
      <c r="E131" s="73" t="s">
        <v>349</v>
      </c>
      <c r="F131" s="73" t="s">
        <v>68</v>
      </c>
      <c r="G131" s="77">
        <v>51062</v>
      </c>
      <c r="H131" s="77">
        <v>51062</v>
      </c>
      <c r="I131" s="77">
        <v>0</v>
      </c>
      <c r="J131" s="74">
        <v>0</v>
      </c>
    </row>
    <row r="132" spans="1:10" ht="25.5">
      <c r="A132" s="68">
        <f t="shared" si="1"/>
        <v>120</v>
      </c>
      <c r="B132" s="72" t="s">
        <v>266</v>
      </c>
      <c r="C132" s="73" t="s">
        <v>87</v>
      </c>
      <c r="D132" s="73" t="s">
        <v>41</v>
      </c>
      <c r="E132" s="73" t="s">
        <v>349</v>
      </c>
      <c r="F132" s="73" t="s">
        <v>144</v>
      </c>
      <c r="G132" s="77">
        <v>51062</v>
      </c>
      <c r="H132" s="77">
        <v>51062</v>
      </c>
      <c r="I132" s="77">
        <v>0</v>
      </c>
      <c r="J132" s="74">
        <v>0</v>
      </c>
    </row>
    <row r="133" spans="1:10" ht="12.75">
      <c r="A133" s="68">
        <f t="shared" si="1"/>
        <v>121</v>
      </c>
      <c r="B133" s="72" t="s">
        <v>350</v>
      </c>
      <c r="C133" s="73" t="s">
        <v>87</v>
      </c>
      <c r="D133" s="73" t="s">
        <v>41</v>
      </c>
      <c r="E133" s="73" t="s">
        <v>351</v>
      </c>
      <c r="F133" s="73" t="s">
        <v>68</v>
      </c>
      <c r="G133" s="77">
        <v>5039540</v>
      </c>
      <c r="H133" s="77">
        <v>5039540</v>
      </c>
      <c r="I133" s="77">
        <v>4062703.25</v>
      </c>
      <c r="J133" s="74">
        <v>0.8061654932791485</v>
      </c>
    </row>
    <row r="134" spans="1:10" ht="25.5">
      <c r="A134" s="68">
        <f t="shared" si="1"/>
        <v>122</v>
      </c>
      <c r="B134" s="72" t="s">
        <v>306</v>
      </c>
      <c r="C134" s="73" t="s">
        <v>87</v>
      </c>
      <c r="D134" s="73" t="s">
        <v>41</v>
      </c>
      <c r="E134" s="73" t="s">
        <v>351</v>
      </c>
      <c r="F134" s="73" t="s">
        <v>148</v>
      </c>
      <c r="G134" s="77">
        <v>3977756</v>
      </c>
      <c r="H134" s="77">
        <v>3977756</v>
      </c>
      <c r="I134" s="77">
        <v>3327702.98</v>
      </c>
      <c r="J134" s="74">
        <v>0.8365779550077984</v>
      </c>
    </row>
    <row r="135" spans="1:10" ht="25.5">
      <c r="A135" s="68">
        <f t="shared" si="1"/>
        <v>123</v>
      </c>
      <c r="B135" s="72" t="s">
        <v>266</v>
      </c>
      <c r="C135" s="73" t="s">
        <v>87</v>
      </c>
      <c r="D135" s="73" t="s">
        <v>41</v>
      </c>
      <c r="E135" s="73" t="s">
        <v>351</v>
      </c>
      <c r="F135" s="73" t="s">
        <v>144</v>
      </c>
      <c r="G135" s="77">
        <v>1061784</v>
      </c>
      <c r="H135" s="77">
        <v>1061784</v>
      </c>
      <c r="I135" s="77">
        <v>735000.27</v>
      </c>
      <c r="J135" s="74">
        <v>0.6922314425532877</v>
      </c>
    </row>
    <row r="136" spans="1:10" ht="38.25">
      <c r="A136" s="68">
        <f t="shared" si="1"/>
        <v>124</v>
      </c>
      <c r="B136" s="72" t="s">
        <v>729</v>
      </c>
      <c r="C136" s="73" t="s">
        <v>87</v>
      </c>
      <c r="D136" s="73" t="s">
        <v>41</v>
      </c>
      <c r="E136" s="73" t="s">
        <v>730</v>
      </c>
      <c r="F136" s="73" t="s">
        <v>68</v>
      </c>
      <c r="G136" s="77">
        <v>60000</v>
      </c>
      <c r="H136" s="77">
        <v>60000</v>
      </c>
      <c r="I136" s="77">
        <v>50000</v>
      </c>
      <c r="J136" s="74">
        <v>0.8333333333333334</v>
      </c>
    </row>
    <row r="137" spans="1:10" ht="25.5">
      <c r="A137" s="68">
        <f t="shared" si="1"/>
        <v>125</v>
      </c>
      <c r="B137" s="72" t="s">
        <v>266</v>
      </c>
      <c r="C137" s="73" t="s">
        <v>87</v>
      </c>
      <c r="D137" s="73" t="s">
        <v>41</v>
      </c>
      <c r="E137" s="73" t="s">
        <v>730</v>
      </c>
      <c r="F137" s="73" t="s">
        <v>144</v>
      </c>
      <c r="G137" s="77">
        <v>60000</v>
      </c>
      <c r="H137" s="77">
        <v>60000</v>
      </c>
      <c r="I137" s="77">
        <v>50000</v>
      </c>
      <c r="J137" s="74">
        <v>0.8333333333333334</v>
      </c>
    </row>
    <row r="138" spans="1:10" ht="25.5">
      <c r="A138" s="68">
        <f t="shared" si="1"/>
        <v>126</v>
      </c>
      <c r="B138" s="72" t="s">
        <v>352</v>
      </c>
      <c r="C138" s="73" t="s">
        <v>87</v>
      </c>
      <c r="D138" s="73" t="s">
        <v>121</v>
      </c>
      <c r="E138" s="73" t="s">
        <v>255</v>
      </c>
      <c r="F138" s="73" t="s">
        <v>68</v>
      </c>
      <c r="G138" s="77">
        <v>484000</v>
      </c>
      <c r="H138" s="77">
        <v>484000</v>
      </c>
      <c r="I138" s="77">
        <v>244933.47</v>
      </c>
      <c r="J138" s="74">
        <v>0.506060888429752</v>
      </c>
    </row>
    <row r="139" spans="1:10" ht="38.25">
      <c r="A139" s="68">
        <f t="shared" si="1"/>
        <v>127</v>
      </c>
      <c r="B139" s="72" t="s">
        <v>326</v>
      </c>
      <c r="C139" s="73" t="s">
        <v>87</v>
      </c>
      <c r="D139" s="73" t="s">
        <v>121</v>
      </c>
      <c r="E139" s="73" t="s">
        <v>327</v>
      </c>
      <c r="F139" s="73" t="s">
        <v>68</v>
      </c>
      <c r="G139" s="77">
        <v>484000</v>
      </c>
      <c r="H139" s="77">
        <v>484000</v>
      </c>
      <c r="I139" s="77">
        <v>244933.47</v>
      </c>
      <c r="J139" s="74">
        <v>0.506060888429752</v>
      </c>
    </row>
    <row r="140" spans="1:10" ht="38.25">
      <c r="A140" s="68">
        <f t="shared" si="1"/>
        <v>128</v>
      </c>
      <c r="B140" s="72" t="s">
        <v>353</v>
      </c>
      <c r="C140" s="73" t="s">
        <v>87</v>
      </c>
      <c r="D140" s="73" t="s">
        <v>121</v>
      </c>
      <c r="E140" s="73" t="s">
        <v>354</v>
      </c>
      <c r="F140" s="73" t="s">
        <v>68</v>
      </c>
      <c r="G140" s="77">
        <v>172000</v>
      </c>
      <c r="H140" s="77">
        <v>172000</v>
      </c>
      <c r="I140" s="77">
        <v>110658.17</v>
      </c>
      <c r="J140" s="74">
        <v>0.6433614534883721</v>
      </c>
    </row>
    <row r="141" spans="1:10" ht="63.75">
      <c r="A141" s="68">
        <f t="shared" si="1"/>
        <v>129</v>
      </c>
      <c r="B141" s="72" t="s">
        <v>355</v>
      </c>
      <c r="C141" s="73" t="s">
        <v>87</v>
      </c>
      <c r="D141" s="73" t="s">
        <v>121</v>
      </c>
      <c r="E141" s="73" t="s">
        <v>356</v>
      </c>
      <c r="F141" s="73" t="s">
        <v>68</v>
      </c>
      <c r="G141" s="77">
        <v>27000</v>
      </c>
      <c r="H141" s="77">
        <v>27000</v>
      </c>
      <c r="I141" s="77">
        <v>26107.47</v>
      </c>
      <c r="J141" s="74">
        <v>0.9669433333333334</v>
      </c>
    </row>
    <row r="142" spans="1:10" ht="25.5">
      <c r="A142" s="68">
        <f t="shared" si="1"/>
        <v>130</v>
      </c>
      <c r="B142" s="72" t="s">
        <v>266</v>
      </c>
      <c r="C142" s="73" t="s">
        <v>87</v>
      </c>
      <c r="D142" s="73" t="s">
        <v>121</v>
      </c>
      <c r="E142" s="73" t="s">
        <v>356</v>
      </c>
      <c r="F142" s="73" t="s">
        <v>144</v>
      </c>
      <c r="G142" s="77">
        <v>27000</v>
      </c>
      <c r="H142" s="77">
        <v>27000</v>
      </c>
      <c r="I142" s="77">
        <v>26107.47</v>
      </c>
      <c r="J142" s="74">
        <v>0.9669433333333334</v>
      </c>
    </row>
    <row r="143" spans="1:10" ht="76.5">
      <c r="A143" s="68">
        <f aca="true" t="shared" si="2" ref="A143:A206">A142+1</f>
        <v>131</v>
      </c>
      <c r="B143" s="72" t="s">
        <v>731</v>
      </c>
      <c r="C143" s="73" t="s">
        <v>87</v>
      </c>
      <c r="D143" s="73" t="s">
        <v>121</v>
      </c>
      <c r="E143" s="73" t="s">
        <v>732</v>
      </c>
      <c r="F143" s="73" t="s">
        <v>68</v>
      </c>
      <c r="G143" s="77">
        <v>60000</v>
      </c>
      <c r="H143" s="77">
        <v>60000</v>
      </c>
      <c r="I143" s="77">
        <v>60000</v>
      </c>
      <c r="J143" s="74">
        <v>1</v>
      </c>
    </row>
    <row r="144" spans="1:10" ht="12.75">
      <c r="A144" s="68">
        <f t="shared" si="2"/>
        <v>132</v>
      </c>
      <c r="B144" s="72" t="s">
        <v>324</v>
      </c>
      <c r="C144" s="73" t="s">
        <v>87</v>
      </c>
      <c r="D144" s="73" t="s">
        <v>121</v>
      </c>
      <c r="E144" s="73" t="s">
        <v>732</v>
      </c>
      <c r="F144" s="73" t="s">
        <v>152</v>
      </c>
      <c r="G144" s="77">
        <v>60000</v>
      </c>
      <c r="H144" s="77">
        <v>60000</v>
      </c>
      <c r="I144" s="77">
        <v>60000</v>
      </c>
      <c r="J144" s="74">
        <v>1</v>
      </c>
    </row>
    <row r="145" spans="1:10" ht="38.25">
      <c r="A145" s="68">
        <f t="shared" si="2"/>
        <v>133</v>
      </c>
      <c r="B145" s="72" t="s">
        <v>357</v>
      </c>
      <c r="C145" s="73" t="s">
        <v>87</v>
      </c>
      <c r="D145" s="73" t="s">
        <v>121</v>
      </c>
      <c r="E145" s="73" t="s">
        <v>358</v>
      </c>
      <c r="F145" s="73" t="s">
        <v>68</v>
      </c>
      <c r="G145" s="77">
        <v>5000</v>
      </c>
      <c r="H145" s="77">
        <v>5000</v>
      </c>
      <c r="I145" s="77">
        <v>5000</v>
      </c>
      <c r="J145" s="74">
        <v>1</v>
      </c>
    </row>
    <row r="146" spans="1:10" ht="25.5">
      <c r="A146" s="68">
        <f t="shared" si="2"/>
        <v>134</v>
      </c>
      <c r="B146" s="72" t="s">
        <v>266</v>
      </c>
      <c r="C146" s="73" t="s">
        <v>87</v>
      </c>
      <c r="D146" s="73" t="s">
        <v>121</v>
      </c>
      <c r="E146" s="73" t="s">
        <v>358</v>
      </c>
      <c r="F146" s="73" t="s">
        <v>144</v>
      </c>
      <c r="G146" s="77">
        <v>5000</v>
      </c>
      <c r="H146" s="77">
        <v>5000</v>
      </c>
      <c r="I146" s="77">
        <v>5000</v>
      </c>
      <c r="J146" s="74">
        <v>1</v>
      </c>
    </row>
    <row r="147" spans="1:10" ht="127.5">
      <c r="A147" s="68">
        <f t="shared" si="2"/>
        <v>135</v>
      </c>
      <c r="B147" s="72" t="s">
        <v>359</v>
      </c>
      <c r="C147" s="73" t="s">
        <v>87</v>
      </c>
      <c r="D147" s="73" t="s">
        <v>121</v>
      </c>
      <c r="E147" s="73" t="s">
        <v>360</v>
      </c>
      <c r="F147" s="73" t="s">
        <v>68</v>
      </c>
      <c r="G147" s="77">
        <v>25000</v>
      </c>
      <c r="H147" s="77">
        <v>25000</v>
      </c>
      <c r="I147" s="77">
        <v>19550.7</v>
      </c>
      <c r="J147" s="74">
        <v>0.782028</v>
      </c>
    </row>
    <row r="148" spans="1:10" ht="25.5">
      <c r="A148" s="68">
        <f t="shared" si="2"/>
        <v>136</v>
      </c>
      <c r="B148" s="72" t="s">
        <v>266</v>
      </c>
      <c r="C148" s="73" t="s">
        <v>87</v>
      </c>
      <c r="D148" s="73" t="s">
        <v>121</v>
      </c>
      <c r="E148" s="73" t="s">
        <v>360</v>
      </c>
      <c r="F148" s="73" t="s">
        <v>144</v>
      </c>
      <c r="G148" s="77">
        <v>25000</v>
      </c>
      <c r="H148" s="77">
        <v>25000</v>
      </c>
      <c r="I148" s="77">
        <v>19550.7</v>
      </c>
      <c r="J148" s="74">
        <v>0.782028</v>
      </c>
    </row>
    <row r="149" spans="1:10" ht="127.5">
      <c r="A149" s="68">
        <f t="shared" si="2"/>
        <v>137</v>
      </c>
      <c r="B149" s="72" t="s">
        <v>361</v>
      </c>
      <c r="C149" s="73" t="s">
        <v>87</v>
      </c>
      <c r="D149" s="73" t="s">
        <v>121</v>
      </c>
      <c r="E149" s="73" t="s">
        <v>362</v>
      </c>
      <c r="F149" s="73" t="s">
        <v>68</v>
      </c>
      <c r="G149" s="77">
        <v>30000</v>
      </c>
      <c r="H149" s="77">
        <v>30000</v>
      </c>
      <c r="I149" s="77">
        <v>0</v>
      </c>
      <c r="J149" s="74">
        <v>0</v>
      </c>
    </row>
    <row r="150" spans="1:10" ht="25.5">
      <c r="A150" s="68">
        <f t="shared" si="2"/>
        <v>138</v>
      </c>
      <c r="B150" s="72" t="s">
        <v>266</v>
      </c>
      <c r="C150" s="73" t="s">
        <v>87</v>
      </c>
      <c r="D150" s="73" t="s">
        <v>121</v>
      </c>
      <c r="E150" s="73" t="s">
        <v>362</v>
      </c>
      <c r="F150" s="73" t="s">
        <v>144</v>
      </c>
      <c r="G150" s="77">
        <v>30000</v>
      </c>
      <c r="H150" s="77">
        <v>30000</v>
      </c>
      <c r="I150" s="77">
        <v>0</v>
      </c>
      <c r="J150" s="74">
        <v>0</v>
      </c>
    </row>
    <row r="151" spans="1:10" ht="38.25">
      <c r="A151" s="68">
        <f t="shared" si="2"/>
        <v>139</v>
      </c>
      <c r="B151" s="72" t="s">
        <v>363</v>
      </c>
      <c r="C151" s="73" t="s">
        <v>87</v>
      </c>
      <c r="D151" s="73" t="s">
        <v>121</v>
      </c>
      <c r="E151" s="73" t="s">
        <v>364</v>
      </c>
      <c r="F151" s="73" t="s">
        <v>68</v>
      </c>
      <c r="G151" s="77">
        <v>25000</v>
      </c>
      <c r="H151" s="77">
        <v>25000</v>
      </c>
      <c r="I151" s="77">
        <v>0</v>
      </c>
      <c r="J151" s="74">
        <v>0</v>
      </c>
    </row>
    <row r="152" spans="1:10" ht="25.5">
      <c r="A152" s="68">
        <f t="shared" si="2"/>
        <v>140</v>
      </c>
      <c r="B152" s="72" t="s">
        <v>266</v>
      </c>
      <c r="C152" s="73" t="s">
        <v>87</v>
      </c>
      <c r="D152" s="73" t="s">
        <v>121</v>
      </c>
      <c r="E152" s="73" t="s">
        <v>364</v>
      </c>
      <c r="F152" s="73" t="s">
        <v>144</v>
      </c>
      <c r="G152" s="77">
        <v>25000</v>
      </c>
      <c r="H152" s="77">
        <v>25000</v>
      </c>
      <c r="I152" s="77">
        <v>0</v>
      </c>
      <c r="J152" s="74">
        <v>0</v>
      </c>
    </row>
    <row r="153" spans="1:10" ht="38.25">
      <c r="A153" s="68">
        <f t="shared" si="2"/>
        <v>141</v>
      </c>
      <c r="B153" s="72" t="s">
        <v>328</v>
      </c>
      <c r="C153" s="73" t="s">
        <v>87</v>
      </c>
      <c r="D153" s="73" t="s">
        <v>121</v>
      </c>
      <c r="E153" s="73" t="s">
        <v>329</v>
      </c>
      <c r="F153" s="73" t="s">
        <v>68</v>
      </c>
      <c r="G153" s="77">
        <v>312000</v>
      </c>
      <c r="H153" s="77">
        <v>312000</v>
      </c>
      <c r="I153" s="77">
        <v>134275.3</v>
      </c>
      <c r="J153" s="74">
        <v>0.4303695512820513</v>
      </c>
    </row>
    <row r="154" spans="1:10" ht="76.5">
      <c r="A154" s="68">
        <f t="shared" si="2"/>
        <v>142</v>
      </c>
      <c r="B154" s="72" t="s">
        <v>365</v>
      </c>
      <c r="C154" s="73" t="s">
        <v>87</v>
      </c>
      <c r="D154" s="73" t="s">
        <v>121</v>
      </c>
      <c r="E154" s="73" t="s">
        <v>366</v>
      </c>
      <c r="F154" s="73" t="s">
        <v>68</v>
      </c>
      <c r="G154" s="77">
        <v>26000</v>
      </c>
      <c r="H154" s="77">
        <v>26000</v>
      </c>
      <c r="I154" s="77">
        <v>26000</v>
      </c>
      <c r="J154" s="74">
        <v>1</v>
      </c>
    </row>
    <row r="155" spans="1:10" ht="25.5">
      <c r="A155" s="68">
        <f t="shared" si="2"/>
        <v>143</v>
      </c>
      <c r="B155" s="72" t="s">
        <v>266</v>
      </c>
      <c r="C155" s="73" t="s">
        <v>87</v>
      </c>
      <c r="D155" s="73" t="s">
        <v>121</v>
      </c>
      <c r="E155" s="73" t="s">
        <v>366</v>
      </c>
      <c r="F155" s="73" t="s">
        <v>144</v>
      </c>
      <c r="G155" s="77">
        <v>26000</v>
      </c>
      <c r="H155" s="77">
        <v>26000</v>
      </c>
      <c r="I155" s="77">
        <v>26000</v>
      </c>
      <c r="J155" s="74">
        <v>1</v>
      </c>
    </row>
    <row r="156" spans="1:10" ht="63.75">
      <c r="A156" s="68">
        <f t="shared" si="2"/>
        <v>144</v>
      </c>
      <c r="B156" s="72" t="s">
        <v>367</v>
      </c>
      <c r="C156" s="73" t="s">
        <v>87</v>
      </c>
      <c r="D156" s="73" t="s">
        <v>121</v>
      </c>
      <c r="E156" s="73" t="s">
        <v>368</v>
      </c>
      <c r="F156" s="73" t="s">
        <v>68</v>
      </c>
      <c r="G156" s="77">
        <v>31000</v>
      </c>
      <c r="H156" s="77">
        <v>31000</v>
      </c>
      <c r="I156" s="77">
        <v>0</v>
      </c>
      <c r="J156" s="74">
        <v>0</v>
      </c>
    </row>
    <row r="157" spans="1:10" ht="25.5">
      <c r="A157" s="68">
        <f t="shared" si="2"/>
        <v>145</v>
      </c>
      <c r="B157" s="72" t="s">
        <v>266</v>
      </c>
      <c r="C157" s="73" t="s">
        <v>87</v>
      </c>
      <c r="D157" s="73" t="s">
        <v>121</v>
      </c>
      <c r="E157" s="73" t="s">
        <v>368</v>
      </c>
      <c r="F157" s="73" t="s">
        <v>144</v>
      </c>
      <c r="G157" s="77">
        <v>31000</v>
      </c>
      <c r="H157" s="77">
        <v>31000</v>
      </c>
      <c r="I157" s="77">
        <v>0</v>
      </c>
      <c r="J157" s="74">
        <v>0</v>
      </c>
    </row>
    <row r="158" spans="1:10" ht="76.5">
      <c r="A158" s="68">
        <f t="shared" si="2"/>
        <v>146</v>
      </c>
      <c r="B158" s="72" t="s">
        <v>369</v>
      </c>
      <c r="C158" s="73" t="s">
        <v>87</v>
      </c>
      <c r="D158" s="73" t="s">
        <v>121</v>
      </c>
      <c r="E158" s="73" t="s">
        <v>370</v>
      </c>
      <c r="F158" s="73" t="s">
        <v>68</v>
      </c>
      <c r="G158" s="77">
        <v>30000</v>
      </c>
      <c r="H158" s="77">
        <v>30000</v>
      </c>
      <c r="I158" s="77">
        <v>0</v>
      </c>
      <c r="J158" s="74">
        <v>0</v>
      </c>
    </row>
    <row r="159" spans="1:10" ht="25.5">
      <c r="A159" s="68">
        <f t="shared" si="2"/>
        <v>147</v>
      </c>
      <c r="B159" s="72" t="s">
        <v>266</v>
      </c>
      <c r="C159" s="73" t="s">
        <v>87</v>
      </c>
      <c r="D159" s="73" t="s">
        <v>121</v>
      </c>
      <c r="E159" s="73" t="s">
        <v>370</v>
      </c>
      <c r="F159" s="73" t="s">
        <v>144</v>
      </c>
      <c r="G159" s="77">
        <v>30000</v>
      </c>
      <c r="H159" s="77">
        <v>30000</v>
      </c>
      <c r="I159" s="77">
        <v>0</v>
      </c>
      <c r="J159" s="74">
        <v>0</v>
      </c>
    </row>
    <row r="160" spans="1:10" ht="76.5">
      <c r="A160" s="68">
        <f t="shared" si="2"/>
        <v>148</v>
      </c>
      <c r="B160" s="72" t="s">
        <v>371</v>
      </c>
      <c r="C160" s="73" t="s">
        <v>87</v>
      </c>
      <c r="D160" s="73" t="s">
        <v>121</v>
      </c>
      <c r="E160" s="73" t="s">
        <v>372</v>
      </c>
      <c r="F160" s="73" t="s">
        <v>68</v>
      </c>
      <c r="G160" s="77">
        <v>30000</v>
      </c>
      <c r="H160" s="77">
        <v>30000</v>
      </c>
      <c r="I160" s="77">
        <v>0</v>
      </c>
      <c r="J160" s="74">
        <v>0</v>
      </c>
    </row>
    <row r="161" spans="1:10" ht="25.5">
      <c r="A161" s="68">
        <f t="shared" si="2"/>
        <v>149</v>
      </c>
      <c r="B161" s="72" t="s">
        <v>266</v>
      </c>
      <c r="C161" s="73" t="s">
        <v>87</v>
      </c>
      <c r="D161" s="73" t="s">
        <v>121</v>
      </c>
      <c r="E161" s="73" t="s">
        <v>372</v>
      </c>
      <c r="F161" s="73" t="s">
        <v>144</v>
      </c>
      <c r="G161" s="77">
        <v>30000</v>
      </c>
      <c r="H161" s="77">
        <v>30000</v>
      </c>
      <c r="I161" s="77">
        <v>0</v>
      </c>
      <c r="J161" s="74">
        <v>0</v>
      </c>
    </row>
    <row r="162" spans="1:10" ht="51">
      <c r="A162" s="68">
        <f t="shared" si="2"/>
        <v>150</v>
      </c>
      <c r="B162" s="72" t="s">
        <v>373</v>
      </c>
      <c r="C162" s="73" t="s">
        <v>87</v>
      </c>
      <c r="D162" s="73" t="s">
        <v>121</v>
      </c>
      <c r="E162" s="73" t="s">
        <v>374</v>
      </c>
      <c r="F162" s="73" t="s">
        <v>68</v>
      </c>
      <c r="G162" s="77">
        <v>20000</v>
      </c>
      <c r="H162" s="77">
        <v>20000</v>
      </c>
      <c r="I162" s="77">
        <v>0</v>
      </c>
      <c r="J162" s="74">
        <v>0</v>
      </c>
    </row>
    <row r="163" spans="1:10" ht="25.5">
      <c r="A163" s="68">
        <f t="shared" si="2"/>
        <v>151</v>
      </c>
      <c r="B163" s="72" t="s">
        <v>266</v>
      </c>
      <c r="C163" s="73" t="s">
        <v>87</v>
      </c>
      <c r="D163" s="73" t="s">
        <v>121</v>
      </c>
      <c r="E163" s="73" t="s">
        <v>374</v>
      </c>
      <c r="F163" s="73" t="s">
        <v>144</v>
      </c>
      <c r="G163" s="77">
        <v>20000</v>
      </c>
      <c r="H163" s="77">
        <v>20000</v>
      </c>
      <c r="I163" s="77">
        <v>0</v>
      </c>
      <c r="J163" s="74">
        <v>0</v>
      </c>
    </row>
    <row r="164" spans="1:10" ht="51">
      <c r="A164" s="68">
        <f t="shared" si="2"/>
        <v>152</v>
      </c>
      <c r="B164" s="72" t="s">
        <v>375</v>
      </c>
      <c r="C164" s="73" t="s">
        <v>87</v>
      </c>
      <c r="D164" s="73" t="s">
        <v>121</v>
      </c>
      <c r="E164" s="73" t="s">
        <v>376</v>
      </c>
      <c r="F164" s="73" t="s">
        <v>68</v>
      </c>
      <c r="G164" s="77">
        <v>30000</v>
      </c>
      <c r="H164" s="77">
        <v>30000</v>
      </c>
      <c r="I164" s="77">
        <v>0</v>
      </c>
      <c r="J164" s="74">
        <v>0</v>
      </c>
    </row>
    <row r="165" spans="1:10" ht="25.5">
      <c r="A165" s="68">
        <f t="shared" si="2"/>
        <v>153</v>
      </c>
      <c r="B165" s="72" t="s">
        <v>266</v>
      </c>
      <c r="C165" s="73" t="s">
        <v>87</v>
      </c>
      <c r="D165" s="73" t="s">
        <v>121</v>
      </c>
      <c r="E165" s="73" t="s">
        <v>376</v>
      </c>
      <c r="F165" s="73" t="s">
        <v>144</v>
      </c>
      <c r="G165" s="77">
        <v>30000</v>
      </c>
      <c r="H165" s="77">
        <v>30000</v>
      </c>
      <c r="I165" s="77">
        <v>0</v>
      </c>
      <c r="J165" s="74">
        <v>0</v>
      </c>
    </row>
    <row r="166" spans="1:10" ht="51">
      <c r="A166" s="68">
        <f t="shared" si="2"/>
        <v>154</v>
      </c>
      <c r="B166" s="72" t="s">
        <v>377</v>
      </c>
      <c r="C166" s="73" t="s">
        <v>87</v>
      </c>
      <c r="D166" s="73" t="s">
        <v>121</v>
      </c>
      <c r="E166" s="73" t="s">
        <v>378</v>
      </c>
      <c r="F166" s="73" t="s">
        <v>68</v>
      </c>
      <c r="G166" s="77">
        <v>65000</v>
      </c>
      <c r="H166" s="77">
        <v>65000</v>
      </c>
      <c r="I166" s="77">
        <v>28275.71</v>
      </c>
      <c r="J166" s="74">
        <v>0.4350109230769231</v>
      </c>
    </row>
    <row r="167" spans="1:10" ht="25.5">
      <c r="A167" s="68">
        <f t="shared" si="2"/>
        <v>155</v>
      </c>
      <c r="B167" s="72" t="s">
        <v>266</v>
      </c>
      <c r="C167" s="73" t="s">
        <v>87</v>
      </c>
      <c r="D167" s="73" t="s">
        <v>121</v>
      </c>
      <c r="E167" s="73" t="s">
        <v>378</v>
      </c>
      <c r="F167" s="73" t="s">
        <v>144</v>
      </c>
      <c r="G167" s="77">
        <v>65000</v>
      </c>
      <c r="H167" s="77">
        <v>65000</v>
      </c>
      <c r="I167" s="77">
        <v>28275.71</v>
      </c>
      <c r="J167" s="74">
        <v>0.4350109230769231</v>
      </c>
    </row>
    <row r="168" spans="1:10" ht="38.25">
      <c r="A168" s="68">
        <f t="shared" si="2"/>
        <v>156</v>
      </c>
      <c r="B168" s="72" t="s">
        <v>379</v>
      </c>
      <c r="C168" s="73" t="s">
        <v>87</v>
      </c>
      <c r="D168" s="73" t="s">
        <v>121</v>
      </c>
      <c r="E168" s="73" t="s">
        <v>380</v>
      </c>
      <c r="F168" s="73" t="s">
        <v>68</v>
      </c>
      <c r="G168" s="77">
        <v>80000</v>
      </c>
      <c r="H168" s="77">
        <v>80000</v>
      </c>
      <c r="I168" s="77">
        <v>79999.59</v>
      </c>
      <c r="J168" s="74">
        <v>0.999994875</v>
      </c>
    </row>
    <row r="169" spans="1:10" ht="25.5">
      <c r="A169" s="68">
        <f t="shared" si="2"/>
        <v>157</v>
      </c>
      <c r="B169" s="72" t="s">
        <v>266</v>
      </c>
      <c r="C169" s="73" t="s">
        <v>87</v>
      </c>
      <c r="D169" s="73" t="s">
        <v>121</v>
      </c>
      <c r="E169" s="73" t="s">
        <v>380</v>
      </c>
      <c r="F169" s="73" t="s">
        <v>144</v>
      </c>
      <c r="G169" s="77">
        <v>80000</v>
      </c>
      <c r="H169" s="77">
        <v>80000</v>
      </c>
      <c r="I169" s="77">
        <v>79999.59</v>
      </c>
      <c r="J169" s="74">
        <v>0.999994875</v>
      </c>
    </row>
    <row r="170" spans="1:10" ht="12.75">
      <c r="A170" s="68">
        <f t="shared" si="2"/>
        <v>158</v>
      </c>
      <c r="B170" s="72" t="s">
        <v>381</v>
      </c>
      <c r="C170" s="73" t="s">
        <v>87</v>
      </c>
      <c r="D170" s="73" t="s">
        <v>42</v>
      </c>
      <c r="E170" s="73" t="s">
        <v>255</v>
      </c>
      <c r="F170" s="73" t="s">
        <v>68</v>
      </c>
      <c r="G170" s="77">
        <v>42770674.69</v>
      </c>
      <c r="H170" s="77">
        <v>42770674.69</v>
      </c>
      <c r="I170" s="77">
        <v>28443050.53</v>
      </c>
      <c r="J170" s="74">
        <v>0.6650129027927195</v>
      </c>
    </row>
    <row r="171" spans="1:10" ht="12.75">
      <c r="A171" s="68">
        <f t="shared" si="2"/>
        <v>159</v>
      </c>
      <c r="B171" s="72" t="s">
        <v>382</v>
      </c>
      <c r="C171" s="73" t="s">
        <v>87</v>
      </c>
      <c r="D171" s="73" t="s">
        <v>43</v>
      </c>
      <c r="E171" s="73" t="s">
        <v>255</v>
      </c>
      <c r="F171" s="73" t="s">
        <v>68</v>
      </c>
      <c r="G171" s="77">
        <v>1966700</v>
      </c>
      <c r="H171" s="77">
        <v>1966700</v>
      </c>
      <c r="I171" s="77">
        <v>961799.04</v>
      </c>
      <c r="J171" s="74">
        <v>0.48904207047338183</v>
      </c>
    </row>
    <row r="172" spans="1:10" ht="51">
      <c r="A172" s="68">
        <f t="shared" si="2"/>
        <v>160</v>
      </c>
      <c r="B172" s="72" t="s">
        <v>383</v>
      </c>
      <c r="C172" s="73" t="s">
        <v>87</v>
      </c>
      <c r="D172" s="73" t="s">
        <v>43</v>
      </c>
      <c r="E172" s="73" t="s">
        <v>384</v>
      </c>
      <c r="F172" s="73" t="s">
        <v>68</v>
      </c>
      <c r="G172" s="77">
        <v>1302000</v>
      </c>
      <c r="H172" s="77">
        <v>1302000</v>
      </c>
      <c r="I172" s="77">
        <v>916961</v>
      </c>
      <c r="J172" s="74">
        <v>0.7042711213517665</v>
      </c>
    </row>
    <row r="173" spans="1:10" ht="38.25">
      <c r="A173" s="68">
        <f t="shared" si="2"/>
        <v>161</v>
      </c>
      <c r="B173" s="72" t="s">
        <v>385</v>
      </c>
      <c r="C173" s="73" t="s">
        <v>87</v>
      </c>
      <c r="D173" s="73" t="s">
        <v>43</v>
      </c>
      <c r="E173" s="73" t="s">
        <v>386</v>
      </c>
      <c r="F173" s="73" t="s">
        <v>68</v>
      </c>
      <c r="G173" s="77">
        <v>1302000</v>
      </c>
      <c r="H173" s="77">
        <v>1302000</v>
      </c>
      <c r="I173" s="77">
        <v>916961</v>
      </c>
      <c r="J173" s="74">
        <v>0.7042711213517665</v>
      </c>
    </row>
    <row r="174" spans="1:10" ht="38.25">
      <c r="A174" s="68">
        <f t="shared" si="2"/>
        <v>162</v>
      </c>
      <c r="B174" s="72" t="s">
        <v>387</v>
      </c>
      <c r="C174" s="73" t="s">
        <v>87</v>
      </c>
      <c r="D174" s="73" t="s">
        <v>43</v>
      </c>
      <c r="E174" s="73" t="s">
        <v>388</v>
      </c>
      <c r="F174" s="73" t="s">
        <v>68</v>
      </c>
      <c r="G174" s="77">
        <v>100000</v>
      </c>
      <c r="H174" s="77">
        <v>100000</v>
      </c>
      <c r="I174" s="77">
        <v>99741</v>
      </c>
      <c r="J174" s="74">
        <v>0.99741</v>
      </c>
    </row>
    <row r="175" spans="1:10" ht="25.5">
      <c r="A175" s="68">
        <f t="shared" si="2"/>
        <v>163</v>
      </c>
      <c r="B175" s="72" t="s">
        <v>266</v>
      </c>
      <c r="C175" s="73" t="s">
        <v>87</v>
      </c>
      <c r="D175" s="73" t="s">
        <v>43</v>
      </c>
      <c r="E175" s="73" t="s">
        <v>388</v>
      </c>
      <c r="F175" s="73" t="s">
        <v>144</v>
      </c>
      <c r="G175" s="77">
        <v>82500</v>
      </c>
      <c r="H175" s="77">
        <v>82500</v>
      </c>
      <c r="I175" s="77">
        <v>82500</v>
      </c>
      <c r="J175" s="74">
        <v>1</v>
      </c>
    </row>
    <row r="176" spans="1:10" ht="12.75">
      <c r="A176" s="68">
        <f t="shared" si="2"/>
        <v>164</v>
      </c>
      <c r="B176" s="72" t="s">
        <v>284</v>
      </c>
      <c r="C176" s="73" t="s">
        <v>87</v>
      </c>
      <c r="D176" s="73" t="s">
        <v>43</v>
      </c>
      <c r="E176" s="73" t="s">
        <v>388</v>
      </c>
      <c r="F176" s="73" t="s">
        <v>145</v>
      </c>
      <c r="G176" s="77">
        <v>17500</v>
      </c>
      <c r="H176" s="77">
        <v>17500</v>
      </c>
      <c r="I176" s="77">
        <v>17241</v>
      </c>
      <c r="J176" s="74">
        <v>0.9852</v>
      </c>
    </row>
    <row r="177" spans="1:10" ht="38.25">
      <c r="A177" s="68">
        <f t="shared" si="2"/>
        <v>165</v>
      </c>
      <c r="B177" s="72" t="s">
        <v>389</v>
      </c>
      <c r="C177" s="73" t="s">
        <v>87</v>
      </c>
      <c r="D177" s="73" t="s">
        <v>43</v>
      </c>
      <c r="E177" s="73" t="s">
        <v>390</v>
      </c>
      <c r="F177" s="73" t="s">
        <v>68</v>
      </c>
      <c r="G177" s="77">
        <v>370000</v>
      </c>
      <c r="H177" s="77">
        <v>370000</v>
      </c>
      <c r="I177" s="77">
        <v>0</v>
      </c>
      <c r="J177" s="74">
        <v>0</v>
      </c>
    </row>
    <row r="178" spans="1:10" ht="51">
      <c r="A178" s="68">
        <f t="shared" si="2"/>
        <v>166</v>
      </c>
      <c r="B178" s="72" t="s">
        <v>301</v>
      </c>
      <c r="C178" s="73" t="s">
        <v>87</v>
      </c>
      <c r="D178" s="73" t="s">
        <v>43</v>
      </c>
      <c r="E178" s="73" t="s">
        <v>390</v>
      </c>
      <c r="F178" s="73" t="s">
        <v>147</v>
      </c>
      <c r="G178" s="77">
        <v>370000</v>
      </c>
      <c r="H178" s="77">
        <v>370000</v>
      </c>
      <c r="I178" s="77">
        <v>0</v>
      </c>
      <c r="J178" s="74">
        <v>0</v>
      </c>
    </row>
    <row r="179" spans="1:10" ht="38.25">
      <c r="A179" s="68">
        <f t="shared" si="2"/>
        <v>167</v>
      </c>
      <c r="B179" s="72" t="s">
        <v>391</v>
      </c>
      <c r="C179" s="73" t="s">
        <v>87</v>
      </c>
      <c r="D179" s="73" t="s">
        <v>43</v>
      </c>
      <c r="E179" s="73" t="s">
        <v>392</v>
      </c>
      <c r="F179" s="73" t="s">
        <v>68</v>
      </c>
      <c r="G179" s="77">
        <v>320000</v>
      </c>
      <c r="H179" s="77">
        <v>320000</v>
      </c>
      <c r="I179" s="77">
        <v>305220</v>
      </c>
      <c r="J179" s="74">
        <v>0.9538125</v>
      </c>
    </row>
    <row r="180" spans="1:10" ht="51">
      <c r="A180" s="68">
        <f t="shared" si="2"/>
        <v>168</v>
      </c>
      <c r="B180" s="72" t="s">
        <v>301</v>
      </c>
      <c r="C180" s="73" t="s">
        <v>87</v>
      </c>
      <c r="D180" s="73" t="s">
        <v>43</v>
      </c>
      <c r="E180" s="73" t="s">
        <v>392</v>
      </c>
      <c r="F180" s="73" t="s">
        <v>147</v>
      </c>
      <c r="G180" s="77">
        <v>320000</v>
      </c>
      <c r="H180" s="77">
        <v>320000</v>
      </c>
      <c r="I180" s="77">
        <v>305220</v>
      </c>
      <c r="J180" s="74">
        <v>0.9538125</v>
      </c>
    </row>
    <row r="181" spans="1:10" ht="38.25">
      <c r="A181" s="68">
        <f t="shared" si="2"/>
        <v>169</v>
      </c>
      <c r="B181" s="72" t="s">
        <v>393</v>
      </c>
      <c r="C181" s="73" t="s">
        <v>87</v>
      </c>
      <c r="D181" s="73" t="s">
        <v>43</v>
      </c>
      <c r="E181" s="73" t="s">
        <v>394</v>
      </c>
      <c r="F181" s="73" t="s">
        <v>68</v>
      </c>
      <c r="G181" s="77">
        <v>125000</v>
      </c>
      <c r="H181" s="77">
        <v>125000</v>
      </c>
      <c r="I181" s="77">
        <v>125000</v>
      </c>
      <c r="J181" s="74">
        <v>1</v>
      </c>
    </row>
    <row r="182" spans="1:10" ht="25.5">
      <c r="A182" s="68">
        <f t="shared" si="2"/>
        <v>170</v>
      </c>
      <c r="B182" s="72" t="s">
        <v>266</v>
      </c>
      <c r="C182" s="73" t="s">
        <v>87</v>
      </c>
      <c r="D182" s="73" t="s">
        <v>43</v>
      </c>
      <c r="E182" s="73" t="s">
        <v>394</v>
      </c>
      <c r="F182" s="73" t="s">
        <v>144</v>
      </c>
      <c r="G182" s="77">
        <v>125000</v>
      </c>
      <c r="H182" s="77">
        <v>125000</v>
      </c>
      <c r="I182" s="77">
        <v>125000</v>
      </c>
      <c r="J182" s="74">
        <v>1</v>
      </c>
    </row>
    <row r="183" spans="1:10" ht="38.25">
      <c r="A183" s="68">
        <f t="shared" si="2"/>
        <v>171</v>
      </c>
      <c r="B183" s="72" t="s">
        <v>395</v>
      </c>
      <c r="C183" s="73" t="s">
        <v>87</v>
      </c>
      <c r="D183" s="73" t="s">
        <v>43</v>
      </c>
      <c r="E183" s="73" t="s">
        <v>396</v>
      </c>
      <c r="F183" s="73" t="s">
        <v>68</v>
      </c>
      <c r="G183" s="77">
        <v>87000</v>
      </c>
      <c r="H183" s="77">
        <v>87000</v>
      </c>
      <c r="I183" s="77">
        <v>87000</v>
      </c>
      <c r="J183" s="74">
        <v>1</v>
      </c>
    </row>
    <row r="184" spans="1:10" ht="25.5">
      <c r="A184" s="68">
        <f t="shared" si="2"/>
        <v>172</v>
      </c>
      <c r="B184" s="72" t="s">
        <v>266</v>
      </c>
      <c r="C184" s="73" t="s">
        <v>87</v>
      </c>
      <c r="D184" s="73" t="s">
        <v>43</v>
      </c>
      <c r="E184" s="73" t="s">
        <v>396</v>
      </c>
      <c r="F184" s="73" t="s">
        <v>144</v>
      </c>
      <c r="G184" s="77">
        <v>87000</v>
      </c>
      <c r="H184" s="77">
        <v>87000</v>
      </c>
      <c r="I184" s="77">
        <v>87000</v>
      </c>
      <c r="J184" s="74">
        <v>1</v>
      </c>
    </row>
    <row r="185" spans="1:10" ht="38.25">
      <c r="A185" s="68">
        <f t="shared" si="2"/>
        <v>173</v>
      </c>
      <c r="B185" s="72" t="s">
        <v>397</v>
      </c>
      <c r="C185" s="73" t="s">
        <v>87</v>
      </c>
      <c r="D185" s="73" t="s">
        <v>43</v>
      </c>
      <c r="E185" s="73" t="s">
        <v>398</v>
      </c>
      <c r="F185" s="73" t="s">
        <v>68</v>
      </c>
      <c r="G185" s="77">
        <v>300000</v>
      </c>
      <c r="H185" s="77">
        <v>300000</v>
      </c>
      <c r="I185" s="77">
        <v>300000</v>
      </c>
      <c r="J185" s="74">
        <v>1</v>
      </c>
    </row>
    <row r="186" spans="1:10" ht="51">
      <c r="A186" s="68">
        <f t="shared" si="2"/>
        <v>174</v>
      </c>
      <c r="B186" s="72" t="s">
        <v>301</v>
      </c>
      <c r="C186" s="73" t="s">
        <v>87</v>
      </c>
      <c r="D186" s="73" t="s">
        <v>43</v>
      </c>
      <c r="E186" s="73" t="s">
        <v>398</v>
      </c>
      <c r="F186" s="73" t="s">
        <v>147</v>
      </c>
      <c r="G186" s="77">
        <v>300000</v>
      </c>
      <c r="H186" s="77">
        <v>300000</v>
      </c>
      <c r="I186" s="77">
        <v>300000</v>
      </c>
      <c r="J186" s="74">
        <v>1</v>
      </c>
    </row>
    <row r="187" spans="1:10" ht="12.75">
      <c r="A187" s="68">
        <f t="shared" si="2"/>
        <v>175</v>
      </c>
      <c r="B187" s="72" t="s">
        <v>258</v>
      </c>
      <c r="C187" s="73" t="s">
        <v>87</v>
      </c>
      <c r="D187" s="73" t="s">
        <v>43</v>
      </c>
      <c r="E187" s="73" t="s">
        <v>259</v>
      </c>
      <c r="F187" s="73" t="s">
        <v>68</v>
      </c>
      <c r="G187" s="77">
        <v>664700</v>
      </c>
      <c r="H187" s="77">
        <v>664700</v>
      </c>
      <c r="I187" s="77">
        <v>44838.04</v>
      </c>
      <c r="J187" s="74">
        <v>0.0674560553633218</v>
      </c>
    </row>
    <row r="188" spans="1:10" ht="51">
      <c r="A188" s="68">
        <f t="shared" si="2"/>
        <v>176</v>
      </c>
      <c r="B188" s="72" t="s">
        <v>399</v>
      </c>
      <c r="C188" s="73" t="s">
        <v>87</v>
      </c>
      <c r="D188" s="73" t="s">
        <v>43</v>
      </c>
      <c r="E188" s="73" t="s">
        <v>400</v>
      </c>
      <c r="F188" s="73" t="s">
        <v>68</v>
      </c>
      <c r="G188" s="77">
        <v>664700</v>
      </c>
      <c r="H188" s="77">
        <v>664700</v>
      </c>
      <c r="I188" s="77">
        <v>44838.04</v>
      </c>
      <c r="J188" s="74">
        <v>0.0674560553633218</v>
      </c>
    </row>
    <row r="189" spans="1:10" ht="25.5">
      <c r="A189" s="68">
        <f t="shared" si="2"/>
        <v>177</v>
      </c>
      <c r="B189" s="72" t="s">
        <v>266</v>
      </c>
      <c r="C189" s="73" t="s">
        <v>87</v>
      </c>
      <c r="D189" s="73" t="s">
        <v>43</v>
      </c>
      <c r="E189" s="73" t="s">
        <v>400</v>
      </c>
      <c r="F189" s="73" t="s">
        <v>144</v>
      </c>
      <c r="G189" s="77">
        <v>664700</v>
      </c>
      <c r="H189" s="77">
        <v>664700</v>
      </c>
      <c r="I189" s="77">
        <v>44838.04</v>
      </c>
      <c r="J189" s="74">
        <v>0.0674560553633218</v>
      </c>
    </row>
    <row r="190" spans="1:10" ht="12.75">
      <c r="A190" s="68">
        <f t="shared" si="2"/>
        <v>178</v>
      </c>
      <c r="B190" s="72" t="s">
        <v>401</v>
      </c>
      <c r="C190" s="73" t="s">
        <v>87</v>
      </c>
      <c r="D190" s="73" t="s">
        <v>122</v>
      </c>
      <c r="E190" s="73" t="s">
        <v>255</v>
      </c>
      <c r="F190" s="73" t="s">
        <v>68</v>
      </c>
      <c r="G190" s="77">
        <v>8112106</v>
      </c>
      <c r="H190" s="77">
        <v>8112106</v>
      </c>
      <c r="I190" s="77">
        <v>5206154.4</v>
      </c>
      <c r="J190" s="74">
        <v>0.6417759334012647</v>
      </c>
    </row>
    <row r="191" spans="1:10" ht="38.25">
      <c r="A191" s="68">
        <f t="shared" si="2"/>
        <v>179</v>
      </c>
      <c r="B191" s="72" t="s">
        <v>326</v>
      </c>
      <c r="C191" s="73" t="s">
        <v>87</v>
      </c>
      <c r="D191" s="73" t="s">
        <v>122</v>
      </c>
      <c r="E191" s="73" t="s">
        <v>327</v>
      </c>
      <c r="F191" s="73" t="s">
        <v>68</v>
      </c>
      <c r="G191" s="77">
        <v>4462106</v>
      </c>
      <c r="H191" s="77">
        <v>4462106</v>
      </c>
      <c r="I191" s="77">
        <v>1556154.4</v>
      </c>
      <c r="J191" s="74">
        <v>0.3487488643255001</v>
      </c>
    </row>
    <row r="192" spans="1:10" ht="76.5">
      <c r="A192" s="68">
        <f t="shared" si="2"/>
        <v>180</v>
      </c>
      <c r="B192" s="72" t="s">
        <v>336</v>
      </c>
      <c r="C192" s="73" t="s">
        <v>87</v>
      </c>
      <c r="D192" s="73" t="s">
        <v>122</v>
      </c>
      <c r="E192" s="73" t="s">
        <v>337</v>
      </c>
      <c r="F192" s="73" t="s">
        <v>68</v>
      </c>
      <c r="G192" s="77">
        <v>4462106</v>
      </c>
      <c r="H192" s="77">
        <v>4462106</v>
      </c>
      <c r="I192" s="77">
        <v>1556154.4</v>
      </c>
      <c r="J192" s="74">
        <v>0.3487488643255001</v>
      </c>
    </row>
    <row r="193" spans="1:10" ht="63.75">
      <c r="A193" s="68">
        <f t="shared" si="2"/>
        <v>181</v>
      </c>
      <c r="B193" s="72" t="s">
        <v>402</v>
      </c>
      <c r="C193" s="73" t="s">
        <v>87</v>
      </c>
      <c r="D193" s="73" t="s">
        <v>122</v>
      </c>
      <c r="E193" s="73" t="s">
        <v>403</v>
      </c>
      <c r="F193" s="73" t="s">
        <v>68</v>
      </c>
      <c r="G193" s="77">
        <v>4462106</v>
      </c>
      <c r="H193" s="77">
        <v>4462106</v>
      </c>
      <c r="I193" s="77">
        <v>1556154.4</v>
      </c>
      <c r="J193" s="74">
        <v>0.3487488643255001</v>
      </c>
    </row>
    <row r="194" spans="1:10" ht="25.5">
      <c r="A194" s="68">
        <f t="shared" si="2"/>
        <v>182</v>
      </c>
      <c r="B194" s="72" t="s">
        <v>306</v>
      </c>
      <c r="C194" s="73" t="s">
        <v>87</v>
      </c>
      <c r="D194" s="73" t="s">
        <v>122</v>
      </c>
      <c r="E194" s="73" t="s">
        <v>403</v>
      </c>
      <c r="F194" s="73" t="s">
        <v>148</v>
      </c>
      <c r="G194" s="77">
        <v>176542</v>
      </c>
      <c r="H194" s="77">
        <v>176542</v>
      </c>
      <c r="I194" s="77">
        <v>169657.4</v>
      </c>
      <c r="J194" s="74">
        <v>0.9610030474334719</v>
      </c>
    </row>
    <row r="195" spans="1:10" ht="25.5">
      <c r="A195" s="68">
        <f t="shared" si="2"/>
        <v>183</v>
      </c>
      <c r="B195" s="72" t="s">
        <v>266</v>
      </c>
      <c r="C195" s="73" t="s">
        <v>87</v>
      </c>
      <c r="D195" s="73" t="s">
        <v>122</v>
      </c>
      <c r="E195" s="73" t="s">
        <v>403</v>
      </c>
      <c r="F195" s="73" t="s">
        <v>144</v>
      </c>
      <c r="G195" s="77">
        <v>4285564</v>
      </c>
      <c r="H195" s="77">
        <v>4285564</v>
      </c>
      <c r="I195" s="77">
        <v>1386497</v>
      </c>
      <c r="J195" s="74">
        <v>0.3235273116910633</v>
      </c>
    </row>
    <row r="196" spans="1:10" ht="12.75">
      <c r="A196" s="68">
        <f t="shared" si="2"/>
        <v>184</v>
      </c>
      <c r="B196" s="72" t="s">
        <v>258</v>
      </c>
      <c r="C196" s="73" t="s">
        <v>87</v>
      </c>
      <c r="D196" s="73" t="s">
        <v>122</v>
      </c>
      <c r="E196" s="73" t="s">
        <v>259</v>
      </c>
      <c r="F196" s="73" t="s">
        <v>68</v>
      </c>
      <c r="G196" s="77">
        <v>3650000</v>
      </c>
      <c r="H196" s="77">
        <v>3650000</v>
      </c>
      <c r="I196" s="77">
        <v>3650000</v>
      </c>
      <c r="J196" s="74">
        <v>1</v>
      </c>
    </row>
    <row r="197" spans="1:10" ht="25.5">
      <c r="A197" s="68">
        <f t="shared" si="2"/>
        <v>185</v>
      </c>
      <c r="B197" s="72" t="s">
        <v>404</v>
      </c>
      <c r="C197" s="73" t="s">
        <v>87</v>
      </c>
      <c r="D197" s="73" t="s">
        <v>122</v>
      </c>
      <c r="E197" s="73" t="s">
        <v>733</v>
      </c>
      <c r="F197" s="73" t="s">
        <v>68</v>
      </c>
      <c r="G197" s="77">
        <v>3650000</v>
      </c>
      <c r="H197" s="77">
        <v>3650000</v>
      </c>
      <c r="I197" s="77">
        <v>3650000</v>
      </c>
      <c r="J197" s="74">
        <v>1</v>
      </c>
    </row>
    <row r="198" spans="1:10" ht="25.5">
      <c r="A198" s="68">
        <f t="shared" si="2"/>
        <v>186</v>
      </c>
      <c r="B198" s="72" t="s">
        <v>266</v>
      </c>
      <c r="C198" s="73" t="s">
        <v>87</v>
      </c>
      <c r="D198" s="73" t="s">
        <v>122</v>
      </c>
      <c r="E198" s="73" t="s">
        <v>733</v>
      </c>
      <c r="F198" s="73" t="s">
        <v>144</v>
      </c>
      <c r="G198" s="77">
        <v>3650000</v>
      </c>
      <c r="H198" s="77">
        <v>3650000</v>
      </c>
      <c r="I198" s="77">
        <v>3650000</v>
      </c>
      <c r="J198" s="74">
        <v>1</v>
      </c>
    </row>
    <row r="199" spans="1:10" ht="12.75">
      <c r="A199" s="68">
        <f t="shared" si="2"/>
        <v>187</v>
      </c>
      <c r="B199" s="72" t="s">
        <v>405</v>
      </c>
      <c r="C199" s="73" t="s">
        <v>87</v>
      </c>
      <c r="D199" s="73" t="s">
        <v>57</v>
      </c>
      <c r="E199" s="73" t="s">
        <v>255</v>
      </c>
      <c r="F199" s="73" t="s">
        <v>68</v>
      </c>
      <c r="G199" s="77">
        <v>4860489</v>
      </c>
      <c r="H199" s="77">
        <v>4860489</v>
      </c>
      <c r="I199" s="77">
        <v>4860489</v>
      </c>
      <c r="J199" s="74">
        <v>1</v>
      </c>
    </row>
    <row r="200" spans="1:10" ht="51">
      <c r="A200" s="68">
        <f t="shared" si="2"/>
        <v>188</v>
      </c>
      <c r="B200" s="72" t="s">
        <v>383</v>
      </c>
      <c r="C200" s="73" t="s">
        <v>87</v>
      </c>
      <c r="D200" s="73" t="s">
        <v>57</v>
      </c>
      <c r="E200" s="73" t="s">
        <v>384</v>
      </c>
      <c r="F200" s="73" t="s">
        <v>68</v>
      </c>
      <c r="G200" s="77">
        <v>4860489</v>
      </c>
      <c r="H200" s="77">
        <v>4860489</v>
      </c>
      <c r="I200" s="77">
        <v>4860489</v>
      </c>
      <c r="J200" s="74">
        <v>1</v>
      </c>
    </row>
    <row r="201" spans="1:10" ht="38.25">
      <c r="A201" s="68">
        <f t="shared" si="2"/>
        <v>189</v>
      </c>
      <c r="B201" s="72" t="s">
        <v>406</v>
      </c>
      <c r="C201" s="73" t="s">
        <v>87</v>
      </c>
      <c r="D201" s="73" t="s">
        <v>57</v>
      </c>
      <c r="E201" s="73" t="s">
        <v>407</v>
      </c>
      <c r="F201" s="73" t="s">
        <v>68</v>
      </c>
      <c r="G201" s="77">
        <v>4860489</v>
      </c>
      <c r="H201" s="77">
        <v>4860489</v>
      </c>
      <c r="I201" s="77">
        <v>4860489</v>
      </c>
      <c r="J201" s="74">
        <v>1</v>
      </c>
    </row>
    <row r="202" spans="1:10" ht="38.25">
      <c r="A202" s="68">
        <f t="shared" si="2"/>
        <v>190</v>
      </c>
      <c r="B202" s="72" t="s">
        <v>965</v>
      </c>
      <c r="C202" s="73" t="s">
        <v>87</v>
      </c>
      <c r="D202" s="73" t="s">
        <v>57</v>
      </c>
      <c r="E202" s="73" t="s">
        <v>408</v>
      </c>
      <c r="F202" s="73" t="s">
        <v>68</v>
      </c>
      <c r="G202" s="77">
        <v>4860489</v>
      </c>
      <c r="H202" s="77">
        <v>4860489</v>
      </c>
      <c r="I202" s="77">
        <v>4860489</v>
      </c>
      <c r="J202" s="74">
        <v>1</v>
      </c>
    </row>
    <row r="203" spans="1:10" ht="12.75">
      <c r="A203" s="68">
        <f t="shared" si="2"/>
        <v>191</v>
      </c>
      <c r="B203" s="72" t="s">
        <v>324</v>
      </c>
      <c r="C203" s="73" t="s">
        <v>87</v>
      </c>
      <c r="D203" s="73" t="s">
        <v>57</v>
      </c>
      <c r="E203" s="73" t="s">
        <v>408</v>
      </c>
      <c r="F203" s="73" t="s">
        <v>152</v>
      </c>
      <c r="G203" s="77">
        <v>4860489</v>
      </c>
      <c r="H203" s="77">
        <v>4860489</v>
      </c>
      <c r="I203" s="77">
        <v>4860489</v>
      </c>
      <c r="J203" s="74">
        <v>1</v>
      </c>
    </row>
    <row r="204" spans="1:10" ht="12.75">
      <c r="A204" s="68">
        <f t="shared" si="2"/>
        <v>192</v>
      </c>
      <c r="B204" s="72" t="s">
        <v>409</v>
      </c>
      <c r="C204" s="73" t="s">
        <v>87</v>
      </c>
      <c r="D204" s="73" t="s">
        <v>69</v>
      </c>
      <c r="E204" s="73" t="s">
        <v>255</v>
      </c>
      <c r="F204" s="73" t="s">
        <v>68</v>
      </c>
      <c r="G204" s="77">
        <v>17308730</v>
      </c>
      <c r="H204" s="77">
        <v>17308730</v>
      </c>
      <c r="I204" s="77">
        <v>14762158.84</v>
      </c>
      <c r="J204" s="74">
        <v>0.852873598467363</v>
      </c>
    </row>
    <row r="205" spans="1:10" ht="51">
      <c r="A205" s="68">
        <f t="shared" si="2"/>
        <v>193</v>
      </c>
      <c r="B205" s="72" t="s">
        <v>383</v>
      </c>
      <c r="C205" s="73" t="s">
        <v>87</v>
      </c>
      <c r="D205" s="73" t="s">
        <v>69</v>
      </c>
      <c r="E205" s="73" t="s">
        <v>384</v>
      </c>
      <c r="F205" s="73" t="s">
        <v>68</v>
      </c>
      <c r="G205" s="77">
        <v>17308730</v>
      </c>
      <c r="H205" s="77">
        <v>17308730</v>
      </c>
      <c r="I205" s="77">
        <v>14762158.84</v>
      </c>
      <c r="J205" s="74">
        <v>0.852873598467363</v>
      </c>
    </row>
    <row r="206" spans="1:10" ht="38.25">
      <c r="A206" s="68">
        <f t="shared" si="2"/>
        <v>194</v>
      </c>
      <c r="B206" s="72" t="s">
        <v>406</v>
      </c>
      <c r="C206" s="73" t="s">
        <v>87</v>
      </c>
      <c r="D206" s="73" t="s">
        <v>69</v>
      </c>
      <c r="E206" s="73" t="s">
        <v>407</v>
      </c>
      <c r="F206" s="73" t="s">
        <v>68</v>
      </c>
      <c r="G206" s="77">
        <v>17308730</v>
      </c>
      <c r="H206" s="77">
        <v>17308730</v>
      </c>
      <c r="I206" s="77">
        <v>14762158.84</v>
      </c>
      <c r="J206" s="74">
        <v>0.852873598467363</v>
      </c>
    </row>
    <row r="207" spans="1:10" ht="25.5">
      <c r="A207" s="68">
        <f aca="true" t="shared" si="3" ref="A207:A270">A206+1</f>
        <v>195</v>
      </c>
      <c r="B207" s="72" t="s">
        <v>410</v>
      </c>
      <c r="C207" s="73" t="s">
        <v>87</v>
      </c>
      <c r="D207" s="73" t="s">
        <v>69</v>
      </c>
      <c r="E207" s="73" t="s">
        <v>411</v>
      </c>
      <c r="F207" s="73" t="s">
        <v>68</v>
      </c>
      <c r="G207" s="77">
        <v>250000</v>
      </c>
      <c r="H207" s="77">
        <v>250000</v>
      </c>
      <c r="I207" s="77">
        <v>114097.84</v>
      </c>
      <c r="J207" s="74">
        <v>0.45639136</v>
      </c>
    </row>
    <row r="208" spans="1:10" ht="25.5">
      <c r="A208" s="68">
        <f t="shared" si="3"/>
        <v>196</v>
      </c>
      <c r="B208" s="72" t="s">
        <v>266</v>
      </c>
      <c r="C208" s="73" t="s">
        <v>87</v>
      </c>
      <c r="D208" s="73" t="s">
        <v>69</v>
      </c>
      <c r="E208" s="73" t="s">
        <v>411</v>
      </c>
      <c r="F208" s="73" t="s">
        <v>144</v>
      </c>
      <c r="G208" s="77">
        <v>250000</v>
      </c>
      <c r="H208" s="77">
        <v>250000</v>
      </c>
      <c r="I208" s="77">
        <v>114097.84</v>
      </c>
      <c r="J208" s="74">
        <v>0.45639136</v>
      </c>
    </row>
    <row r="209" spans="1:10" ht="51">
      <c r="A209" s="68">
        <f t="shared" si="3"/>
        <v>197</v>
      </c>
      <c r="B209" s="72" t="s">
        <v>734</v>
      </c>
      <c r="C209" s="73" t="s">
        <v>87</v>
      </c>
      <c r="D209" s="73" t="s">
        <v>69</v>
      </c>
      <c r="E209" s="73" t="s">
        <v>412</v>
      </c>
      <c r="F209" s="73" t="s">
        <v>68</v>
      </c>
      <c r="G209" s="77">
        <v>15328175</v>
      </c>
      <c r="H209" s="77">
        <v>15328175</v>
      </c>
      <c r="I209" s="77">
        <v>14648061</v>
      </c>
      <c r="J209" s="74">
        <v>0.9556298124205915</v>
      </c>
    </row>
    <row r="210" spans="1:10" ht="12.75">
      <c r="A210" s="68">
        <f t="shared" si="3"/>
        <v>198</v>
      </c>
      <c r="B210" s="72" t="s">
        <v>324</v>
      </c>
      <c r="C210" s="73" t="s">
        <v>87</v>
      </c>
      <c r="D210" s="73" t="s">
        <v>69</v>
      </c>
      <c r="E210" s="73" t="s">
        <v>412</v>
      </c>
      <c r="F210" s="73" t="s">
        <v>152</v>
      </c>
      <c r="G210" s="77">
        <v>15328175</v>
      </c>
      <c r="H210" s="77">
        <v>15328175</v>
      </c>
      <c r="I210" s="77">
        <v>14648061</v>
      </c>
      <c r="J210" s="74">
        <v>0.9556298124205915</v>
      </c>
    </row>
    <row r="211" spans="1:10" ht="38.25">
      <c r="A211" s="68">
        <f t="shared" si="3"/>
        <v>199</v>
      </c>
      <c r="B211" s="72" t="s">
        <v>735</v>
      </c>
      <c r="C211" s="73" t="s">
        <v>87</v>
      </c>
      <c r="D211" s="73" t="s">
        <v>69</v>
      </c>
      <c r="E211" s="73" t="s">
        <v>736</v>
      </c>
      <c r="F211" s="73" t="s">
        <v>68</v>
      </c>
      <c r="G211" s="77">
        <v>1730555</v>
      </c>
      <c r="H211" s="77">
        <v>1730555</v>
      </c>
      <c r="I211" s="77">
        <v>0</v>
      </c>
      <c r="J211" s="74">
        <v>0</v>
      </c>
    </row>
    <row r="212" spans="1:10" ht="25.5">
      <c r="A212" s="68">
        <f t="shared" si="3"/>
        <v>200</v>
      </c>
      <c r="B212" s="72" t="s">
        <v>266</v>
      </c>
      <c r="C212" s="73" t="s">
        <v>87</v>
      </c>
      <c r="D212" s="73" t="s">
        <v>69</v>
      </c>
      <c r="E212" s="73" t="s">
        <v>736</v>
      </c>
      <c r="F212" s="73" t="s">
        <v>144</v>
      </c>
      <c r="G212" s="77">
        <v>1730555</v>
      </c>
      <c r="H212" s="77">
        <v>1730555</v>
      </c>
      <c r="I212" s="77">
        <v>0</v>
      </c>
      <c r="J212" s="74">
        <v>0</v>
      </c>
    </row>
    <row r="213" spans="1:10" ht="12.75">
      <c r="A213" s="68">
        <f t="shared" si="3"/>
        <v>201</v>
      </c>
      <c r="B213" s="72" t="s">
        <v>413</v>
      </c>
      <c r="C213" s="73" t="s">
        <v>87</v>
      </c>
      <c r="D213" s="73" t="s">
        <v>44</v>
      </c>
      <c r="E213" s="73" t="s">
        <v>255</v>
      </c>
      <c r="F213" s="73" t="s">
        <v>68</v>
      </c>
      <c r="G213" s="77">
        <v>10522649.69</v>
      </c>
      <c r="H213" s="77">
        <v>10522649.69</v>
      </c>
      <c r="I213" s="77">
        <v>2652449.25</v>
      </c>
      <c r="J213" s="74">
        <v>0.25207046971455344</v>
      </c>
    </row>
    <row r="214" spans="1:10" ht="51">
      <c r="A214" s="68">
        <f t="shared" si="3"/>
        <v>202</v>
      </c>
      <c r="B214" s="72" t="s">
        <v>737</v>
      </c>
      <c r="C214" s="73" t="s">
        <v>87</v>
      </c>
      <c r="D214" s="73" t="s">
        <v>44</v>
      </c>
      <c r="E214" s="73" t="s">
        <v>414</v>
      </c>
      <c r="F214" s="73" t="s">
        <v>68</v>
      </c>
      <c r="G214" s="77">
        <v>1695000</v>
      </c>
      <c r="H214" s="77">
        <v>1695000</v>
      </c>
      <c r="I214" s="77">
        <v>574436.91</v>
      </c>
      <c r="J214" s="74">
        <v>0.3389008318584071</v>
      </c>
    </row>
    <row r="215" spans="1:10" ht="38.25">
      <c r="A215" s="68">
        <f t="shared" si="3"/>
        <v>203</v>
      </c>
      <c r="B215" s="72" t="s">
        <v>738</v>
      </c>
      <c r="C215" s="73" t="s">
        <v>87</v>
      </c>
      <c r="D215" s="73" t="s">
        <v>44</v>
      </c>
      <c r="E215" s="73" t="s">
        <v>415</v>
      </c>
      <c r="F215" s="73" t="s">
        <v>68</v>
      </c>
      <c r="G215" s="77">
        <v>140000</v>
      </c>
      <c r="H215" s="77">
        <v>140000</v>
      </c>
      <c r="I215" s="77">
        <v>45000</v>
      </c>
      <c r="J215" s="74">
        <v>0.32142857142857145</v>
      </c>
    </row>
    <row r="216" spans="1:10" ht="38.25">
      <c r="A216" s="68">
        <f t="shared" si="3"/>
        <v>204</v>
      </c>
      <c r="B216" s="72" t="s">
        <v>416</v>
      </c>
      <c r="C216" s="73" t="s">
        <v>87</v>
      </c>
      <c r="D216" s="73" t="s">
        <v>44</v>
      </c>
      <c r="E216" s="73" t="s">
        <v>417</v>
      </c>
      <c r="F216" s="73" t="s">
        <v>68</v>
      </c>
      <c r="G216" s="77">
        <v>140000</v>
      </c>
      <c r="H216" s="77">
        <v>140000</v>
      </c>
      <c r="I216" s="77">
        <v>45000</v>
      </c>
      <c r="J216" s="74">
        <v>0.32142857142857145</v>
      </c>
    </row>
    <row r="217" spans="1:10" ht="25.5">
      <c r="A217" s="68">
        <f t="shared" si="3"/>
        <v>205</v>
      </c>
      <c r="B217" s="72" t="s">
        <v>266</v>
      </c>
      <c r="C217" s="73" t="s">
        <v>87</v>
      </c>
      <c r="D217" s="73" t="s">
        <v>44</v>
      </c>
      <c r="E217" s="73" t="s">
        <v>417</v>
      </c>
      <c r="F217" s="73" t="s">
        <v>144</v>
      </c>
      <c r="G217" s="77">
        <v>140000</v>
      </c>
      <c r="H217" s="77">
        <v>140000</v>
      </c>
      <c r="I217" s="77">
        <v>45000</v>
      </c>
      <c r="J217" s="74">
        <v>0.32142857142857145</v>
      </c>
    </row>
    <row r="218" spans="1:10" ht="25.5">
      <c r="A218" s="68">
        <f t="shared" si="3"/>
        <v>206</v>
      </c>
      <c r="B218" s="72" t="s">
        <v>418</v>
      </c>
      <c r="C218" s="73" t="s">
        <v>87</v>
      </c>
      <c r="D218" s="73" t="s">
        <v>44</v>
      </c>
      <c r="E218" s="73" t="s">
        <v>419</v>
      </c>
      <c r="F218" s="73" t="s">
        <v>68</v>
      </c>
      <c r="G218" s="77">
        <v>1555000</v>
      </c>
      <c r="H218" s="77">
        <v>1555000</v>
      </c>
      <c r="I218" s="77">
        <v>529436.91</v>
      </c>
      <c r="J218" s="74">
        <v>0.3404738971061093</v>
      </c>
    </row>
    <row r="219" spans="1:10" ht="63.75">
      <c r="A219" s="68">
        <f t="shared" si="3"/>
        <v>207</v>
      </c>
      <c r="B219" s="72" t="s">
        <v>420</v>
      </c>
      <c r="C219" s="73" t="s">
        <v>87</v>
      </c>
      <c r="D219" s="73" t="s">
        <v>44</v>
      </c>
      <c r="E219" s="73" t="s">
        <v>421</v>
      </c>
      <c r="F219" s="73" t="s">
        <v>68</v>
      </c>
      <c r="G219" s="77">
        <v>250000</v>
      </c>
      <c r="H219" s="77">
        <v>250000</v>
      </c>
      <c r="I219" s="77">
        <v>0</v>
      </c>
      <c r="J219" s="74">
        <v>0</v>
      </c>
    </row>
    <row r="220" spans="1:10" ht="51">
      <c r="A220" s="68">
        <f t="shared" si="3"/>
        <v>208</v>
      </c>
      <c r="B220" s="72" t="s">
        <v>301</v>
      </c>
      <c r="C220" s="73" t="s">
        <v>87</v>
      </c>
      <c r="D220" s="73" t="s">
        <v>44</v>
      </c>
      <c r="E220" s="73" t="s">
        <v>421</v>
      </c>
      <c r="F220" s="73" t="s">
        <v>147</v>
      </c>
      <c r="G220" s="77">
        <v>250000</v>
      </c>
      <c r="H220" s="77">
        <v>250000</v>
      </c>
      <c r="I220" s="77">
        <v>0</v>
      </c>
      <c r="J220" s="74">
        <v>0</v>
      </c>
    </row>
    <row r="221" spans="1:10" ht="51">
      <c r="A221" s="68">
        <f t="shared" si="3"/>
        <v>209</v>
      </c>
      <c r="B221" s="72" t="s">
        <v>422</v>
      </c>
      <c r="C221" s="73" t="s">
        <v>87</v>
      </c>
      <c r="D221" s="73" t="s">
        <v>44</v>
      </c>
      <c r="E221" s="73" t="s">
        <v>423</v>
      </c>
      <c r="F221" s="73" t="s">
        <v>68</v>
      </c>
      <c r="G221" s="77">
        <v>600000</v>
      </c>
      <c r="H221" s="77">
        <v>600000</v>
      </c>
      <c r="I221" s="77">
        <v>0</v>
      </c>
      <c r="J221" s="74">
        <v>0</v>
      </c>
    </row>
    <row r="222" spans="1:10" ht="51">
      <c r="A222" s="68">
        <f t="shared" si="3"/>
        <v>210</v>
      </c>
      <c r="B222" s="72" t="s">
        <v>301</v>
      </c>
      <c r="C222" s="73" t="s">
        <v>87</v>
      </c>
      <c r="D222" s="73" t="s">
        <v>44</v>
      </c>
      <c r="E222" s="73" t="s">
        <v>423</v>
      </c>
      <c r="F222" s="73" t="s">
        <v>147</v>
      </c>
      <c r="G222" s="77">
        <v>600000</v>
      </c>
      <c r="H222" s="77">
        <v>600000</v>
      </c>
      <c r="I222" s="77">
        <v>0</v>
      </c>
      <c r="J222" s="74">
        <v>0</v>
      </c>
    </row>
    <row r="223" spans="1:10" ht="63.75">
      <c r="A223" s="68">
        <f t="shared" si="3"/>
        <v>211</v>
      </c>
      <c r="B223" s="72" t="s">
        <v>424</v>
      </c>
      <c r="C223" s="73" t="s">
        <v>87</v>
      </c>
      <c r="D223" s="73" t="s">
        <v>44</v>
      </c>
      <c r="E223" s="73" t="s">
        <v>425</v>
      </c>
      <c r="F223" s="73" t="s">
        <v>68</v>
      </c>
      <c r="G223" s="77">
        <v>10000</v>
      </c>
      <c r="H223" s="77">
        <v>10000</v>
      </c>
      <c r="I223" s="77">
        <v>10000</v>
      </c>
      <c r="J223" s="74">
        <v>1</v>
      </c>
    </row>
    <row r="224" spans="1:10" ht="51">
      <c r="A224" s="68">
        <f t="shared" si="3"/>
        <v>212</v>
      </c>
      <c r="B224" s="72" t="s">
        <v>301</v>
      </c>
      <c r="C224" s="73" t="s">
        <v>87</v>
      </c>
      <c r="D224" s="73" t="s">
        <v>44</v>
      </c>
      <c r="E224" s="73" t="s">
        <v>425</v>
      </c>
      <c r="F224" s="73" t="s">
        <v>147</v>
      </c>
      <c r="G224" s="77">
        <v>10000</v>
      </c>
      <c r="H224" s="77">
        <v>10000</v>
      </c>
      <c r="I224" s="77">
        <v>10000</v>
      </c>
      <c r="J224" s="74">
        <v>1</v>
      </c>
    </row>
    <row r="225" spans="1:10" ht="25.5">
      <c r="A225" s="68">
        <f t="shared" si="3"/>
        <v>213</v>
      </c>
      <c r="B225" s="72" t="s">
        <v>426</v>
      </c>
      <c r="C225" s="73" t="s">
        <v>87</v>
      </c>
      <c r="D225" s="73" t="s">
        <v>44</v>
      </c>
      <c r="E225" s="73" t="s">
        <v>427</v>
      </c>
      <c r="F225" s="73" t="s">
        <v>68</v>
      </c>
      <c r="G225" s="77">
        <v>45000</v>
      </c>
      <c r="H225" s="77">
        <v>45000</v>
      </c>
      <c r="I225" s="77">
        <v>45000</v>
      </c>
      <c r="J225" s="74">
        <v>1</v>
      </c>
    </row>
    <row r="226" spans="1:10" ht="25.5">
      <c r="A226" s="68">
        <f t="shared" si="3"/>
        <v>214</v>
      </c>
      <c r="B226" s="72" t="s">
        <v>266</v>
      </c>
      <c r="C226" s="73" t="s">
        <v>87</v>
      </c>
      <c r="D226" s="73" t="s">
        <v>44</v>
      </c>
      <c r="E226" s="73" t="s">
        <v>427</v>
      </c>
      <c r="F226" s="73" t="s">
        <v>144</v>
      </c>
      <c r="G226" s="77">
        <v>45000</v>
      </c>
      <c r="H226" s="77">
        <v>45000</v>
      </c>
      <c r="I226" s="77">
        <v>45000</v>
      </c>
      <c r="J226" s="74">
        <v>1</v>
      </c>
    </row>
    <row r="227" spans="1:10" ht="76.5">
      <c r="A227" s="68">
        <f t="shared" si="3"/>
        <v>215</v>
      </c>
      <c r="B227" s="72" t="s">
        <v>428</v>
      </c>
      <c r="C227" s="73" t="s">
        <v>87</v>
      </c>
      <c r="D227" s="73" t="s">
        <v>44</v>
      </c>
      <c r="E227" s="73" t="s">
        <v>429</v>
      </c>
      <c r="F227" s="73" t="s">
        <v>68</v>
      </c>
      <c r="G227" s="77">
        <v>20000</v>
      </c>
      <c r="H227" s="77">
        <v>20000</v>
      </c>
      <c r="I227" s="77">
        <v>0</v>
      </c>
      <c r="J227" s="74">
        <v>0</v>
      </c>
    </row>
    <row r="228" spans="1:10" ht="25.5">
      <c r="A228" s="68">
        <f t="shared" si="3"/>
        <v>216</v>
      </c>
      <c r="B228" s="72" t="s">
        <v>266</v>
      </c>
      <c r="C228" s="73" t="s">
        <v>87</v>
      </c>
      <c r="D228" s="73" t="s">
        <v>44</v>
      </c>
      <c r="E228" s="73" t="s">
        <v>429</v>
      </c>
      <c r="F228" s="73" t="s">
        <v>144</v>
      </c>
      <c r="G228" s="77">
        <v>20000</v>
      </c>
      <c r="H228" s="77">
        <v>20000</v>
      </c>
      <c r="I228" s="77">
        <v>0</v>
      </c>
      <c r="J228" s="74">
        <v>0</v>
      </c>
    </row>
    <row r="229" spans="1:10" ht="63.75">
      <c r="A229" s="68">
        <f t="shared" si="3"/>
        <v>217</v>
      </c>
      <c r="B229" s="72" t="s">
        <v>430</v>
      </c>
      <c r="C229" s="73" t="s">
        <v>87</v>
      </c>
      <c r="D229" s="73" t="s">
        <v>44</v>
      </c>
      <c r="E229" s="73" t="s">
        <v>431</v>
      </c>
      <c r="F229" s="73" t="s">
        <v>68</v>
      </c>
      <c r="G229" s="77">
        <v>500000</v>
      </c>
      <c r="H229" s="77">
        <v>500000</v>
      </c>
      <c r="I229" s="77">
        <v>379225</v>
      </c>
      <c r="J229" s="74">
        <v>0.75845</v>
      </c>
    </row>
    <row r="230" spans="1:10" ht="51">
      <c r="A230" s="68">
        <f t="shared" si="3"/>
        <v>218</v>
      </c>
      <c r="B230" s="72" t="s">
        <v>301</v>
      </c>
      <c r="C230" s="73" t="s">
        <v>87</v>
      </c>
      <c r="D230" s="73" t="s">
        <v>44</v>
      </c>
      <c r="E230" s="73" t="s">
        <v>431</v>
      </c>
      <c r="F230" s="73" t="s">
        <v>147</v>
      </c>
      <c r="G230" s="77">
        <v>500000</v>
      </c>
      <c r="H230" s="77">
        <v>500000</v>
      </c>
      <c r="I230" s="77">
        <v>379225</v>
      </c>
      <c r="J230" s="74">
        <v>0.75845</v>
      </c>
    </row>
    <row r="231" spans="1:10" ht="38.25">
      <c r="A231" s="68">
        <f t="shared" si="3"/>
        <v>219</v>
      </c>
      <c r="B231" s="72" t="s">
        <v>739</v>
      </c>
      <c r="C231" s="73" t="s">
        <v>87</v>
      </c>
      <c r="D231" s="73" t="s">
        <v>44</v>
      </c>
      <c r="E231" s="73" t="s">
        <v>740</v>
      </c>
      <c r="F231" s="73" t="s">
        <v>68</v>
      </c>
      <c r="G231" s="77">
        <v>87000</v>
      </c>
      <c r="H231" s="77">
        <v>87000</v>
      </c>
      <c r="I231" s="77">
        <v>80211.91</v>
      </c>
      <c r="J231" s="74">
        <v>0.9219759770114943</v>
      </c>
    </row>
    <row r="232" spans="1:10" ht="25.5">
      <c r="A232" s="68">
        <f t="shared" si="3"/>
        <v>220</v>
      </c>
      <c r="B232" s="72" t="s">
        <v>266</v>
      </c>
      <c r="C232" s="73" t="s">
        <v>87</v>
      </c>
      <c r="D232" s="73" t="s">
        <v>44</v>
      </c>
      <c r="E232" s="73" t="s">
        <v>740</v>
      </c>
      <c r="F232" s="73" t="s">
        <v>144</v>
      </c>
      <c r="G232" s="77">
        <v>87000</v>
      </c>
      <c r="H232" s="77">
        <v>87000</v>
      </c>
      <c r="I232" s="77">
        <v>80211.91</v>
      </c>
      <c r="J232" s="74">
        <v>0.9219759770114943</v>
      </c>
    </row>
    <row r="233" spans="1:10" ht="38.25">
      <c r="A233" s="68">
        <f t="shared" si="3"/>
        <v>221</v>
      </c>
      <c r="B233" s="72" t="s">
        <v>741</v>
      </c>
      <c r="C233" s="73" t="s">
        <v>87</v>
      </c>
      <c r="D233" s="73" t="s">
        <v>44</v>
      </c>
      <c r="E233" s="73" t="s">
        <v>742</v>
      </c>
      <c r="F233" s="73" t="s">
        <v>68</v>
      </c>
      <c r="G233" s="77">
        <v>28000</v>
      </c>
      <c r="H233" s="77">
        <v>28000</v>
      </c>
      <c r="I233" s="77">
        <v>0</v>
      </c>
      <c r="J233" s="74">
        <v>0</v>
      </c>
    </row>
    <row r="234" spans="1:10" ht="25.5">
      <c r="A234" s="68">
        <f t="shared" si="3"/>
        <v>222</v>
      </c>
      <c r="B234" s="72" t="s">
        <v>266</v>
      </c>
      <c r="C234" s="73" t="s">
        <v>87</v>
      </c>
      <c r="D234" s="73" t="s">
        <v>44</v>
      </c>
      <c r="E234" s="73" t="s">
        <v>742</v>
      </c>
      <c r="F234" s="73" t="s">
        <v>144</v>
      </c>
      <c r="G234" s="77">
        <v>28000</v>
      </c>
      <c r="H234" s="77">
        <v>28000</v>
      </c>
      <c r="I234" s="77">
        <v>0</v>
      </c>
      <c r="J234" s="74">
        <v>0</v>
      </c>
    </row>
    <row r="235" spans="1:10" ht="38.25">
      <c r="A235" s="68">
        <f t="shared" si="3"/>
        <v>223</v>
      </c>
      <c r="B235" s="72" t="s">
        <v>743</v>
      </c>
      <c r="C235" s="73" t="s">
        <v>87</v>
      </c>
      <c r="D235" s="73" t="s">
        <v>44</v>
      </c>
      <c r="E235" s="73" t="s">
        <v>744</v>
      </c>
      <c r="F235" s="73" t="s">
        <v>68</v>
      </c>
      <c r="G235" s="77">
        <v>15000</v>
      </c>
      <c r="H235" s="77">
        <v>15000</v>
      </c>
      <c r="I235" s="77">
        <v>15000</v>
      </c>
      <c r="J235" s="74">
        <v>1</v>
      </c>
    </row>
    <row r="236" spans="1:10" ht="25.5">
      <c r="A236" s="68">
        <f t="shared" si="3"/>
        <v>224</v>
      </c>
      <c r="B236" s="72" t="s">
        <v>266</v>
      </c>
      <c r="C236" s="73" t="s">
        <v>87</v>
      </c>
      <c r="D236" s="73" t="s">
        <v>44</v>
      </c>
      <c r="E236" s="73" t="s">
        <v>744</v>
      </c>
      <c r="F236" s="73" t="s">
        <v>144</v>
      </c>
      <c r="G236" s="77">
        <v>15000</v>
      </c>
      <c r="H236" s="77">
        <v>15000</v>
      </c>
      <c r="I236" s="77">
        <v>15000</v>
      </c>
      <c r="J236" s="74">
        <v>1</v>
      </c>
    </row>
    <row r="237" spans="1:10" ht="51">
      <c r="A237" s="68">
        <f t="shared" si="3"/>
        <v>225</v>
      </c>
      <c r="B237" s="72" t="s">
        <v>383</v>
      </c>
      <c r="C237" s="73" t="s">
        <v>87</v>
      </c>
      <c r="D237" s="73" t="s">
        <v>44</v>
      </c>
      <c r="E237" s="73" t="s">
        <v>384</v>
      </c>
      <c r="F237" s="73" t="s">
        <v>68</v>
      </c>
      <c r="G237" s="77">
        <v>50000</v>
      </c>
      <c r="H237" s="77">
        <v>50000</v>
      </c>
      <c r="I237" s="77">
        <v>50000</v>
      </c>
      <c r="J237" s="74">
        <v>1</v>
      </c>
    </row>
    <row r="238" spans="1:10" ht="63.75">
      <c r="A238" s="68">
        <f t="shared" si="3"/>
        <v>226</v>
      </c>
      <c r="B238" s="72" t="s">
        <v>432</v>
      </c>
      <c r="C238" s="73" t="s">
        <v>87</v>
      </c>
      <c r="D238" s="73" t="s">
        <v>44</v>
      </c>
      <c r="E238" s="73" t="s">
        <v>433</v>
      </c>
      <c r="F238" s="73" t="s">
        <v>68</v>
      </c>
      <c r="G238" s="77">
        <v>50000</v>
      </c>
      <c r="H238" s="77">
        <v>50000</v>
      </c>
      <c r="I238" s="77">
        <v>50000</v>
      </c>
      <c r="J238" s="74">
        <v>1</v>
      </c>
    </row>
    <row r="239" spans="1:10" ht="25.5">
      <c r="A239" s="68">
        <f t="shared" si="3"/>
        <v>227</v>
      </c>
      <c r="B239" s="72" t="s">
        <v>434</v>
      </c>
      <c r="C239" s="73" t="s">
        <v>87</v>
      </c>
      <c r="D239" s="73" t="s">
        <v>44</v>
      </c>
      <c r="E239" s="73" t="s">
        <v>435</v>
      </c>
      <c r="F239" s="73" t="s">
        <v>68</v>
      </c>
      <c r="G239" s="77">
        <v>50000</v>
      </c>
      <c r="H239" s="77">
        <v>50000</v>
      </c>
      <c r="I239" s="77">
        <v>50000</v>
      </c>
      <c r="J239" s="74">
        <v>1</v>
      </c>
    </row>
    <row r="240" spans="1:10" ht="25.5">
      <c r="A240" s="68">
        <f t="shared" si="3"/>
        <v>228</v>
      </c>
      <c r="B240" s="72" t="s">
        <v>266</v>
      </c>
      <c r="C240" s="73" t="s">
        <v>87</v>
      </c>
      <c r="D240" s="73" t="s">
        <v>44</v>
      </c>
      <c r="E240" s="73" t="s">
        <v>435</v>
      </c>
      <c r="F240" s="73" t="s">
        <v>144</v>
      </c>
      <c r="G240" s="77">
        <v>50000</v>
      </c>
      <c r="H240" s="77">
        <v>50000</v>
      </c>
      <c r="I240" s="77">
        <v>50000</v>
      </c>
      <c r="J240" s="74">
        <v>1</v>
      </c>
    </row>
    <row r="241" spans="1:10" ht="51">
      <c r="A241" s="68">
        <f t="shared" si="3"/>
        <v>229</v>
      </c>
      <c r="B241" s="72" t="s">
        <v>312</v>
      </c>
      <c r="C241" s="73" t="s">
        <v>87</v>
      </c>
      <c r="D241" s="73" t="s">
        <v>44</v>
      </c>
      <c r="E241" s="73" t="s">
        <v>313</v>
      </c>
      <c r="F241" s="73" t="s">
        <v>68</v>
      </c>
      <c r="G241" s="77">
        <v>8777649.69</v>
      </c>
      <c r="H241" s="77">
        <v>8777649.69</v>
      </c>
      <c r="I241" s="77">
        <v>2028012.34</v>
      </c>
      <c r="J241" s="74">
        <v>0.23104275194650653</v>
      </c>
    </row>
    <row r="242" spans="1:10" ht="25.5">
      <c r="A242" s="68">
        <f t="shared" si="3"/>
        <v>230</v>
      </c>
      <c r="B242" s="72" t="s">
        <v>318</v>
      </c>
      <c r="C242" s="73" t="s">
        <v>87</v>
      </c>
      <c r="D242" s="73" t="s">
        <v>44</v>
      </c>
      <c r="E242" s="73" t="s">
        <v>319</v>
      </c>
      <c r="F242" s="73" t="s">
        <v>68</v>
      </c>
      <c r="G242" s="77">
        <v>147000</v>
      </c>
      <c r="H242" s="77">
        <v>147000</v>
      </c>
      <c r="I242" s="77">
        <v>0</v>
      </c>
      <c r="J242" s="74">
        <v>0</v>
      </c>
    </row>
    <row r="243" spans="1:10" ht="12.75">
      <c r="A243" s="68">
        <f t="shared" si="3"/>
        <v>231</v>
      </c>
      <c r="B243" s="72" t="s">
        <v>315</v>
      </c>
      <c r="C243" s="73" t="s">
        <v>87</v>
      </c>
      <c r="D243" s="73" t="s">
        <v>44</v>
      </c>
      <c r="E243" s="73" t="s">
        <v>319</v>
      </c>
      <c r="F243" s="73" t="s">
        <v>149</v>
      </c>
      <c r="G243" s="77">
        <v>147000</v>
      </c>
      <c r="H243" s="77">
        <v>147000</v>
      </c>
      <c r="I243" s="77">
        <v>0</v>
      </c>
      <c r="J243" s="74">
        <v>0</v>
      </c>
    </row>
    <row r="244" spans="1:10" ht="63.75">
      <c r="A244" s="68">
        <f t="shared" si="3"/>
        <v>232</v>
      </c>
      <c r="B244" s="72" t="s">
        <v>436</v>
      </c>
      <c r="C244" s="73" t="s">
        <v>87</v>
      </c>
      <c r="D244" s="73" t="s">
        <v>44</v>
      </c>
      <c r="E244" s="73" t="s">
        <v>437</v>
      </c>
      <c r="F244" s="73" t="s">
        <v>68</v>
      </c>
      <c r="G244" s="77">
        <v>812408.84</v>
      </c>
      <c r="H244" s="77">
        <v>812408.84</v>
      </c>
      <c r="I244" s="77">
        <v>812408.84</v>
      </c>
      <c r="J244" s="74">
        <v>1</v>
      </c>
    </row>
    <row r="245" spans="1:10" ht="12.75">
      <c r="A245" s="68">
        <f t="shared" si="3"/>
        <v>233</v>
      </c>
      <c r="B245" s="72" t="s">
        <v>324</v>
      </c>
      <c r="C245" s="73" t="s">
        <v>87</v>
      </c>
      <c r="D245" s="73" t="s">
        <v>44</v>
      </c>
      <c r="E245" s="73" t="s">
        <v>437</v>
      </c>
      <c r="F245" s="73" t="s">
        <v>152</v>
      </c>
      <c r="G245" s="77">
        <v>812408.84</v>
      </c>
      <c r="H245" s="77">
        <v>812408.84</v>
      </c>
      <c r="I245" s="77">
        <v>812408.84</v>
      </c>
      <c r="J245" s="74">
        <v>1</v>
      </c>
    </row>
    <row r="246" spans="1:10" ht="76.5">
      <c r="A246" s="68">
        <f t="shared" si="3"/>
        <v>234</v>
      </c>
      <c r="B246" s="72" t="s">
        <v>745</v>
      </c>
      <c r="C246" s="73" t="s">
        <v>87</v>
      </c>
      <c r="D246" s="73" t="s">
        <v>44</v>
      </c>
      <c r="E246" s="73" t="s">
        <v>746</v>
      </c>
      <c r="F246" s="73" t="s">
        <v>68</v>
      </c>
      <c r="G246" s="77">
        <v>78000</v>
      </c>
      <c r="H246" s="77">
        <v>78000</v>
      </c>
      <c r="I246" s="77">
        <v>0</v>
      </c>
      <c r="J246" s="74">
        <v>0</v>
      </c>
    </row>
    <row r="247" spans="1:10" ht="12.75">
      <c r="A247" s="68">
        <f t="shared" si="3"/>
        <v>235</v>
      </c>
      <c r="B247" s="72" t="s">
        <v>324</v>
      </c>
      <c r="C247" s="73" t="s">
        <v>87</v>
      </c>
      <c r="D247" s="73" t="s">
        <v>44</v>
      </c>
      <c r="E247" s="73" t="s">
        <v>746</v>
      </c>
      <c r="F247" s="73" t="s">
        <v>152</v>
      </c>
      <c r="G247" s="77">
        <v>78000</v>
      </c>
      <c r="H247" s="77">
        <v>78000</v>
      </c>
      <c r="I247" s="77">
        <v>0</v>
      </c>
      <c r="J247" s="74">
        <v>0</v>
      </c>
    </row>
    <row r="248" spans="1:10" ht="76.5">
      <c r="A248" s="68">
        <f t="shared" si="3"/>
        <v>236</v>
      </c>
      <c r="B248" s="72" t="s">
        <v>747</v>
      </c>
      <c r="C248" s="73" t="s">
        <v>87</v>
      </c>
      <c r="D248" s="73" t="s">
        <v>44</v>
      </c>
      <c r="E248" s="73" t="s">
        <v>748</v>
      </c>
      <c r="F248" s="73" t="s">
        <v>68</v>
      </c>
      <c r="G248" s="77">
        <v>182000</v>
      </c>
      <c r="H248" s="77">
        <v>182000</v>
      </c>
      <c r="I248" s="77">
        <v>0</v>
      </c>
      <c r="J248" s="74">
        <v>0</v>
      </c>
    </row>
    <row r="249" spans="1:10" ht="12.75">
      <c r="A249" s="68">
        <f t="shared" si="3"/>
        <v>237</v>
      </c>
      <c r="B249" s="72" t="s">
        <v>324</v>
      </c>
      <c r="C249" s="73" t="s">
        <v>87</v>
      </c>
      <c r="D249" s="73" t="s">
        <v>44</v>
      </c>
      <c r="E249" s="73" t="s">
        <v>748</v>
      </c>
      <c r="F249" s="73" t="s">
        <v>152</v>
      </c>
      <c r="G249" s="77">
        <v>182000</v>
      </c>
      <c r="H249" s="77">
        <v>182000</v>
      </c>
      <c r="I249" s="77">
        <v>0</v>
      </c>
      <c r="J249" s="74">
        <v>0</v>
      </c>
    </row>
    <row r="250" spans="1:10" ht="102">
      <c r="A250" s="68">
        <f t="shared" si="3"/>
        <v>238</v>
      </c>
      <c r="B250" s="72" t="s">
        <v>749</v>
      </c>
      <c r="C250" s="73" t="s">
        <v>87</v>
      </c>
      <c r="D250" s="73" t="s">
        <v>44</v>
      </c>
      <c r="E250" s="73" t="s">
        <v>750</v>
      </c>
      <c r="F250" s="73" t="s">
        <v>68</v>
      </c>
      <c r="G250" s="77">
        <v>928824</v>
      </c>
      <c r="H250" s="77">
        <v>928824</v>
      </c>
      <c r="I250" s="77">
        <v>0</v>
      </c>
      <c r="J250" s="74">
        <v>0</v>
      </c>
    </row>
    <row r="251" spans="1:10" ht="12.75">
      <c r="A251" s="68">
        <f t="shared" si="3"/>
        <v>239</v>
      </c>
      <c r="B251" s="72" t="s">
        <v>324</v>
      </c>
      <c r="C251" s="73" t="s">
        <v>87</v>
      </c>
      <c r="D251" s="73" t="s">
        <v>44</v>
      </c>
      <c r="E251" s="73" t="s">
        <v>750</v>
      </c>
      <c r="F251" s="73" t="s">
        <v>152</v>
      </c>
      <c r="G251" s="77">
        <v>928824</v>
      </c>
      <c r="H251" s="77">
        <v>928824</v>
      </c>
      <c r="I251" s="77">
        <v>0</v>
      </c>
      <c r="J251" s="74">
        <v>0</v>
      </c>
    </row>
    <row r="252" spans="1:10" ht="102">
      <c r="A252" s="68">
        <f t="shared" si="3"/>
        <v>240</v>
      </c>
      <c r="B252" s="72" t="s">
        <v>751</v>
      </c>
      <c r="C252" s="73" t="s">
        <v>87</v>
      </c>
      <c r="D252" s="73" t="s">
        <v>44</v>
      </c>
      <c r="E252" s="73" t="s">
        <v>752</v>
      </c>
      <c r="F252" s="73" t="s">
        <v>68</v>
      </c>
      <c r="G252" s="77">
        <v>2167256</v>
      </c>
      <c r="H252" s="77">
        <v>2167256</v>
      </c>
      <c r="I252" s="77">
        <v>0</v>
      </c>
      <c r="J252" s="74">
        <v>0</v>
      </c>
    </row>
    <row r="253" spans="1:10" ht="12.75">
      <c r="A253" s="68">
        <f t="shared" si="3"/>
        <v>241</v>
      </c>
      <c r="B253" s="72" t="s">
        <v>324</v>
      </c>
      <c r="C253" s="73" t="s">
        <v>87</v>
      </c>
      <c r="D253" s="73" t="s">
        <v>44</v>
      </c>
      <c r="E253" s="73" t="s">
        <v>752</v>
      </c>
      <c r="F253" s="73" t="s">
        <v>152</v>
      </c>
      <c r="G253" s="77">
        <v>2167256</v>
      </c>
      <c r="H253" s="77">
        <v>2167256</v>
      </c>
      <c r="I253" s="77">
        <v>0</v>
      </c>
      <c r="J253" s="74">
        <v>0</v>
      </c>
    </row>
    <row r="254" spans="1:10" ht="89.25">
      <c r="A254" s="68">
        <f t="shared" si="3"/>
        <v>242</v>
      </c>
      <c r="B254" s="72" t="s">
        <v>753</v>
      </c>
      <c r="C254" s="73" t="s">
        <v>87</v>
      </c>
      <c r="D254" s="73" t="s">
        <v>44</v>
      </c>
      <c r="E254" s="73" t="s">
        <v>754</v>
      </c>
      <c r="F254" s="73" t="s">
        <v>68</v>
      </c>
      <c r="G254" s="77">
        <v>407799</v>
      </c>
      <c r="H254" s="77">
        <v>407799</v>
      </c>
      <c r="I254" s="77">
        <v>0</v>
      </c>
      <c r="J254" s="74">
        <v>0</v>
      </c>
    </row>
    <row r="255" spans="1:10" ht="12.75">
      <c r="A255" s="68">
        <f t="shared" si="3"/>
        <v>243</v>
      </c>
      <c r="B255" s="72" t="s">
        <v>324</v>
      </c>
      <c r="C255" s="73" t="s">
        <v>87</v>
      </c>
      <c r="D255" s="73" t="s">
        <v>44</v>
      </c>
      <c r="E255" s="73" t="s">
        <v>754</v>
      </c>
      <c r="F255" s="73" t="s">
        <v>152</v>
      </c>
      <c r="G255" s="77">
        <v>407799</v>
      </c>
      <c r="H255" s="77">
        <v>407799</v>
      </c>
      <c r="I255" s="77">
        <v>0</v>
      </c>
      <c r="J255" s="74">
        <v>0</v>
      </c>
    </row>
    <row r="256" spans="1:10" ht="102">
      <c r="A256" s="68">
        <f t="shared" si="3"/>
        <v>244</v>
      </c>
      <c r="B256" s="72" t="s">
        <v>755</v>
      </c>
      <c r="C256" s="73" t="s">
        <v>87</v>
      </c>
      <c r="D256" s="73" t="s">
        <v>44</v>
      </c>
      <c r="E256" s="73" t="s">
        <v>756</v>
      </c>
      <c r="F256" s="73" t="s">
        <v>68</v>
      </c>
      <c r="G256" s="77">
        <v>951531</v>
      </c>
      <c r="H256" s="77">
        <v>951531</v>
      </c>
      <c r="I256" s="77">
        <v>0</v>
      </c>
      <c r="J256" s="74">
        <v>0</v>
      </c>
    </row>
    <row r="257" spans="1:10" ht="12.75">
      <c r="A257" s="68">
        <f t="shared" si="3"/>
        <v>245</v>
      </c>
      <c r="B257" s="72" t="s">
        <v>324</v>
      </c>
      <c r="C257" s="73" t="s">
        <v>87</v>
      </c>
      <c r="D257" s="73" t="s">
        <v>44</v>
      </c>
      <c r="E257" s="73" t="s">
        <v>756</v>
      </c>
      <c r="F257" s="73" t="s">
        <v>152</v>
      </c>
      <c r="G257" s="77">
        <v>951531</v>
      </c>
      <c r="H257" s="77">
        <v>951531</v>
      </c>
      <c r="I257" s="77">
        <v>0</v>
      </c>
      <c r="J257" s="74">
        <v>0</v>
      </c>
    </row>
    <row r="258" spans="1:10" ht="102">
      <c r="A258" s="68">
        <f t="shared" si="3"/>
        <v>246</v>
      </c>
      <c r="B258" s="72" t="s">
        <v>757</v>
      </c>
      <c r="C258" s="73" t="s">
        <v>87</v>
      </c>
      <c r="D258" s="73" t="s">
        <v>44</v>
      </c>
      <c r="E258" s="73" t="s">
        <v>758</v>
      </c>
      <c r="F258" s="73" t="s">
        <v>68</v>
      </c>
      <c r="G258" s="77">
        <v>930849.25</v>
      </c>
      <c r="H258" s="77">
        <v>930849.25</v>
      </c>
      <c r="I258" s="77">
        <v>593536.59</v>
      </c>
      <c r="J258" s="74">
        <v>0.6376291220087463</v>
      </c>
    </row>
    <row r="259" spans="1:10" ht="12.75">
      <c r="A259" s="68">
        <f t="shared" si="3"/>
        <v>247</v>
      </c>
      <c r="B259" s="72" t="s">
        <v>324</v>
      </c>
      <c r="C259" s="73" t="s">
        <v>87</v>
      </c>
      <c r="D259" s="73" t="s">
        <v>44</v>
      </c>
      <c r="E259" s="73" t="s">
        <v>758</v>
      </c>
      <c r="F259" s="73" t="s">
        <v>152</v>
      </c>
      <c r="G259" s="77">
        <v>930849.25</v>
      </c>
      <c r="H259" s="77">
        <v>930849.25</v>
      </c>
      <c r="I259" s="77">
        <v>593536.59</v>
      </c>
      <c r="J259" s="74">
        <v>0.6376291220087463</v>
      </c>
    </row>
    <row r="260" spans="1:10" ht="102">
      <c r="A260" s="68">
        <f t="shared" si="3"/>
        <v>248</v>
      </c>
      <c r="B260" s="72" t="s">
        <v>759</v>
      </c>
      <c r="C260" s="73" t="s">
        <v>87</v>
      </c>
      <c r="D260" s="73" t="s">
        <v>44</v>
      </c>
      <c r="E260" s="73" t="s">
        <v>760</v>
      </c>
      <c r="F260" s="73" t="s">
        <v>68</v>
      </c>
      <c r="G260" s="77">
        <v>2171981.6</v>
      </c>
      <c r="H260" s="77">
        <v>2171981.6</v>
      </c>
      <c r="I260" s="77">
        <v>622066.91</v>
      </c>
      <c r="J260" s="74">
        <v>0.286405239344569</v>
      </c>
    </row>
    <row r="261" spans="1:10" ht="12.75">
      <c r="A261" s="68">
        <f t="shared" si="3"/>
        <v>249</v>
      </c>
      <c r="B261" s="72" t="s">
        <v>324</v>
      </c>
      <c r="C261" s="73" t="s">
        <v>87</v>
      </c>
      <c r="D261" s="73" t="s">
        <v>44</v>
      </c>
      <c r="E261" s="73" t="s">
        <v>760</v>
      </c>
      <c r="F261" s="73" t="s">
        <v>152</v>
      </c>
      <c r="G261" s="77">
        <v>2171981.6</v>
      </c>
      <c r="H261" s="77">
        <v>2171981.6</v>
      </c>
      <c r="I261" s="77">
        <v>622066.91</v>
      </c>
      <c r="J261" s="74">
        <v>0.286405239344569</v>
      </c>
    </row>
    <row r="262" spans="1:10" ht="12.75">
      <c r="A262" s="68">
        <f t="shared" si="3"/>
        <v>250</v>
      </c>
      <c r="B262" s="72" t="s">
        <v>438</v>
      </c>
      <c r="C262" s="73" t="s">
        <v>87</v>
      </c>
      <c r="D262" s="73" t="s">
        <v>45</v>
      </c>
      <c r="E262" s="73" t="s">
        <v>255</v>
      </c>
      <c r="F262" s="73" t="s">
        <v>68</v>
      </c>
      <c r="G262" s="77">
        <v>16723676</v>
      </c>
      <c r="H262" s="77">
        <v>16723676</v>
      </c>
      <c r="I262" s="77">
        <v>15375050</v>
      </c>
      <c r="J262" s="74">
        <v>0.9193582798423026</v>
      </c>
    </row>
    <row r="263" spans="1:10" ht="12.75">
      <c r="A263" s="68">
        <f t="shared" si="3"/>
        <v>251</v>
      </c>
      <c r="B263" s="72" t="s">
        <v>439</v>
      </c>
      <c r="C263" s="73" t="s">
        <v>87</v>
      </c>
      <c r="D263" s="73" t="s">
        <v>46</v>
      </c>
      <c r="E263" s="73" t="s">
        <v>255</v>
      </c>
      <c r="F263" s="73" t="s">
        <v>68</v>
      </c>
      <c r="G263" s="77">
        <v>15599946</v>
      </c>
      <c r="H263" s="77">
        <v>15599946</v>
      </c>
      <c r="I263" s="77">
        <v>14297440</v>
      </c>
      <c r="J263" s="74">
        <v>0.9165057366224216</v>
      </c>
    </row>
    <row r="264" spans="1:10" ht="51">
      <c r="A264" s="68">
        <f t="shared" si="3"/>
        <v>252</v>
      </c>
      <c r="B264" s="72" t="s">
        <v>383</v>
      </c>
      <c r="C264" s="73" t="s">
        <v>87</v>
      </c>
      <c r="D264" s="73" t="s">
        <v>46</v>
      </c>
      <c r="E264" s="73" t="s">
        <v>384</v>
      </c>
      <c r="F264" s="73" t="s">
        <v>68</v>
      </c>
      <c r="G264" s="77">
        <v>15599946</v>
      </c>
      <c r="H264" s="77">
        <v>15599946</v>
      </c>
      <c r="I264" s="77">
        <v>14297440</v>
      </c>
      <c r="J264" s="74">
        <v>0.9165057366224216</v>
      </c>
    </row>
    <row r="265" spans="1:10" ht="38.25">
      <c r="A265" s="68">
        <f t="shared" si="3"/>
        <v>253</v>
      </c>
      <c r="B265" s="72" t="s">
        <v>440</v>
      </c>
      <c r="C265" s="73" t="s">
        <v>87</v>
      </c>
      <c r="D265" s="73" t="s">
        <v>46</v>
      </c>
      <c r="E265" s="73" t="s">
        <v>441</v>
      </c>
      <c r="F265" s="73" t="s">
        <v>68</v>
      </c>
      <c r="G265" s="77">
        <v>15599946</v>
      </c>
      <c r="H265" s="77">
        <v>15599946</v>
      </c>
      <c r="I265" s="77">
        <v>14297440</v>
      </c>
      <c r="J265" s="74">
        <v>0.9165057366224216</v>
      </c>
    </row>
    <row r="266" spans="1:10" ht="38.25">
      <c r="A266" s="68">
        <f t="shared" si="3"/>
        <v>254</v>
      </c>
      <c r="B266" s="72" t="s">
        <v>442</v>
      </c>
      <c r="C266" s="73" t="s">
        <v>87</v>
      </c>
      <c r="D266" s="73" t="s">
        <v>46</v>
      </c>
      <c r="E266" s="73" t="s">
        <v>443</v>
      </c>
      <c r="F266" s="73" t="s">
        <v>68</v>
      </c>
      <c r="G266" s="77">
        <v>5646989</v>
      </c>
      <c r="H266" s="77">
        <v>5646989</v>
      </c>
      <c r="I266" s="77">
        <v>4601989</v>
      </c>
      <c r="J266" s="74">
        <v>0.8149456285464697</v>
      </c>
    </row>
    <row r="267" spans="1:10" ht="12.75">
      <c r="A267" s="68">
        <f t="shared" si="3"/>
        <v>255</v>
      </c>
      <c r="B267" s="72" t="s">
        <v>324</v>
      </c>
      <c r="C267" s="73" t="s">
        <v>87</v>
      </c>
      <c r="D267" s="73" t="s">
        <v>46</v>
      </c>
      <c r="E267" s="73" t="s">
        <v>443</v>
      </c>
      <c r="F267" s="73" t="s">
        <v>152</v>
      </c>
      <c r="G267" s="77">
        <v>5646989</v>
      </c>
      <c r="H267" s="77">
        <v>5646989</v>
      </c>
      <c r="I267" s="77">
        <v>4601989</v>
      </c>
      <c r="J267" s="74">
        <v>0.8149456285464697</v>
      </c>
    </row>
    <row r="268" spans="1:10" ht="38.25">
      <c r="A268" s="68">
        <f t="shared" si="3"/>
        <v>256</v>
      </c>
      <c r="B268" s="72" t="s">
        <v>444</v>
      </c>
      <c r="C268" s="73" t="s">
        <v>87</v>
      </c>
      <c r="D268" s="73" t="s">
        <v>46</v>
      </c>
      <c r="E268" s="73" t="s">
        <v>445</v>
      </c>
      <c r="F268" s="73" t="s">
        <v>68</v>
      </c>
      <c r="G268" s="77">
        <v>7438551</v>
      </c>
      <c r="H268" s="77">
        <v>7438551</v>
      </c>
      <c r="I268" s="77">
        <v>7438551</v>
      </c>
      <c r="J268" s="74">
        <v>1</v>
      </c>
    </row>
    <row r="269" spans="1:10" ht="12.75">
      <c r="A269" s="68">
        <f t="shared" si="3"/>
        <v>257</v>
      </c>
      <c r="B269" s="72" t="s">
        <v>324</v>
      </c>
      <c r="C269" s="73" t="s">
        <v>87</v>
      </c>
      <c r="D269" s="73" t="s">
        <v>46</v>
      </c>
      <c r="E269" s="73" t="s">
        <v>445</v>
      </c>
      <c r="F269" s="73" t="s">
        <v>152</v>
      </c>
      <c r="G269" s="77">
        <v>7438551</v>
      </c>
      <c r="H269" s="77">
        <v>7438551</v>
      </c>
      <c r="I269" s="77">
        <v>7438551</v>
      </c>
      <c r="J269" s="74">
        <v>1</v>
      </c>
    </row>
    <row r="270" spans="1:10" ht="25.5">
      <c r="A270" s="68">
        <f t="shared" si="3"/>
        <v>258</v>
      </c>
      <c r="B270" s="72" t="s">
        <v>446</v>
      </c>
      <c r="C270" s="73" t="s">
        <v>87</v>
      </c>
      <c r="D270" s="73" t="s">
        <v>46</v>
      </c>
      <c r="E270" s="73" t="s">
        <v>447</v>
      </c>
      <c r="F270" s="73" t="s">
        <v>68</v>
      </c>
      <c r="G270" s="77">
        <v>257506</v>
      </c>
      <c r="H270" s="77">
        <v>257506</v>
      </c>
      <c r="I270" s="77">
        <v>0</v>
      </c>
      <c r="J270" s="74">
        <v>0</v>
      </c>
    </row>
    <row r="271" spans="1:10" ht="12.75">
      <c r="A271" s="68">
        <f aca="true" t="shared" si="4" ref="A271:A334">A270+1</f>
        <v>259</v>
      </c>
      <c r="B271" s="72" t="s">
        <v>315</v>
      </c>
      <c r="C271" s="73" t="s">
        <v>87</v>
      </c>
      <c r="D271" s="73" t="s">
        <v>46</v>
      </c>
      <c r="E271" s="73" t="s">
        <v>447</v>
      </c>
      <c r="F271" s="73" t="s">
        <v>149</v>
      </c>
      <c r="G271" s="77">
        <v>257506</v>
      </c>
      <c r="H271" s="77">
        <v>257506</v>
      </c>
      <c r="I271" s="77">
        <v>0</v>
      </c>
      <c r="J271" s="74">
        <v>0</v>
      </c>
    </row>
    <row r="272" spans="1:10" ht="89.25">
      <c r="A272" s="68">
        <f t="shared" si="4"/>
        <v>260</v>
      </c>
      <c r="B272" s="72" t="s">
        <v>761</v>
      </c>
      <c r="C272" s="73" t="s">
        <v>87</v>
      </c>
      <c r="D272" s="73" t="s">
        <v>46</v>
      </c>
      <c r="E272" s="73" t="s">
        <v>448</v>
      </c>
      <c r="F272" s="73" t="s">
        <v>68</v>
      </c>
      <c r="G272" s="77">
        <v>2256900</v>
      </c>
      <c r="H272" s="77">
        <v>2256900</v>
      </c>
      <c r="I272" s="77">
        <v>2256900</v>
      </c>
      <c r="J272" s="74">
        <v>1</v>
      </c>
    </row>
    <row r="273" spans="1:10" ht="12.75">
      <c r="A273" s="68">
        <f t="shared" si="4"/>
        <v>261</v>
      </c>
      <c r="B273" s="72" t="s">
        <v>324</v>
      </c>
      <c r="C273" s="73" t="s">
        <v>87</v>
      </c>
      <c r="D273" s="73" t="s">
        <v>46</v>
      </c>
      <c r="E273" s="73" t="s">
        <v>448</v>
      </c>
      <c r="F273" s="73" t="s">
        <v>152</v>
      </c>
      <c r="G273" s="77">
        <v>2256900</v>
      </c>
      <c r="H273" s="77">
        <v>2256900</v>
      </c>
      <c r="I273" s="77">
        <v>2256900</v>
      </c>
      <c r="J273" s="74">
        <v>1</v>
      </c>
    </row>
    <row r="274" spans="1:10" ht="12.75">
      <c r="A274" s="68">
        <f t="shared" si="4"/>
        <v>262</v>
      </c>
      <c r="B274" s="72" t="s">
        <v>449</v>
      </c>
      <c r="C274" s="73" t="s">
        <v>87</v>
      </c>
      <c r="D274" s="73" t="s">
        <v>216</v>
      </c>
      <c r="E274" s="73" t="s">
        <v>255</v>
      </c>
      <c r="F274" s="73" t="s">
        <v>68</v>
      </c>
      <c r="G274" s="77">
        <v>1123730</v>
      </c>
      <c r="H274" s="77">
        <v>1123730</v>
      </c>
      <c r="I274" s="77">
        <v>1077610</v>
      </c>
      <c r="J274" s="74">
        <v>0.9589581127139082</v>
      </c>
    </row>
    <row r="275" spans="1:10" ht="51">
      <c r="A275" s="68">
        <f t="shared" si="4"/>
        <v>263</v>
      </c>
      <c r="B275" s="72" t="s">
        <v>383</v>
      </c>
      <c r="C275" s="73" t="s">
        <v>87</v>
      </c>
      <c r="D275" s="73" t="s">
        <v>216</v>
      </c>
      <c r="E275" s="73" t="s">
        <v>384</v>
      </c>
      <c r="F275" s="73" t="s">
        <v>68</v>
      </c>
      <c r="G275" s="77">
        <v>1123730</v>
      </c>
      <c r="H275" s="77">
        <v>1123730</v>
      </c>
      <c r="I275" s="77">
        <v>1077610</v>
      </c>
      <c r="J275" s="74">
        <v>0.9589581127139082</v>
      </c>
    </row>
    <row r="276" spans="1:10" ht="25.5">
      <c r="A276" s="68">
        <f t="shared" si="4"/>
        <v>264</v>
      </c>
      <c r="B276" s="72" t="s">
        <v>450</v>
      </c>
      <c r="C276" s="73" t="s">
        <v>87</v>
      </c>
      <c r="D276" s="73" t="s">
        <v>216</v>
      </c>
      <c r="E276" s="73" t="s">
        <v>451</v>
      </c>
      <c r="F276" s="73" t="s">
        <v>68</v>
      </c>
      <c r="G276" s="77">
        <v>1123730</v>
      </c>
      <c r="H276" s="77">
        <v>1123730</v>
      </c>
      <c r="I276" s="77">
        <v>1077610</v>
      </c>
      <c r="J276" s="74">
        <v>0.9589581127139082</v>
      </c>
    </row>
    <row r="277" spans="1:10" ht="38.25">
      <c r="A277" s="68">
        <f t="shared" si="4"/>
        <v>265</v>
      </c>
      <c r="B277" s="72" t="s">
        <v>452</v>
      </c>
      <c r="C277" s="73" t="s">
        <v>87</v>
      </c>
      <c r="D277" s="73" t="s">
        <v>216</v>
      </c>
      <c r="E277" s="73" t="s">
        <v>453</v>
      </c>
      <c r="F277" s="73" t="s">
        <v>68</v>
      </c>
      <c r="G277" s="77">
        <v>600000</v>
      </c>
      <c r="H277" s="77">
        <v>600000</v>
      </c>
      <c r="I277" s="77">
        <v>600000</v>
      </c>
      <c r="J277" s="74">
        <v>1</v>
      </c>
    </row>
    <row r="278" spans="1:10" ht="12.75">
      <c r="A278" s="68">
        <f t="shared" si="4"/>
        <v>266</v>
      </c>
      <c r="B278" s="72" t="s">
        <v>324</v>
      </c>
      <c r="C278" s="73" t="s">
        <v>87</v>
      </c>
      <c r="D278" s="73" t="s">
        <v>216</v>
      </c>
      <c r="E278" s="73" t="s">
        <v>453</v>
      </c>
      <c r="F278" s="73" t="s">
        <v>152</v>
      </c>
      <c r="G278" s="77">
        <v>600000</v>
      </c>
      <c r="H278" s="77">
        <v>600000</v>
      </c>
      <c r="I278" s="77">
        <v>600000</v>
      </c>
      <c r="J278" s="74">
        <v>1</v>
      </c>
    </row>
    <row r="279" spans="1:10" ht="25.5">
      <c r="A279" s="68">
        <f t="shared" si="4"/>
        <v>267</v>
      </c>
      <c r="B279" s="72" t="s">
        <v>762</v>
      </c>
      <c r="C279" s="73" t="s">
        <v>87</v>
      </c>
      <c r="D279" s="73" t="s">
        <v>216</v>
      </c>
      <c r="E279" s="73" t="s">
        <v>763</v>
      </c>
      <c r="F279" s="73" t="s">
        <v>68</v>
      </c>
      <c r="G279" s="77">
        <v>448800</v>
      </c>
      <c r="H279" s="77">
        <v>448800</v>
      </c>
      <c r="I279" s="77">
        <v>402680</v>
      </c>
      <c r="J279" s="74">
        <v>0.8972370766488413</v>
      </c>
    </row>
    <row r="280" spans="1:10" ht="12.75">
      <c r="A280" s="68">
        <f t="shared" si="4"/>
        <v>268</v>
      </c>
      <c r="B280" s="72" t="s">
        <v>324</v>
      </c>
      <c r="C280" s="73" t="s">
        <v>87</v>
      </c>
      <c r="D280" s="73" t="s">
        <v>216</v>
      </c>
      <c r="E280" s="73" t="s">
        <v>763</v>
      </c>
      <c r="F280" s="73" t="s">
        <v>152</v>
      </c>
      <c r="G280" s="77">
        <v>448800</v>
      </c>
      <c r="H280" s="77">
        <v>448800</v>
      </c>
      <c r="I280" s="77">
        <v>402680</v>
      </c>
      <c r="J280" s="74">
        <v>0.8972370766488413</v>
      </c>
    </row>
    <row r="281" spans="1:10" ht="51">
      <c r="A281" s="68">
        <f t="shared" si="4"/>
        <v>269</v>
      </c>
      <c r="B281" s="72" t="s">
        <v>764</v>
      </c>
      <c r="C281" s="73" t="s">
        <v>87</v>
      </c>
      <c r="D281" s="73" t="s">
        <v>216</v>
      </c>
      <c r="E281" s="73" t="s">
        <v>765</v>
      </c>
      <c r="F281" s="73" t="s">
        <v>68</v>
      </c>
      <c r="G281" s="77">
        <v>74930</v>
      </c>
      <c r="H281" s="77">
        <v>74930</v>
      </c>
      <c r="I281" s="77">
        <v>74930</v>
      </c>
      <c r="J281" s="74">
        <v>1</v>
      </c>
    </row>
    <row r="282" spans="1:10" ht="12.75">
      <c r="A282" s="68">
        <f t="shared" si="4"/>
        <v>270</v>
      </c>
      <c r="B282" s="72" t="s">
        <v>324</v>
      </c>
      <c r="C282" s="73" t="s">
        <v>87</v>
      </c>
      <c r="D282" s="73" t="s">
        <v>216</v>
      </c>
      <c r="E282" s="73" t="s">
        <v>765</v>
      </c>
      <c r="F282" s="73" t="s">
        <v>152</v>
      </c>
      <c r="G282" s="77">
        <v>74930</v>
      </c>
      <c r="H282" s="77">
        <v>74930</v>
      </c>
      <c r="I282" s="77">
        <v>74930</v>
      </c>
      <c r="J282" s="74">
        <v>1</v>
      </c>
    </row>
    <row r="283" spans="1:10" ht="12.75">
      <c r="A283" s="68">
        <f t="shared" si="4"/>
        <v>271</v>
      </c>
      <c r="B283" s="72" t="s">
        <v>506</v>
      </c>
      <c r="C283" s="73" t="s">
        <v>87</v>
      </c>
      <c r="D283" s="73" t="s">
        <v>47</v>
      </c>
      <c r="E283" s="73" t="s">
        <v>255</v>
      </c>
      <c r="F283" s="73" t="s">
        <v>68</v>
      </c>
      <c r="G283" s="77">
        <v>1000599.24</v>
      </c>
      <c r="H283" s="77">
        <v>1000599.24</v>
      </c>
      <c r="I283" s="77">
        <v>1000599.24</v>
      </c>
      <c r="J283" s="74">
        <v>1</v>
      </c>
    </row>
    <row r="284" spans="1:10" ht="12.75">
      <c r="A284" s="68">
        <f t="shared" si="4"/>
        <v>272</v>
      </c>
      <c r="B284" s="72" t="s">
        <v>507</v>
      </c>
      <c r="C284" s="73" t="s">
        <v>87</v>
      </c>
      <c r="D284" s="73" t="s">
        <v>123</v>
      </c>
      <c r="E284" s="73" t="s">
        <v>255</v>
      </c>
      <c r="F284" s="73" t="s">
        <v>68</v>
      </c>
      <c r="G284" s="77">
        <v>1000599.24</v>
      </c>
      <c r="H284" s="77">
        <v>1000599.24</v>
      </c>
      <c r="I284" s="77">
        <v>1000599.24</v>
      </c>
      <c r="J284" s="74">
        <v>1</v>
      </c>
    </row>
    <row r="285" spans="1:10" ht="12.75">
      <c r="A285" s="68">
        <f t="shared" si="4"/>
        <v>273</v>
      </c>
      <c r="B285" s="72" t="s">
        <v>258</v>
      </c>
      <c r="C285" s="73" t="s">
        <v>87</v>
      </c>
      <c r="D285" s="73" t="s">
        <v>123</v>
      </c>
      <c r="E285" s="73" t="s">
        <v>259</v>
      </c>
      <c r="F285" s="73" t="s">
        <v>68</v>
      </c>
      <c r="G285" s="77">
        <v>1000599.24</v>
      </c>
      <c r="H285" s="77">
        <v>1000599.24</v>
      </c>
      <c r="I285" s="77">
        <v>1000599.24</v>
      </c>
      <c r="J285" s="74">
        <v>1</v>
      </c>
    </row>
    <row r="286" spans="1:10" ht="51">
      <c r="A286" s="68">
        <f t="shared" si="4"/>
        <v>274</v>
      </c>
      <c r="B286" s="72" t="s">
        <v>766</v>
      </c>
      <c r="C286" s="73" t="s">
        <v>87</v>
      </c>
      <c r="D286" s="73" t="s">
        <v>123</v>
      </c>
      <c r="E286" s="73" t="s">
        <v>767</v>
      </c>
      <c r="F286" s="73" t="s">
        <v>68</v>
      </c>
      <c r="G286" s="77">
        <v>1000599.24</v>
      </c>
      <c r="H286" s="77">
        <v>1000599.24</v>
      </c>
      <c r="I286" s="77">
        <v>1000599.24</v>
      </c>
      <c r="J286" s="74">
        <v>1</v>
      </c>
    </row>
    <row r="287" spans="1:10" ht="12.75">
      <c r="A287" s="68">
        <f t="shared" si="4"/>
        <v>275</v>
      </c>
      <c r="B287" s="72" t="s">
        <v>267</v>
      </c>
      <c r="C287" s="73" t="s">
        <v>87</v>
      </c>
      <c r="D287" s="73" t="s">
        <v>123</v>
      </c>
      <c r="E287" s="73" t="s">
        <v>767</v>
      </c>
      <c r="F287" s="73" t="s">
        <v>146</v>
      </c>
      <c r="G287" s="77">
        <v>1000599.24</v>
      </c>
      <c r="H287" s="77">
        <v>1000599.24</v>
      </c>
      <c r="I287" s="77">
        <v>1000599.24</v>
      </c>
      <c r="J287" s="74">
        <v>1</v>
      </c>
    </row>
    <row r="288" spans="1:10" ht="12.75">
      <c r="A288" s="68">
        <f t="shared" si="4"/>
        <v>276</v>
      </c>
      <c r="B288" s="72" t="s">
        <v>454</v>
      </c>
      <c r="C288" s="73" t="s">
        <v>87</v>
      </c>
      <c r="D288" s="73" t="s">
        <v>127</v>
      </c>
      <c r="E288" s="73" t="s">
        <v>255</v>
      </c>
      <c r="F288" s="73" t="s">
        <v>68</v>
      </c>
      <c r="G288" s="77">
        <v>87520009</v>
      </c>
      <c r="H288" s="77">
        <v>87520009</v>
      </c>
      <c r="I288" s="77">
        <v>85150349.53</v>
      </c>
      <c r="J288" s="74">
        <v>0.9729243689862966</v>
      </c>
    </row>
    <row r="289" spans="1:10" ht="12.75">
      <c r="A289" s="68">
        <f t="shared" si="4"/>
        <v>277</v>
      </c>
      <c r="B289" s="72" t="s">
        <v>455</v>
      </c>
      <c r="C289" s="73" t="s">
        <v>87</v>
      </c>
      <c r="D289" s="73" t="s">
        <v>128</v>
      </c>
      <c r="E289" s="73" t="s">
        <v>255</v>
      </c>
      <c r="F289" s="73" t="s">
        <v>68</v>
      </c>
      <c r="G289" s="77">
        <v>4096728</v>
      </c>
      <c r="H289" s="77">
        <v>4096728</v>
      </c>
      <c r="I289" s="77">
        <v>4091491.55</v>
      </c>
      <c r="J289" s="74">
        <v>0.9987217970048292</v>
      </c>
    </row>
    <row r="290" spans="1:10" ht="12.75">
      <c r="A290" s="68">
        <f t="shared" si="4"/>
        <v>278</v>
      </c>
      <c r="B290" s="72" t="s">
        <v>258</v>
      </c>
      <c r="C290" s="73" t="s">
        <v>87</v>
      </c>
      <c r="D290" s="73" t="s">
        <v>128</v>
      </c>
      <c r="E290" s="73" t="s">
        <v>259</v>
      </c>
      <c r="F290" s="73" t="s">
        <v>68</v>
      </c>
      <c r="G290" s="77">
        <v>4096728</v>
      </c>
      <c r="H290" s="77">
        <v>4096728</v>
      </c>
      <c r="I290" s="77">
        <v>4091491.55</v>
      </c>
      <c r="J290" s="74">
        <v>0.9987217970048292</v>
      </c>
    </row>
    <row r="291" spans="1:10" ht="12.75">
      <c r="A291" s="68">
        <f t="shared" si="4"/>
        <v>279</v>
      </c>
      <c r="B291" s="72" t="s">
        <v>456</v>
      </c>
      <c r="C291" s="73" t="s">
        <v>87</v>
      </c>
      <c r="D291" s="73" t="s">
        <v>128</v>
      </c>
      <c r="E291" s="73" t="s">
        <v>457</v>
      </c>
      <c r="F291" s="73" t="s">
        <v>68</v>
      </c>
      <c r="G291" s="77">
        <v>4096728</v>
      </c>
      <c r="H291" s="77">
        <v>4096728</v>
      </c>
      <c r="I291" s="77">
        <v>4091491.55</v>
      </c>
      <c r="J291" s="74">
        <v>0.9987217970048292</v>
      </c>
    </row>
    <row r="292" spans="1:10" ht="25.5">
      <c r="A292" s="68">
        <f t="shared" si="4"/>
        <v>280</v>
      </c>
      <c r="B292" s="72" t="s">
        <v>458</v>
      </c>
      <c r="C292" s="73" t="s">
        <v>87</v>
      </c>
      <c r="D292" s="73" t="s">
        <v>128</v>
      </c>
      <c r="E292" s="73" t="s">
        <v>457</v>
      </c>
      <c r="F292" s="73" t="s">
        <v>153</v>
      </c>
      <c r="G292" s="77">
        <v>4096728</v>
      </c>
      <c r="H292" s="77">
        <v>4096728</v>
      </c>
      <c r="I292" s="77">
        <v>4091491.55</v>
      </c>
      <c r="J292" s="74">
        <v>0.9987217970048292</v>
      </c>
    </row>
    <row r="293" spans="1:10" ht="12.75">
      <c r="A293" s="68">
        <f t="shared" si="4"/>
        <v>281</v>
      </c>
      <c r="B293" s="72" t="s">
        <v>459</v>
      </c>
      <c r="C293" s="73" t="s">
        <v>87</v>
      </c>
      <c r="D293" s="73" t="s">
        <v>129</v>
      </c>
      <c r="E293" s="73" t="s">
        <v>255</v>
      </c>
      <c r="F293" s="73" t="s">
        <v>68</v>
      </c>
      <c r="G293" s="77">
        <v>77204591</v>
      </c>
      <c r="H293" s="77">
        <v>77204591</v>
      </c>
      <c r="I293" s="77">
        <v>75493604</v>
      </c>
      <c r="J293" s="74">
        <v>0.9778382738922871</v>
      </c>
    </row>
    <row r="294" spans="1:10" ht="51">
      <c r="A294" s="68">
        <f t="shared" si="4"/>
        <v>282</v>
      </c>
      <c r="B294" s="72" t="s">
        <v>383</v>
      </c>
      <c r="C294" s="73" t="s">
        <v>87</v>
      </c>
      <c r="D294" s="73" t="s">
        <v>129</v>
      </c>
      <c r="E294" s="73" t="s">
        <v>384</v>
      </c>
      <c r="F294" s="73" t="s">
        <v>68</v>
      </c>
      <c r="G294" s="77">
        <v>3221300</v>
      </c>
      <c r="H294" s="77">
        <v>3221300</v>
      </c>
      <c r="I294" s="77">
        <v>3221300</v>
      </c>
      <c r="J294" s="74">
        <v>1</v>
      </c>
    </row>
    <row r="295" spans="1:10" ht="63.75">
      <c r="A295" s="68">
        <f t="shared" si="4"/>
        <v>283</v>
      </c>
      <c r="B295" s="72" t="s">
        <v>460</v>
      </c>
      <c r="C295" s="73" t="s">
        <v>87</v>
      </c>
      <c r="D295" s="73" t="s">
        <v>129</v>
      </c>
      <c r="E295" s="73" t="s">
        <v>461</v>
      </c>
      <c r="F295" s="73" t="s">
        <v>68</v>
      </c>
      <c r="G295" s="77">
        <v>3221300</v>
      </c>
      <c r="H295" s="77">
        <v>3221300</v>
      </c>
      <c r="I295" s="77">
        <v>3221300</v>
      </c>
      <c r="J295" s="74">
        <v>1</v>
      </c>
    </row>
    <row r="296" spans="1:10" ht="38.25">
      <c r="A296" s="68">
        <f t="shared" si="4"/>
        <v>284</v>
      </c>
      <c r="B296" s="72" t="s">
        <v>463</v>
      </c>
      <c r="C296" s="73" t="s">
        <v>87</v>
      </c>
      <c r="D296" s="73" t="s">
        <v>129</v>
      </c>
      <c r="E296" s="73" t="s">
        <v>464</v>
      </c>
      <c r="F296" s="73" t="s">
        <v>68</v>
      </c>
      <c r="G296" s="77">
        <v>177900</v>
      </c>
      <c r="H296" s="77">
        <v>177900</v>
      </c>
      <c r="I296" s="77">
        <v>177900</v>
      </c>
      <c r="J296" s="74">
        <v>1</v>
      </c>
    </row>
    <row r="297" spans="1:10" ht="25.5">
      <c r="A297" s="68">
        <f t="shared" si="4"/>
        <v>285</v>
      </c>
      <c r="B297" s="72" t="s">
        <v>462</v>
      </c>
      <c r="C297" s="73" t="s">
        <v>87</v>
      </c>
      <c r="D297" s="73" t="s">
        <v>129</v>
      </c>
      <c r="E297" s="73" t="s">
        <v>464</v>
      </c>
      <c r="F297" s="73" t="s">
        <v>154</v>
      </c>
      <c r="G297" s="77">
        <v>177900</v>
      </c>
      <c r="H297" s="77">
        <v>177900</v>
      </c>
      <c r="I297" s="77">
        <v>177900</v>
      </c>
      <c r="J297" s="74">
        <v>1</v>
      </c>
    </row>
    <row r="298" spans="1:10" ht="38.25">
      <c r="A298" s="68">
        <f t="shared" si="4"/>
        <v>286</v>
      </c>
      <c r="B298" s="72" t="s">
        <v>768</v>
      </c>
      <c r="C298" s="73" t="s">
        <v>87</v>
      </c>
      <c r="D298" s="73" t="s">
        <v>129</v>
      </c>
      <c r="E298" s="73" t="s">
        <v>465</v>
      </c>
      <c r="F298" s="73" t="s">
        <v>68</v>
      </c>
      <c r="G298" s="77">
        <v>2521300</v>
      </c>
      <c r="H298" s="77">
        <v>2521300</v>
      </c>
      <c r="I298" s="77">
        <v>2521300</v>
      </c>
      <c r="J298" s="74">
        <v>1</v>
      </c>
    </row>
    <row r="299" spans="1:10" ht="25.5">
      <c r="A299" s="68">
        <f t="shared" si="4"/>
        <v>287</v>
      </c>
      <c r="B299" s="72" t="s">
        <v>462</v>
      </c>
      <c r="C299" s="73" t="s">
        <v>87</v>
      </c>
      <c r="D299" s="73" t="s">
        <v>129</v>
      </c>
      <c r="E299" s="73" t="s">
        <v>465</v>
      </c>
      <c r="F299" s="73" t="s">
        <v>154</v>
      </c>
      <c r="G299" s="77">
        <v>2521300</v>
      </c>
      <c r="H299" s="77">
        <v>2521300</v>
      </c>
      <c r="I299" s="77">
        <v>2521300</v>
      </c>
      <c r="J299" s="74">
        <v>1</v>
      </c>
    </row>
    <row r="300" spans="1:10" ht="51">
      <c r="A300" s="68">
        <f t="shared" si="4"/>
        <v>288</v>
      </c>
      <c r="B300" s="72" t="s">
        <v>466</v>
      </c>
      <c r="C300" s="73" t="s">
        <v>87</v>
      </c>
      <c r="D300" s="73" t="s">
        <v>129</v>
      </c>
      <c r="E300" s="73" t="s">
        <v>467</v>
      </c>
      <c r="F300" s="73" t="s">
        <v>68</v>
      </c>
      <c r="G300" s="77">
        <v>522100</v>
      </c>
      <c r="H300" s="77">
        <v>522100</v>
      </c>
      <c r="I300" s="77">
        <v>522100</v>
      </c>
      <c r="J300" s="74">
        <v>1</v>
      </c>
    </row>
    <row r="301" spans="1:10" ht="25.5">
      <c r="A301" s="68">
        <f t="shared" si="4"/>
        <v>289</v>
      </c>
      <c r="B301" s="72" t="s">
        <v>462</v>
      </c>
      <c r="C301" s="73" t="s">
        <v>87</v>
      </c>
      <c r="D301" s="73" t="s">
        <v>129</v>
      </c>
      <c r="E301" s="73" t="s">
        <v>467</v>
      </c>
      <c r="F301" s="73" t="s">
        <v>154</v>
      </c>
      <c r="G301" s="77">
        <v>522100</v>
      </c>
      <c r="H301" s="77">
        <v>522100</v>
      </c>
      <c r="I301" s="77">
        <v>522100</v>
      </c>
      <c r="J301" s="74">
        <v>1</v>
      </c>
    </row>
    <row r="302" spans="1:10" ht="51">
      <c r="A302" s="68">
        <f t="shared" si="4"/>
        <v>290</v>
      </c>
      <c r="B302" s="72" t="s">
        <v>468</v>
      </c>
      <c r="C302" s="73" t="s">
        <v>87</v>
      </c>
      <c r="D302" s="73" t="s">
        <v>129</v>
      </c>
      <c r="E302" s="73" t="s">
        <v>469</v>
      </c>
      <c r="F302" s="73" t="s">
        <v>68</v>
      </c>
      <c r="G302" s="77">
        <v>73699710</v>
      </c>
      <c r="H302" s="77">
        <v>73699710</v>
      </c>
      <c r="I302" s="77">
        <v>71988723</v>
      </c>
      <c r="J302" s="74">
        <v>0.9767843455557695</v>
      </c>
    </row>
    <row r="303" spans="1:10" ht="38.25">
      <c r="A303" s="68">
        <f t="shared" si="4"/>
        <v>291</v>
      </c>
      <c r="B303" s="72" t="s">
        <v>470</v>
      </c>
      <c r="C303" s="73" t="s">
        <v>87</v>
      </c>
      <c r="D303" s="73" t="s">
        <v>129</v>
      </c>
      <c r="E303" s="73" t="s">
        <v>471</v>
      </c>
      <c r="F303" s="73" t="s">
        <v>68</v>
      </c>
      <c r="G303" s="77">
        <v>119000</v>
      </c>
      <c r="H303" s="77">
        <v>119000</v>
      </c>
      <c r="I303" s="77">
        <v>76500</v>
      </c>
      <c r="J303" s="74">
        <v>0.6428571428571429</v>
      </c>
    </row>
    <row r="304" spans="1:10" ht="12.75">
      <c r="A304" s="68">
        <f t="shared" si="4"/>
        <v>292</v>
      </c>
      <c r="B304" s="72" t="s">
        <v>472</v>
      </c>
      <c r="C304" s="73" t="s">
        <v>87</v>
      </c>
      <c r="D304" s="73" t="s">
        <v>129</v>
      </c>
      <c r="E304" s="73" t="s">
        <v>471</v>
      </c>
      <c r="F304" s="73" t="s">
        <v>151</v>
      </c>
      <c r="G304" s="77">
        <v>119000</v>
      </c>
      <c r="H304" s="77">
        <v>119000</v>
      </c>
      <c r="I304" s="77">
        <v>76500</v>
      </c>
      <c r="J304" s="74">
        <v>0.6428571428571429</v>
      </c>
    </row>
    <row r="305" spans="1:10" ht="25.5">
      <c r="A305" s="68">
        <f t="shared" si="4"/>
        <v>293</v>
      </c>
      <c r="B305" s="72" t="s">
        <v>473</v>
      </c>
      <c r="C305" s="73" t="s">
        <v>87</v>
      </c>
      <c r="D305" s="73" t="s">
        <v>129</v>
      </c>
      <c r="E305" s="73" t="s">
        <v>474</v>
      </c>
      <c r="F305" s="73" t="s">
        <v>68</v>
      </c>
      <c r="G305" s="77">
        <v>80000</v>
      </c>
      <c r="H305" s="77">
        <v>80000</v>
      </c>
      <c r="I305" s="77">
        <v>0</v>
      </c>
      <c r="J305" s="74">
        <v>0</v>
      </c>
    </row>
    <row r="306" spans="1:10" ht="25.5">
      <c r="A306" s="68">
        <f t="shared" si="4"/>
        <v>294</v>
      </c>
      <c r="B306" s="72" t="s">
        <v>266</v>
      </c>
      <c r="C306" s="73" t="s">
        <v>87</v>
      </c>
      <c r="D306" s="73" t="s">
        <v>129</v>
      </c>
      <c r="E306" s="73" t="s">
        <v>474</v>
      </c>
      <c r="F306" s="73" t="s">
        <v>144</v>
      </c>
      <c r="G306" s="77">
        <v>80000</v>
      </c>
      <c r="H306" s="77">
        <v>80000</v>
      </c>
      <c r="I306" s="77">
        <v>0</v>
      </c>
      <c r="J306" s="74">
        <v>0</v>
      </c>
    </row>
    <row r="307" spans="1:10" ht="25.5">
      <c r="A307" s="68">
        <f t="shared" si="4"/>
        <v>295</v>
      </c>
      <c r="B307" s="72" t="s">
        <v>475</v>
      </c>
      <c r="C307" s="73" t="s">
        <v>87</v>
      </c>
      <c r="D307" s="73" t="s">
        <v>129</v>
      </c>
      <c r="E307" s="73" t="s">
        <v>476</v>
      </c>
      <c r="F307" s="73" t="s">
        <v>68</v>
      </c>
      <c r="G307" s="77">
        <v>355000</v>
      </c>
      <c r="H307" s="77">
        <v>355000</v>
      </c>
      <c r="I307" s="77">
        <v>192000</v>
      </c>
      <c r="J307" s="74">
        <v>0.5408450704225352</v>
      </c>
    </row>
    <row r="308" spans="1:10" ht="38.25">
      <c r="A308" s="68">
        <f t="shared" si="4"/>
        <v>296</v>
      </c>
      <c r="B308" s="72" t="s">
        <v>477</v>
      </c>
      <c r="C308" s="73" t="s">
        <v>87</v>
      </c>
      <c r="D308" s="73" t="s">
        <v>129</v>
      </c>
      <c r="E308" s="73" t="s">
        <v>476</v>
      </c>
      <c r="F308" s="73" t="s">
        <v>155</v>
      </c>
      <c r="G308" s="77">
        <v>355000</v>
      </c>
      <c r="H308" s="77">
        <v>355000</v>
      </c>
      <c r="I308" s="77">
        <v>192000</v>
      </c>
      <c r="J308" s="74">
        <v>0.5408450704225352</v>
      </c>
    </row>
    <row r="309" spans="1:10" ht="89.25">
      <c r="A309" s="68">
        <f t="shared" si="4"/>
        <v>297</v>
      </c>
      <c r="B309" s="72" t="s">
        <v>478</v>
      </c>
      <c r="C309" s="73" t="s">
        <v>87</v>
      </c>
      <c r="D309" s="73" t="s">
        <v>129</v>
      </c>
      <c r="E309" s="73" t="s">
        <v>479</v>
      </c>
      <c r="F309" s="73" t="s">
        <v>68</v>
      </c>
      <c r="G309" s="77">
        <v>90000</v>
      </c>
      <c r="H309" s="77">
        <v>90000</v>
      </c>
      <c r="I309" s="77">
        <v>43000</v>
      </c>
      <c r="J309" s="74">
        <v>0.4777777777777778</v>
      </c>
    </row>
    <row r="310" spans="1:10" ht="25.5">
      <c r="A310" s="68">
        <f t="shared" si="4"/>
        <v>298</v>
      </c>
      <c r="B310" s="72" t="s">
        <v>266</v>
      </c>
      <c r="C310" s="73" t="s">
        <v>87</v>
      </c>
      <c r="D310" s="73" t="s">
        <v>129</v>
      </c>
      <c r="E310" s="73" t="s">
        <v>479</v>
      </c>
      <c r="F310" s="73" t="s">
        <v>144</v>
      </c>
      <c r="G310" s="77">
        <v>90000</v>
      </c>
      <c r="H310" s="77">
        <v>90000</v>
      </c>
      <c r="I310" s="77">
        <v>43000</v>
      </c>
      <c r="J310" s="74">
        <v>0.4777777777777778</v>
      </c>
    </row>
    <row r="311" spans="1:10" ht="25.5">
      <c r="A311" s="68">
        <f t="shared" si="4"/>
        <v>299</v>
      </c>
      <c r="B311" s="72" t="s">
        <v>480</v>
      </c>
      <c r="C311" s="73" t="s">
        <v>87</v>
      </c>
      <c r="D311" s="73" t="s">
        <v>129</v>
      </c>
      <c r="E311" s="73" t="s">
        <v>481</v>
      </c>
      <c r="F311" s="73" t="s">
        <v>68</v>
      </c>
      <c r="G311" s="77">
        <v>10000</v>
      </c>
      <c r="H311" s="77">
        <v>10000</v>
      </c>
      <c r="I311" s="77">
        <v>0</v>
      </c>
      <c r="J311" s="74">
        <v>0</v>
      </c>
    </row>
    <row r="312" spans="1:10" ht="25.5">
      <c r="A312" s="68">
        <f t="shared" si="4"/>
        <v>300</v>
      </c>
      <c r="B312" s="72" t="s">
        <v>266</v>
      </c>
      <c r="C312" s="73" t="s">
        <v>87</v>
      </c>
      <c r="D312" s="73" t="s">
        <v>129</v>
      </c>
      <c r="E312" s="73" t="s">
        <v>481</v>
      </c>
      <c r="F312" s="73" t="s">
        <v>144</v>
      </c>
      <c r="G312" s="77">
        <v>10000</v>
      </c>
      <c r="H312" s="77">
        <v>10000</v>
      </c>
      <c r="I312" s="77">
        <v>0</v>
      </c>
      <c r="J312" s="74">
        <v>0</v>
      </c>
    </row>
    <row r="313" spans="1:10" ht="140.25">
      <c r="A313" s="68">
        <f t="shared" si="4"/>
        <v>301</v>
      </c>
      <c r="B313" s="72" t="s">
        <v>769</v>
      </c>
      <c r="C313" s="73" t="s">
        <v>87</v>
      </c>
      <c r="D313" s="73" t="s">
        <v>129</v>
      </c>
      <c r="E313" s="73" t="s">
        <v>482</v>
      </c>
      <c r="F313" s="73" t="s">
        <v>68</v>
      </c>
      <c r="G313" s="77">
        <v>10373160</v>
      </c>
      <c r="H313" s="77">
        <v>10373160</v>
      </c>
      <c r="I313" s="77">
        <v>9843324.32</v>
      </c>
      <c r="J313" s="74">
        <v>0.9489224421487763</v>
      </c>
    </row>
    <row r="314" spans="1:10" ht="25.5">
      <c r="A314" s="68">
        <f t="shared" si="4"/>
        <v>302</v>
      </c>
      <c r="B314" s="72" t="s">
        <v>266</v>
      </c>
      <c r="C314" s="73" t="s">
        <v>87</v>
      </c>
      <c r="D314" s="73" t="s">
        <v>129</v>
      </c>
      <c r="E314" s="73" t="s">
        <v>482</v>
      </c>
      <c r="F314" s="73" t="s">
        <v>144</v>
      </c>
      <c r="G314" s="77">
        <v>152000</v>
      </c>
      <c r="H314" s="77">
        <v>152000</v>
      </c>
      <c r="I314" s="77">
        <v>133091.56</v>
      </c>
      <c r="J314" s="74">
        <v>0.8756023684210527</v>
      </c>
    </row>
    <row r="315" spans="1:10" ht="25.5">
      <c r="A315" s="68">
        <f t="shared" si="4"/>
        <v>303</v>
      </c>
      <c r="B315" s="72" t="s">
        <v>458</v>
      </c>
      <c r="C315" s="73" t="s">
        <v>87</v>
      </c>
      <c r="D315" s="73" t="s">
        <v>129</v>
      </c>
      <c r="E315" s="73" t="s">
        <v>482</v>
      </c>
      <c r="F315" s="73" t="s">
        <v>153</v>
      </c>
      <c r="G315" s="77">
        <v>10221160</v>
      </c>
      <c r="H315" s="77">
        <v>10221160</v>
      </c>
      <c r="I315" s="77">
        <v>9710232.76</v>
      </c>
      <c r="J315" s="74">
        <v>0.9500127930684971</v>
      </c>
    </row>
    <row r="316" spans="1:10" ht="127.5">
      <c r="A316" s="68">
        <f t="shared" si="4"/>
        <v>304</v>
      </c>
      <c r="B316" s="72" t="s">
        <v>770</v>
      </c>
      <c r="C316" s="73" t="s">
        <v>87</v>
      </c>
      <c r="D316" s="73" t="s">
        <v>129</v>
      </c>
      <c r="E316" s="73" t="s">
        <v>483</v>
      </c>
      <c r="F316" s="73" t="s">
        <v>68</v>
      </c>
      <c r="G316" s="77">
        <v>55518150</v>
      </c>
      <c r="H316" s="77">
        <v>55518150</v>
      </c>
      <c r="I316" s="77">
        <v>54887959.53</v>
      </c>
      <c r="J316" s="74">
        <v>0.988648928863804</v>
      </c>
    </row>
    <row r="317" spans="1:10" ht="25.5">
      <c r="A317" s="68">
        <f t="shared" si="4"/>
        <v>305</v>
      </c>
      <c r="B317" s="72" t="s">
        <v>266</v>
      </c>
      <c r="C317" s="73" t="s">
        <v>87</v>
      </c>
      <c r="D317" s="73" t="s">
        <v>129</v>
      </c>
      <c r="E317" s="73" t="s">
        <v>483</v>
      </c>
      <c r="F317" s="73" t="s">
        <v>144</v>
      </c>
      <c r="G317" s="77">
        <v>670000</v>
      </c>
      <c r="H317" s="77">
        <v>670000</v>
      </c>
      <c r="I317" s="77">
        <v>640014.65</v>
      </c>
      <c r="J317" s="74">
        <v>0.9552457462686568</v>
      </c>
    </row>
    <row r="318" spans="1:10" ht="25.5">
      <c r="A318" s="68">
        <f t="shared" si="4"/>
        <v>306</v>
      </c>
      <c r="B318" s="72" t="s">
        <v>458</v>
      </c>
      <c r="C318" s="73" t="s">
        <v>87</v>
      </c>
      <c r="D318" s="73" t="s">
        <v>129</v>
      </c>
      <c r="E318" s="73" t="s">
        <v>483</v>
      </c>
      <c r="F318" s="73" t="s">
        <v>153</v>
      </c>
      <c r="G318" s="77">
        <v>54848150</v>
      </c>
      <c r="H318" s="77">
        <v>54848150</v>
      </c>
      <c r="I318" s="77">
        <v>54247944.88</v>
      </c>
      <c r="J318" s="74">
        <v>0.9890569669168422</v>
      </c>
    </row>
    <row r="319" spans="1:10" ht="63.75">
      <c r="A319" s="68">
        <f t="shared" si="4"/>
        <v>307</v>
      </c>
      <c r="B319" s="72" t="s">
        <v>771</v>
      </c>
      <c r="C319" s="73" t="s">
        <v>87</v>
      </c>
      <c r="D319" s="73" t="s">
        <v>129</v>
      </c>
      <c r="E319" s="73" t="s">
        <v>484</v>
      </c>
      <c r="F319" s="73" t="s">
        <v>68</v>
      </c>
      <c r="G319" s="77">
        <v>7148600</v>
      </c>
      <c r="H319" s="77">
        <v>7148600</v>
      </c>
      <c r="I319" s="77">
        <v>6940824.02</v>
      </c>
      <c r="J319" s="74">
        <v>0.970934731276054</v>
      </c>
    </row>
    <row r="320" spans="1:10" ht="25.5">
      <c r="A320" s="68">
        <f t="shared" si="4"/>
        <v>308</v>
      </c>
      <c r="B320" s="72" t="s">
        <v>266</v>
      </c>
      <c r="C320" s="73" t="s">
        <v>87</v>
      </c>
      <c r="D320" s="73" t="s">
        <v>129</v>
      </c>
      <c r="E320" s="73" t="s">
        <v>484</v>
      </c>
      <c r="F320" s="73" t="s">
        <v>144</v>
      </c>
      <c r="G320" s="77">
        <v>96000</v>
      </c>
      <c r="H320" s="77">
        <v>96000</v>
      </c>
      <c r="I320" s="77">
        <v>89043.01</v>
      </c>
      <c r="J320" s="74">
        <v>0.9275313541666667</v>
      </c>
    </row>
    <row r="321" spans="1:10" ht="25.5">
      <c r="A321" s="68">
        <f t="shared" si="4"/>
        <v>309</v>
      </c>
      <c r="B321" s="72" t="s">
        <v>458</v>
      </c>
      <c r="C321" s="73" t="s">
        <v>87</v>
      </c>
      <c r="D321" s="73" t="s">
        <v>129</v>
      </c>
      <c r="E321" s="73" t="s">
        <v>484</v>
      </c>
      <c r="F321" s="73" t="s">
        <v>153</v>
      </c>
      <c r="G321" s="77">
        <v>7052600</v>
      </c>
      <c r="H321" s="77">
        <v>7052600</v>
      </c>
      <c r="I321" s="77">
        <v>6851781.01</v>
      </c>
      <c r="J321" s="74">
        <v>0.9715255380994243</v>
      </c>
    </row>
    <row r="322" spans="1:10" ht="140.25">
      <c r="A322" s="68">
        <f t="shared" si="4"/>
        <v>310</v>
      </c>
      <c r="B322" s="72" t="s">
        <v>772</v>
      </c>
      <c r="C322" s="73" t="s">
        <v>87</v>
      </c>
      <c r="D322" s="73" t="s">
        <v>129</v>
      </c>
      <c r="E322" s="73" t="s">
        <v>773</v>
      </c>
      <c r="F322" s="73" t="s">
        <v>68</v>
      </c>
      <c r="G322" s="77">
        <v>5800</v>
      </c>
      <c r="H322" s="77">
        <v>5800</v>
      </c>
      <c r="I322" s="77">
        <v>5115.13</v>
      </c>
      <c r="J322" s="74">
        <v>0.8819189655172414</v>
      </c>
    </row>
    <row r="323" spans="1:10" ht="25.5">
      <c r="A323" s="68">
        <f t="shared" si="4"/>
        <v>311</v>
      </c>
      <c r="B323" s="72" t="s">
        <v>266</v>
      </c>
      <c r="C323" s="73" t="s">
        <v>87</v>
      </c>
      <c r="D323" s="73" t="s">
        <v>129</v>
      </c>
      <c r="E323" s="73" t="s">
        <v>773</v>
      </c>
      <c r="F323" s="73" t="s">
        <v>144</v>
      </c>
      <c r="G323" s="77">
        <v>86</v>
      </c>
      <c r="H323" s="77">
        <v>86</v>
      </c>
      <c r="I323" s="77">
        <v>69.73</v>
      </c>
      <c r="J323" s="74">
        <v>0.810813953488372</v>
      </c>
    </row>
    <row r="324" spans="1:10" ht="25.5">
      <c r="A324" s="68">
        <f t="shared" si="4"/>
        <v>312</v>
      </c>
      <c r="B324" s="72" t="s">
        <v>458</v>
      </c>
      <c r="C324" s="73" t="s">
        <v>87</v>
      </c>
      <c r="D324" s="73" t="s">
        <v>129</v>
      </c>
      <c r="E324" s="73" t="s">
        <v>773</v>
      </c>
      <c r="F324" s="73" t="s">
        <v>153</v>
      </c>
      <c r="G324" s="77">
        <v>5714</v>
      </c>
      <c r="H324" s="77">
        <v>5714</v>
      </c>
      <c r="I324" s="77">
        <v>5045.4</v>
      </c>
      <c r="J324" s="74">
        <v>0.8829891494574729</v>
      </c>
    </row>
    <row r="325" spans="1:10" ht="12.75">
      <c r="A325" s="68">
        <f t="shared" si="4"/>
        <v>313</v>
      </c>
      <c r="B325" s="72" t="s">
        <v>258</v>
      </c>
      <c r="C325" s="73" t="s">
        <v>87</v>
      </c>
      <c r="D325" s="73" t="s">
        <v>129</v>
      </c>
      <c r="E325" s="73" t="s">
        <v>259</v>
      </c>
      <c r="F325" s="73" t="s">
        <v>68</v>
      </c>
      <c r="G325" s="77">
        <v>283581</v>
      </c>
      <c r="H325" s="77">
        <v>283581</v>
      </c>
      <c r="I325" s="77">
        <v>283581</v>
      </c>
      <c r="J325" s="74">
        <v>1</v>
      </c>
    </row>
    <row r="326" spans="1:10" ht="25.5">
      <c r="A326" s="68">
        <f t="shared" si="4"/>
        <v>314</v>
      </c>
      <c r="B326" s="72" t="s">
        <v>485</v>
      </c>
      <c r="C326" s="73" t="s">
        <v>87</v>
      </c>
      <c r="D326" s="73" t="s">
        <v>129</v>
      </c>
      <c r="E326" s="73" t="s">
        <v>486</v>
      </c>
      <c r="F326" s="73" t="s">
        <v>68</v>
      </c>
      <c r="G326" s="77">
        <v>283581</v>
      </c>
      <c r="H326" s="77">
        <v>283581</v>
      </c>
      <c r="I326" s="77">
        <v>283581</v>
      </c>
      <c r="J326" s="74">
        <v>1</v>
      </c>
    </row>
    <row r="327" spans="1:10" ht="25.5">
      <c r="A327" s="68">
        <f t="shared" si="4"/>
        <v>315</v>
      </c>
      <c r="B327" s="72" t="s">
        <v>487</v>
      </c>
      <c r="C327" s="73" t="s">
        <v>87</v>
      </c>
      <c r="D327" s="73" t="s">
        <v>129</v>
      </c>
      <c r="E327" s="73" t="s">
        <v>486</v>
      </c>
      <c r="F327" s="73" t="s">
        <v>156</v>
      </c>
      <c r="G327" s="77">
        <v>283581</v>
      </c>
      <c r="H327" s="77">
        <v>283581</v>
      </c>
      <c r="I327" s="77">
        <v>283581</v>
      </c>
      <c r="J327" s="74">
        <v>1</v>
      </c>
    </row>
    <row r="328" spans="1:10" ht="12.75">
      <c r="A328" s="68">
        <f t="shared" si="4"/>
        <v>316</v>
      </c>
      <c r="B328" s="72" t="s">
        <v>488</v>
      </c>
      <c r="C328" s="73" t="s">
        <v>87</v>
      </c>
      <c r="D328" s="73" t="s">
        <v>130</v>
      </c>
      <c r="E328" s="73" t="s">
        <v>255</v>
      </c>
      <c r="F328" s="73" t="s">
        <v>68</v>
      </c>
      <c r="G328" s="77">
        <v>6218690</v>
      </c>
      <c r="H328" s="77">
        <v>6218690</v>
      </c>
      <c r="I328" s="77">
        <v>5565253.98</v>
      </c>
      <c r="J328" s="74">
        <v>0.8949238473054615</v>
      </c>
    </row>
    <row r="329" spans="1:10" ht="51">
      <c r="A329" s="68">
        <f t="shared" si="4"/>
        <v>317</v>
      </c>
      <c r="B329" s="72" t="s">
        <v>468</v>
      </c>
      <c r="C329" s="73" t="s">
        <v>87</v>
      </c>
      <c r="D329" s="73" t="s">
        <v>130</v>
      </c>
      <c r="E329" s="73" t="s">
        <v>469</v>
      </c>
      <c r="F329" s="73" t="s">
        <v>68</v>
      </c>
      <c r="G329" s="77">
        <v>6218690</v>
      </c>
      <c r="H329" s="77">
        <v>6218690</v>
      </c>
      <c r="I329" s="77">
        <v>5565253.98</v>
      </c>
      <c r="J329" s="74">
        <v>0.8949238473054615</v>
      </c>
    </row>
    <row r="330" spans="1:10" ht="140.25">
      <c r="A330" s="68">
        <f t="shared" si="4"/>
        <v>318</v>
      </c>
      <c r="B330" s="72" t="s">
        <v>769</v>
      </c>
      <c r="C330" s="73" t="s">
        <v>87</v>
      </c>
      <c r="D330" s="73" t="s">
        <v>130</v>
      </c>
      <c r="E330" s="73" t="s">
        <v>482</v>
      </c>
      <c r="F330" s="73" t="s">
        <v>68</v>
      </c>
      <c r="G330" s="77">
        <v>465840</v>
      </c>
      <c r="H330" s="77">
        <v>465840</v>
      </c>
      <c r="I330" s="77">
        <v>462348.74</v>
      </c>
      <c r="J330" s="74">
        <v>0.9925054525158853</v>
      </c>
    </row>
    <row r="331" spans="1:10" ht="25.5">
      <c r="A331" s="68">
        <f t="shared" si="4"/>
        <v>319</v>
      </c>
      <c r="B331" s="72" t="s">
        <v>306</v>
      </c>
      <c r="C331" s="73" t="s">
        <v>87</v>
      </c>
      <c r="D331" s="73" t="s">
        <v>130</v>
      </c>
      <c r="E331" s="73" t="s">
        <v>482</v>
      </c>
      <c r="F331" s="73" t="s">
        <v>148</v>
      </c>
      <c r="G331" s="77">
        <v>454840</v>
      </c>
      <c r="H331" s="77">
        <v>454840</v>
      </c>
      <c r="I331" s="77">
        <v>451348.74</v>
      </c>
      <c r="J331" s="74">
        <v>0.9923242019171576</v>
      </c>
    </row>
    <row r="332" spans="1:10" ht="25.5">
      <c r="A332" s="68">
        <f t="shared" si="4"/>
        <v>320</v>
      </c>
      <c r="B332" s="72" t="s">
        <v>266</v>
      </c>
      <c r="C332" s="73" t="s">
        <v>87</v>
      </c>
      <c r="D332" s="73" t="s">
        <v>130</v>
      </c>
      <c r="E332" s="73" t="s">
        <v>482</v>
      </c>
      <c r="F332" s="73" t="s">
        <v>144</v>
      </c>
      <c r="G332" s="77">
        <v>11000</v>
      </c>
      <c r="H332" s="77">
        <v>11000</v>
      </c>
      <c r="I332" s="77">
        <v>11000</v>
      </c>
      <c r="J332" s="74">
        <v>1</v>
      </c>
    </row>
    <row r="333" spans="1:10" ht="127.5">
      <c r="A333" s="68">
        <f t="shared" si="4"/>
        <v>321</v>
      </c>
      <c r="B333" s="72" t="s">
        <v>770</v>
      </c>
      <c r="C333" s="73" t="s">
        <v>87</v>
      </c>
      <c r="D333" s="73" t="s">
        <v>130</v>
      </c>
      <c r="E333" s="73" t="s">
        <v>483</v>
      </c>
      <c r="F333" s="73" t="s">
        <v>68</v>
      </c>
      <c r="G333" s="77">
        <v>5752850</v>
      </c>
      <c r="H333" s="77">
        <v>5752850</v>
      </c>
      <c r="I333" s="77">
        <v>5102905.24</v>
      </c>
      <c r="J333" s="74">
        <v>0.887022126424294</v>
      </c>
    </row>
    <row r="334" spans="1:10" ht="25.5">
      <c r="A334" s="68">
        <f t="shared" si="4"/>
        <v>322</v>
      </c>
      <c r="B334" s="72" t="s">
        <v>306</v>
      </c>
      <c r="C334" s="73" t="s">
        <v>87</v>
      </c>
      <c r="D334" s="73" t="s">
        <v>130</v>
      </c>
      <c r="E334" s="73" t="s">
        <v>483</v>
      </c>
      <c r="F334" s="73" t="s">
        <v>148</v>
      </c>
      <c r="G334" s="77">
        <v>5137850</v>
      </c>
      <c r="H334" s="77">
        <v>5137850</v>
      </c>
      <c r="I334" s="77">
        <v>4603860.72</v>
      </c>
      <c r="J334" s="74">
        <v>0.896067561334021</v>
      </c>
    </row>
    <row r="335" spans="1:10" ht="25.5">
      <c r="A335" s="68">
        <f aca="true" t="shared" si="5" ref="A335:A398">A334+1</f>
        <v>323</v>
      </c>
      <c r="B335" s="72" t="s">
        <v>266</v>
      </c>
      <c r="C335" s="73" t="s">
        <v>87</v>
      </c>
      <c r="D335" s="73" t="s">
        <v>130</v>
      </c>
      <c r="E335" s="73" t="s">
        <v>483</v>
      </c>
      <c r="F335" s="73" t="s">
        <v>144</v>
      </c>
      <c r="G335" s="77">
        <v>465000</v>
      </c>
      <c r="H335" s="77">
        <v>465000</v>
      </c>
      <c r="I335" s="77">
        <v>361774.52</v>
      </c>
      <c r="J335" s="74">
        <v>0.7780097204301075</v>
      </c>
    </row>
    <row r="336" spans="1:10" ht="12.75">
      <c r="A336" s="68">
        <f t="shared" si="5"/>
        <v>324</v>
      </c>
      <c r="B336" s="72" t="s">
        <v>267</v>
      </c>
      <c r="C336" s="73" t="s">
        <v>87</v>
      </c>
      <c r="D336" s="73" t="s">
        <v>130</v>
      </c>
      <c r="E336" s="73" t="s">
        <v>483</v>
      </c>
      <c r="F336" s="73" t="s">
        <v>146</v>
      </c>
      <c r="G336" s="77">
        <v>150000</v>
      </c>
      <c r="H336" s="77">
        <v>150000</v>
      </c>
      <c r="I336" s="77">
        <v>137270</v>
      </c>
      <c r="J336" s="74">
        <v>0.9151333333333334</v>
      </c>
    </row>
    <row r="337" spans="1:10" ht="12.75">
      <c r="A337" s="68">
        <f t="shared" si="5"/>
        <v>325</v>
      </c>
      <c r="B337" s="72" t="s">
        <v>654</v>
      </c>
      <c r="C337" s="73" t="s">
        <v>87</v>
      </c>
      <c r="D337" s="73" t="s">
        <v>51</v>
      </c>
      <c r="E337" s="73" t="s">
        <v>255</v>
      </c>
      <c r="F337" s="73" t="s">
        <v>68</v>
      </c>
      <c r="G337" s="77">
        <v>149866</v>
      </c>
      <c r="H337" s="77">
        <v>149866</v>
      </c>
      <c r="I337" s="77">
        <v>149000</v>
      </c>
      <c r="J337" s="74">
        <v>0.9942215045440593</v>
      </c>
    </row>
    <row r="338" spans="1:10" ht="12.75">
      <c r="A338" s="68">
        <f t="shared" si="5"/>
        <v>326</v>
      </c>
      <c r="B338" s="72" t="s">
        <v>662</v>
      </c>
      <c r="C338" s="73" t="s">
        <v>87</v>
      </c>
      <c r="D338" s="73" t="s">
        <v>70</v>
      </c>
      <c r="E338" s="73" t="s">
        <v>255</v>
      </c>
      <c r="F338" s="73" t="s">
        <v>68</v>
      </c>
      <c r="G338" s="77">
        <v>149866</v>
      </c>
      <c r="H338" s="77">
        <v>149866</v>
      </c>
      <c r="I338" s="77">
        <v>149000</v>
      </c>
      <c r="J338" s="74">
        <v>0.9942215045440593</v>
      </c>
    </row>
    <row r="339" spans="1:10" ht="12.75">
      <c r="A339" s="68">
        <f t="shared" si="5"/>
        <v>327</v>
      </c>
      <c r="B339" s="72" t="s">
        <v>258</v>
      </c>
      <c r="C339" s="73" t="s">
        <v>87</v>
      </c>
      <c r="D339" s="73" t="s">
        <v>70</v>
      </c>
      <c r="E339" s="73" t="s">
        <v>259</v>
      </c>
      <c r="F339" s="73" t="s">
        <v>68</v>
      </c>
      <c r="G339" s="77">
        <v>149866</v>
      </c>
      <c r="H339" s="77">
        <v>149866</v>
      </c>
      <c r="I339" s="77">
        <v>149000</v>
      </c>
      <c r="J339" s="74">
        <v>0.9942215045440593</v>
      </c>
    </row>
    <row r="340" spans="1:10" ht="25.5">
      <c r="A340" s="68">
        <f t="shared" si="5"/>
        <v>328</v>
      </c>
      <c r="B340" s="72" t="s">
        <v>404</v>
      </c>
      <c r="C340" s="73" t="s">
        <v>87</v>
      </c>
      <c r="D340" s="73" t="s">
        <v>70</v>
      </c>
      <c r="E340" s="73" t="s">
        <v>733</v>
      </c>
      <c r="F340" s="73" t="s">
        <v>68</v>
      </c>
      <c r="G340" s="77">
        <v>149866</v>
      </c>
      <c r="H340" s="77">
        <v>149866</v>
      </c>
      <c r="I340" s="77">
        <v>149000</v>
      </c>
      <c r="J340" s="74">
        <v>0.9942215045440593</v>
      </c>
    </row>
    <row r="341" spans="1:10" ht="12.75">
      <c r="A341" s="68">
        <f t="shared" si="5"/>
        <v>329</v>
      </c>
      <c r="B341" s="72" t="s">
        <v>324</v>
      </c>
      <c r="C341" s="73" t="s">
        <v>87</v>
      </c>
      <c r="D341" s="73" t="s">
        <v>70</v>
      </c>
      <c r="E341" s="73" t="s">
        <v>733</v>
      </c>
      <c r="F341" s="73" t="s">
        <v>152</v>
      </c>
      <c r="G341" s="77">
        <v>149866</v>
      </c>
      <c r="H341" s="77">
        <v>149866</v>
      </c>
      <c r="I341" s="77">
        <v>149000</v>
      </c>
      <c r="J341" s="74">
        <v>0.9942215045440593</v>
      </c>
    </row>
    <row r="342" spans="1:10" ht="12.75">
      <c r="A342" s="68">
        <f t="shared" si="5"/>
        <v>330</v>
      </c>
      <c r="B342" s="72" t="s">
        <v>774</v>
      </c>
      <c r="C342" s="73" t="s">
        <v>87</v>
      </c>
      <c r="D342" s="73" t="s">
        <v>775</v>
      </c>
      <c r="E342" s="73" t="s">
        <v>255</v>
      </c>
      <c r="F342" s="73" t="s">
        <v>68</v>
      </c>
      <c r="G342" s="77">
        <v>1000000</v>
      </c>
      <c r="H342" s="77">
        <v>1000000</v>
      </c>
      <c r="I342" s="77">
        <v>999705</v>
      </c>
      <c r="J342" s="74">
        <v>0.999705</v>
      </c>
    </row>
    <row r="343" spans="1:10" ht="12.75">
      <c r="A343" s="68">
        <f t="shared" si="5"/>
        <v>331</v>
      </c>
      <c r="B343" s="72" t="s">
        <v>776</v>
      </c>
      <c r="C343" s="73" t="s">
        <v>87</v>
      </c>
      <c r="D343" s="73" t="s">
        <v>777</v>
      </c>
      <c r="E343" s="73" t="s">
        <v>255</v>
      </c>
      <c r="F343" s="73" t="s">
        <v>68</v>
      </c>
      <c r="G343" s="77">
        <v>250000</v>
      </c>
      <c r="H343" s="77">
        <v>250000</v>
      </c>
      <c r="I343" s="77">
        <v>249705</v>
      </c>
      <c r="J343" s="74">
        <v>0.99882</v>
      </c>
    </row>
    <row r="344" spans="1:10" ht="51">
      <c r="A344" s="68">
        <f t="shared" si="5"/>
        <v>332</v>
      </c>
      <c r="B344" s="72" t="s">
        <v>274</v>
      </c>
      <c r="C344" s="73" t="s">
        <v>87</v>
      </c>
      <c r="D344" s="73" t="s">
        <v>777</v>
      </c>
      <c r="E344" s="73" t="s">
        <v>275</v>
      </c>
      <c r="F344" s="73" t="s">
        <v>68</v>
      </c>
      <c r="G344" s="77">
        <v>250000</v>
      </c>
      <c r="H344" s="77">
        <v>250000</v>
      </c>
      <c r="I344" s="77">
        <v>249705</v>
      </c>
      <c r="J344" s="74">
        <v>0.99882</v>
      </c>
    </row>
    <row r="345" spans="1:10" ht="76.5">
      <c r="A345" s="68">
        <f t="shared" si="5"/>
        <v>333</v>
      </c>
      <c r="B345" s="72" t="s">
        <v>302</v>
      </c>
      <c r="C345" s="73" t="s">
        <v>87</v>
      </c>
      <c r="D345" s="73" t="s">
        <v>777</v>
      </c>
      <c r="E345" s="73" t="s">
        <v>303</v>
      </c>
      <c r="F345" s="73" t="s">
        <v>68</v>
      </c>
      <c r="G345" s="77">
        <v>250000</v>
      </c>
      <c r="H345" s="77">
        <v>250000</v>
      </c>
      <c r="I345" s="77">
        <v>249705</v>
      </c>
      <c r="J345" s="74">
        <v>0.99882</v>
      </c>
    </row>
    <row r="346" spans="1:10" ht="25.5">
      <c r="A346" s="68">
        <f t="shared" si="5"/>
        <v>334</v>
      </c>
      <c r="B346" s="72" t="s">
        <v>266</v>
      </c>
      <c r="C346" s="73" t="s">
        <v>87</v>
      </c>
      <c r="D346" s="73" t="s">
        <v>777</v>
      </c>
      <c r="E346" s="73" t="s">
        <v>303</v>
      </c>
      <c r="F346" s="73" t="s">
        <v>144</v>
      </c>
      <c r="G346" s="77">
        <v>250000</v>
      </c>
      <c r="H346" s="77">
        <v>250000</v>
      </c>
      <c r="I346" s="77">
        <v>249705</v>
      </c>
      <c r="J346" s="74">
        <v>0.99882</v>
      </c>
    </row>
    <row r="347" spans="1:10" ht="12.75">
      <c r="A347" s="68">
        <f t="shared" si="5"/>
        <v>335</v>
      </c>
      <c r="B347" s="72" t="s">
        <v>778</v>
      </c>
      <c r="C347" s="73" t="s">
        <v>87</v>
      </c>
      <c r="D347" s="73" t="s">
        <v>779</v>
      </c>
      <c r="E347" s="73" t="s">
        <v>255</v>
      </c>
      <c r="F347" s="73" t="s">
        <v>68</v>
      </c>
      <c r="G347" s="77">
        <v>750000</v>
      </c>
      <c r="H347" s="77">
        <v>750000</v>
      </c>
      <c r="I347" s="77">
        <v>750000</v>
      </c>
      <c r="J347" s="74">
        <v>1</v>
      </c>
    </row>
    <row r="348" spans="1:10" ht="51">
      <c r="A348" s="68">
        <f t="shared" si="5"/>
        <v>336</v>
      </c>
      <c r="B348" s="72" t="s">
        <v>274</v>
      </c>
      <c r="C348" s="73" t="s">
        <v>87</v>
      </c>
      <c r="D348" s="73" t="s">
        <v>779</v>
      </c>
      <c r="E348" s="73" t="s">
        <v>275</v>
      </c>
      <c r="F348" s="73" t="s">
        <v>68</v>
      </c>
      <c r="G348" s="77">
        <v>750000</v>
      </c>
      <c r="H348" s="77">
        <v>750000</v>
      </c>
      <c r="I348" s="77">
        <v>750000</v>
      </c>
      <c r="J348" s="74">
        <v>1</v>
      </c>
    </row>
    <row r="349" spans="1:10" ht="63.75">
      <c r="A349" s="68">
        <f t="shared" si="5"/>
        <v>337</v>
      </c>
      <c r="B349" s="72" t="s">
        <v>299</v>
      </c>
      <c r="C349" s="73" t="s">
        <v>87</v>
      </c>
      <c r="D349" s="73" t="s">
        <v>779</v>
      </c>
      <c r="E349" s="73" t="s">
        <v>300</v>
      </c>
      <c r="F349" s="73" t="s">
        <v>68</v>
      </c>
      <c r="G349" s="77">
        <v>750000</v>
      </c>
      <c r="H349" s="77">
        <v>750000</v>
      </c>
      <c r="I349" s="77">
        <v>750000</v>
      </c>
      <c r="J349" s="74">
        <v>1</v>
      </c>
    </row>
    <row r="350" spans="1:10" ht="38.25">
      <c r="A350" s="68">
        <f t="shared" si="5"/>
        <v>338</v>
      </c>
      <c r="B350" s="72" t="s">
        <v>477</v>
      </c>
      <c r="C350" s="73" t="s">
        <v>87</v>
      </c>
      <c r="D350" s="73" t="s">
        <v>779</v>
      </c>
      <c r="E350" s="73" t="s">
        <v>300</v>
      </c>
      <c r="F350" s="73" t="s">
        <v>155</v>
      </c>
      <c r="G350" s="77">
        <v>750000</v>
      </c>
      <c r="H350" s="77">
        <v>750000</v>
      </c>
      <c r="I350" s="77">
        <v>750000</v>
      </c>
      <c r="J350" s="74">
        <v>1</v>
      </c>
    </row>
    <row r="351" spans="1:10" ht="38.25">
      <c r="A351" s="68">
        <f t="shared" si="5"/>
        <v>339</v>
      </c>
      <c r="B351" s="72" t="s">
        <v>489</v>
      </c>
      <c r="C351" s="73" t="s">
        <v>87</v>
      </c>
      <c r="D351" s="73" t="s">
        <v>84</v>
      </c>
      <c r="E351" s="73" t="s">
        <v>255</v>
      </c>
      <c r="F351" s="73" t="s">
        <v>68</v>
      </c>
      <c r="G351" s="77">
        <v>143364600</v>
      </c>
      <c r="H351" s="77">
        <v>143364600</v>
      </c>
      <c r="I351" s="77">
        <v>143294806.82</v>
      </c>
      <c r="J351" s="74">
        <v>0.9995131770325449</v>
      </c>
    </row>
    <row r="352" spans="1:13" s="38" customFormat="1" ht="38.25">
      <c r="A352" s="67">
        <f t="shared" si="5"/>
        <v>340</v>
      </c>
      <c r="B352" s="72" t="s">
        <v>490</v>
      </c>
      <c r="C352" s="73" t="s">
        <v>87</v>
      </c>
      <c r="D352" s="73" t="s">
        <v>85</v>
      </c>
      <c r="E352" s="73" t="s">
        <v>255</v>
      </c>
      <c r="F352" s="73" t="s">
        <v>68</v>
      </c>
      <c r="G352" s="77">
        <v>20702000</v>
      </c>
      <c r="H352" s="77">
        <v>20702000</v>
      </c>
      <c r="I352" s="77">
        <v>20702000</v>
      </c>
      <c r="J352" s="74">
        <v>1</v>
      </c>
      <c r="K352" s="5"/>
      <c r="L352" s="5"/>
      <c r="M352" s="5"/>
    </row>
    <row r="353" spans="1:10" ht="38.25">
      <c r="A353" s="68">
        <f t="shared" si="5"/>
        <v>341</v>
      </c>
      <c r="B353" s="72" t="s">
        <v>491</v>
      </c>
      <c r="C353" s="73" t="s">
        <v>87</v>
      </c>
      <c r="D353" s="73" t="s">
        <v>85</v>
      </c>
      <c r="E353" s="73" t="s">
        <v>492</v>
      </c>
      <c r="F353" s="73" t="s">
        <v>68</v>
      </c>
      <c r="G353" s="77">
        <v>20702000</v>
      </c>
      <c r="H353" s="77">
        <v>20702000</v>
      </c>
      <c r="I353" s="77">
        <v>20702000</v>
      </c>
      <c r="J353" s="74">
        <v>1</v>
      </c>
    </row>
    <row r="354" spans="1:10" ht="25.5">
      <c r="A354" s="68">
        <f t="shared" si="5"/>
        <v>342</v>
      </c>
      <c r="B354" s="72" t="s">
        <v>493</v>
      </c>
      <c r="C354" s="73" t="s">
        <v>87</v>
      </c>
      <c r="D354" s="73" t="s">
        <v>85</v>
      </c>
      <c r="E354" s="73" t="s">
        <v>494</v>
      </c>
      <c r="F354" s="73" t="s">
        <v>68</v>
      </c>
      <c r="G354" s="77">
        <v>20702000</v>
      </c>
      <c r="H354" s="77">
        <v>20702000</v>
      </c>
      <c r="I354" s="77">
        <v>20702000</v>
      </c>
      <c r="J354" s="74">
        <v>1</v>
      </c>
    </row>
    <row r="355" spans="1:10" ht="25.5">
      <c r="A355" s="68">
        <f t="shared" si="5"/>
        <v>343</v>
      </c>
      <c r="B355" s="72" t="s">
        <v>495</v>
      </c>
      <c r="C355" s="73" t="s">
        <v>87</v>
      </c>
      <c r="D355" s="73" t="s">
        <v>85</v>
      </c>
      <c r="E355" s="73" t="s">
        <v>496</v>
      </c>
      <c r="F355" s="73" t="s">
        <v>68</v>
      </c>
      <c r="G355" s="77">
        <v>8004000</v>
      </c>
      <c r="H355" s="77">
        <v>8004000</v>
      </c>
      <c r="I355" s="77">
        <v>8004000</v>
      </c>
      <c r="J355" s="74">
        <v>1</v>
      </c>
    </row>
    <row r="356" spans="1:10" ht="12.75">
      <c r="A356" s="68">
        <f t="shared" si="5"/>
        <v>344</v>
      </c>
      <c r="B356" s="72" t="s">
        <v>497</v>
      </c>
      <c r="C356" s="73" t="s">
        <v>87</v>
      </c>
      <c r="D356" s="73" t="s">
        <v>85</v>
      </c>
      <c r="E356" s="73" t="s">
        <v>496</v>
      </c>
      <c r="F356" s="73" t="s">
        <v>157</v>
      </c>
      <c r="G356" s="77">
        <v>8004000</v>
      </c>
      <c r="H356" s="77">
        <v>8004000</v>
      </c>
      <c r="I356" s="77">
        <v>8004000</v>
      </c>
      <c r="J356" s="74">
        <v>1</v>
      </c>
    </row>
    <row r="357" spans="1:10" ht="38.25">
      <c r="A357" s="68">
        <f t="shared" si="5"/>
        <v>345</v>
      </c>
      <c r="B357" s="72" t="s">
        <v>498</v>
      </c>
      <c r="C357" s="73" t="s">
        <v>87</v>
      </c>
      <c r="D357" s="73" t="s">
        <v>85</v>
      </c>
      <c r="E357" s="73" t="s">
        <v>499</v>
      </c>
      <c r="F357" s="73" t="s">
        <v>68</v>
      </c>
      <c r="G357" s="77">
        <v>12698000</v>
      </c>
      <c r="H357" s="77">
        <v>12698000</v>
      </c>
      <c r="I357" s="77">
        <v>12698000</v>
      </c>
      <c r="J357" s="74">
        <v>1</v>
      </c>
    </row>
    <row r="358" spans="1:10" ht="12.75">
      <c r="A358" s="68">
        <f t="shared" si="5"/>
        <v>346</v>
      </c>
      <c r="B358" s="72" t="s">
        <v>497</v>
      </c>
      <c r="C358" s="73" t="s">
        <v>87</v>
      </c>
      <c r="D358" s="73" t="s">
        <v>85</v>
      </c>
      <c r="E358" s="73" t="s">
        <v>499</v>
      </c>
      <c r="F358" s="73" t="s">
        <v>157</v>
      </c>
      <c r="G358" s="77">
        <v>12698000</v>
      </c>
      <c r="H358" s="77">
        <v>12698000</v>
      </c>
      <c r="I358" s="77">
        <v>12698000</v>
      </c>
      <c r="J358" s="74">
        <v>1</v>
      </c>
    </row>
    <row r="359" spans="1:10" ht="12.75">
      <c r="A359" s="68">
        <f t="shared" si="5"/>
        <v>347</v>
      </c>
      <c r="B359" s="72" t="s">
        <v>500</v>
      </c>
      <c r="C359" s="73" t="s">
        <v>87</v>
      </c>
      <c r="D359" s="73" t="s">
        <v>86</v>
      </c>
      <c r="E359" s="73" t="s">
        <v>255</v>
      </c>
      <c r="F359" s="73" t="s">
        <v>68</v>
      </c>
      <c r="G359" s="77">
        <v>122662600</v>
      </c>
      <c r="H359" s="77">
        <v>122662600</v>
      </c>
      <c r="I359" s="77">
        <v>122592806.82</v>
      </c>
      <c r="J359" s="74">
        <v>0.9994310149956058</v>
      </c>
    </row>
    <row r="360" spans="1:10" ht="38.25">
      <c r="A360" s="68">
        <f t="shared" si="5"/>
        <v>348</v>
      </c>
      <c r="B360" s="72" t="s">
        <v>326</v>
      </c>
      <c r="C360" s="73" t="s">
        <v>87</v>
      </c>
      <c r="D360" s="73" t="s">
        <v>86</v>
      </c>
      <c r="E360" s="73" t="s">
        <v>327</v>
      </c>
      <c r="F360" s="73" t="s">
        <v>68</v>
      </c>
      <c r="G360" s="77">
        <v>985500</v>
      </c>
      <c r="H360" s="77">
        <v>985500</v>
      </c>
      <c r="I360" s="77">
        <v>915706.82</v>
      </c>
      <c r="J360" s="74">
        <v>0.929179928970066</v>
      </c>
    </row>
    <row r="361" spans="1:10" ht="38.25">
      <c r="A361" s="68">
        <f t="shared" si="5"/>
        <v>349</v>
      </c>
      <c r="B361" s="72" t="s">
        <v>328</v>
      </c>
      <c r="C361" s="73" t="s">
        <v>87</v>
      </c>
      <c r="D361" s="73" t="s">
        <v>86</v>
      </c>
      <c r="E361" s="73" t="s">
        <v>329</v>
      </c>
      <c r="F361" s="73" t="s">
        <v>68</v>
      </c>
      <c r="G361" s="77">
        <v>985500</v>
      </c>
      <c r="H361" s="77">
        <v>985500</v>
      </c>
      <c r="I361" s="77">
        <v>915706.82</v>
      </c>
      <c r="J361" s="74">
        <v>0.929179928970066</v>
      </c>
    </row>
    <row r="362" spans="1:10" ht="76.5">
      <c r="A362" s="68">
        <f t="shared" si="5"/>
        <v>350</v>
      </c>
      <c r="B362" s="72" t="s">
        <v>330</v>
      </c>
      <c r="C362" s="73" t="s">
        <v>87</v>
      </c>
      <c r="D362" s="73" t="s">
        <v>86</v>
      </c>
      <c r="E362" s="73" t="s">
        <v>331</v>
      </c>
      <c r="F362" s="73" t="s">
        <v>68</v>
      </c>
      <c r="G362" s="77">
        <v>500</v>
      </c>
      <c r="H362" s="77">
        <v>500</v>
      </c>
      <c r="I362" s="77">
        <v>500</v>
      </c>
      <c r="J362" s="74">
        <v>1</v>
      </c>
    </row>
    <row r="363" spans="1:10" ht="12.75">
      <c r="A363" s="68">
        <f t="shared" si="5"/>
        <v>351</v>
      </c>
      <c r="B363" s="72" t="s">
        <v>324</v>
      </c>
      <c r="C363" s="73" t="s">
        <v>87</v>
      </c>
      <c r="D363" s="73" t="s">
        <v>86</v>
      </c>
      <c r="E363" s="73" t="s">
        <v>331</v>
      </c>
      <c r="F363" s="73" t="s">
        <v>152</v>
      </c>
      <c r="G363" s="77">
        <v>500</v>
      </c>
      <c r="H363" s="77">
        <v>500</v>
      </c>
      <c r="I363" s="77">
        <v>500</v>
      </c>
      <c r="J363" s="74">
        <v>1</v>
      </c>
    </row>
    <row r="364" spans="1:10" ht="51">
      <c r="A364" s="68">
        <f t="shared" si="5"/>
        <v>352</v>
      </c>
      <c r="B364" s="72" t="s">
        <v>501</v>
      </c>
      <c r="C364" s="73" t="s">
        <v>87</v>
      </c>
      <c r="D364" s="73" t="s">
        <v>86</v>
      </c>
      <c r="E364" s="73" t="s">
        <v>502</v>
      </c>
      <c r="F364" s="73" t="s">
        <v>68</v>
      </c>
      <c r="G364" s="77">
        <v>985000</v>
      </c>
      <c r="H364" s="77">
        <v>985000</v>
      </c>
      <c r="I364" s="77">
        <v>915206.82</v>
      </c>
      <c r="J364" s="74">
        <v>0.9291439796954315</v>
      </c>
    </row>
    <row r="365" spans="1:10" ht="12.75">
      <c r="A365" s="68">
        <f t="shared" si="5"/>
        <v>353</v>
      </c>
      <c r="B365" s="72" t="s">
        <v>324</v>
      </c>
      <c r="C365" s="73" t="s">
        <v>87</v>
      </c>
      <c r="D365" s="73" t="s">
        <v>86</v>
      </c>
      <c r="E365" s="73" t="s">
        <v>502</v>
      </c>
      <c r="F365" s="73" t="s">
        <v>152</v>
      </c>
      <c r="G365" s="77">
        <v>985000</v>
      </c>
      <c r="H365" s="77">
        <v>985000</v>
      </c>
      <c r="I365" s="77">
        <v>915206.82</v>
      </c>
      <c r="J365" s="74">
        <v>0.9291439796954315</v>
      </c>
    </row>
    <row r="366" spans="1:10" ht="38.25">
      <c r="A366" s="68">
        <f t="shared" si="5"/>
        <v>354</v>
      </c>
      <c r="B366" s="72" t="s">
        <v>491</v>
      </c>
      <c r="C366" s="73" t="s">
        <v>87</v>
      </c>
      <c r="D366" s="73" t="s">
        <v>86</v>
      </c>
      <c r="E366" s="73" t="s">
        <v>492</v>
      </c>
      <c r="F366" s="73" t="s">
        <v>68</v>
      </c>
      <c r="G366" s="77">
        <v>121677100</v>
      </c>
      <c r="H366" s="77">
        <v>121677100</v>
      </c>
      <c r="I366" s="77">
        <v>121677100</v>
      </c>
      <c r="J366" s="74">
        <v>1</v>
      </c>
    </row>
    <row r="367" spans="1:10" ht="25.5">
      <c r="A367" s="68">
        <f t="shared" si="5"/>
        <v>355</v>
      </c>
      <c r="B367" s="72" t="s">
        <v>493</v>
      </c>
      <c r="C367" s="73" t="s">
        <v>87</v>
      </c>
      <c r="D367" s="73" t="s">
        <v>86</v>
      </c>
      <c r="E367" s="73" t="s">
        <v>494</v>
      </c>
      <c r="F367" s="73" t="s">
        <v>68</v>
      </c>
      <c r="G367" s="77">
        <v>121677100</v>
      </c>
      <c r="H367" s="77">
        <v>121677100</v>
      </c>
      <c r="I367" s="77">
        <v>121677100</v>
      </c>
      <c r="J367" s="74">
        <v>1</v>
      </c>
    </row>
    <row r="368" spans="1:10" ht="38.25">
      <c r="A368" s="68">
        <f t="shared" si="5"/>
        <v>356</v>
      </c>
      <c r="B368" s="72" t="s">
        <v>503</v>
      </c>
      <c r="C368" s="73" t="s">
        <v>87</v>
      </c>
      <c r="D368" s="73" t="s">
        <v>86</v>
      </c>
      <c r="E368" s="73" t="s">
        <v>504</v>
      </c>
      <c r="F368" s="73" t="s">
        <v>68</v>
      </c>
      <c r="G368" s="77">
        <v>121677100</v>
      </c>
      <c r="H368" s="77">
        <v>121677100</v>
      </c>
      <c r="I368" s="77">
        <v>121677100</v>
      </c>
      <c r="J368" s="74">
        <v>1</v>
      </c>
    </row>
    <row r="369" spans="1:10" ht="12.75">
      <c r="A369" s="68">
        <f t="shared" si="5"/>
        <v>357</v>
      </c>
      <c r="B369" s="72" t="s">
        <v>324</v>
      </c>
      <c r="C369" s="73" t="s">
        <v>87</v>
      </c>
      <c r="D369" s="73" t="s">
        <v>86</v>
      </c>
      <c r="E369" s="73" t="s">
        <v>504</v>
      </c>
      <c r="F369" s="73" t="s">
        <v>152</v>
      </c>
      <c r="G369" s="77">
        <v>121677100</v>
      </c>
      <c r="H369" s="77">
        <v>121677100</v>
      </c>
      <c r="I369" s="77">
        <v>121677100</v>
      </c>
      <c r="J369" s="74">
        <v>1</v>
      </c>
    </row>
    <row r="370" spans="1:13" s="38" customFormat="1" ht="38.25">
      <c r="A370" s="67">
        <f t="shared" si="5"/>
        <v>358</v>
      </c>
      <c r="B370" s="69" t="s">
        <v>505</v>
      </c>
      <c r="C370" s="70" t="s">
        <v>117</v>
      </c>
      <c r="D370" s="70" t="s">
        <v>67</v>
      </c>
      <c r="E370" s="70" t="s">
        <v>255</v>
      </c>
      <c r="F370" s="70" t="s">
        <v>68</v>
      </c>
      <c r="G370" s="76">
        <v>639621142.69</v>
      </c>
      <c r="H370" s="76">
        <v>639621142.69</v>
      </c>
      <c r="I370" s="76">
        <v>605316047.78</v>
      </c>
      <c r="J370" s="71">
        <v>0.9463665400963358</v>
      </c>
      <c r="K370" s="5"/>
      <c r="L370" s="5"/>
      <c r="M370" s="5"/>
    </row>
    <row r="371" spans="1:10" ht="12.75">
      <c r="A371" s="68">
        <f t="shared" si="5"/>
        <v>359</v>
      </c>
      <c r="B371" s="72" t="s">
        <v>506</v>
      </c>
      <c r="C371" s="73" t="s">
        <v>117</v>
      </c>
      <c r="D371" s="73" t="s">
        <v>47</v>
      </c>
      <c r="E371" s="73" t="s">
        <v>255</v>
      </c>
      <c r="F371" s="73" t="s">
        <v>68</v>
      </c>
      <c r="G371" s="77">
        <v>639621142.69</v>
      </c>
      <c r="H371" s="77">
        <v>639621142.69</v>
      </c>
      <c r="I371" s="77">
        <v>605316047.78</v>
      </c>
      <c r="J371" s="74">
        <v>0.9463665400963358</v>
      </c>
    </row>
    <row r="372" spans="1:10" ht="12.75">
      <c r="A372" s="68">
        <f t="shared" si="5"/>
        <v>360</v>
      </c>
      <c r="B372" s="72" t="s">
        <v>507</v>
      </c>
      <c r="C372" s="73" t="s">
        <v>117</v>
      </c>
      <c r="D372" s="73" t="s">
        <v>123</v>
      </c>
      <c r="E372" s="73" t="s">
        <v>255</v>
      </c>
      <c r="F372" s="73" t="s">
        <v>68</v>
      </c>
      <c r="G372" s="77">
        <v>288910130.12</v>
      </c>
      <c r="H372" s="77">
        <v>288910130.12</v>
      </c>
      <c r="I372" s="77">
        <v>278731409.05</v>
      </c>
      <c r="J372" s="74">
        <v>0.9647685560012305</v>
      </c>
    </row>
    <row r="373" spans="1:10" ht="51">
      <c r="A373" s="68">
        <f t="shared" si="5"/>
        <v>361</v>
      </c>
      <c r="B373" s="72" t="s">
        <v>383</v>
      </c>
      <c r="C373" s="73" t="s">
        <v>117</v>
      </c>
      <c r="D373" s="73" t="s">
        <v>123</v>
      </c>
      <c r="E373" s="73" t="s">
        <v>384</v>
      </c>
      <c r="F373" s="73" t="s">
        <v>68</v>
      </c>
      <c r="G373" s="77">
        <v>90000</v>
      </c>
      <c r="H373" s="77">
        <v>90000</v>
      </c>
      <c r="I373" s="77">
        <v>90000</v>
      </c>
      <c r="J373" s="74">
        <v>1</v>
      </c>
    </row>
    <row r="374" spans="1:10" ht="25.5">
      <c r="A374" s="68">
        <f t="shared" si="5"/>
        <v>362</v>
      </c>
      <c r="B374" s="72" t="s">
        <v>450</v>
      </c>
      <c r="C374" s="73" t="s">
        <v>117</v>
      </c>
      <c r="D374" s="73" t="s">
        <v>123</v>
      </c>
      <c r="E374" s="73" t="s">
        <v>451</v>
      </c>
      <c r="F374" s="73" t="s">
        <v>68</v>
      </c>
      <c r="G374" s="77">
        <v>90000</v>
      </c>
      <c r="H374" s="77">
        <v>90000</v>
      </c>
      <c r="I374" s="77">
        <v>90000</v>
      </c>
      <c r="J374" s="74">
        <v>1</v>
      </c>
    </row>
    <row r="375" spans="1:10" ht="38.25">
      <c r="A375" s="68">
        <f t="shared" si="5"/>
        <v>363</v>
      </c>
      <c r="B375" s="72" t="s">
        <v>780</v>
      </c>
      <c r="C375" s="73" t="s">
        <v>117</v>
      </c>
      <c r="D375" s="73" t="s">
        <v>123</v>
      </c>
      <c r="E375" s="73" t="s">
        <v>781</v>
      </c>
      <c r="F375" s="73" t="s">
        <v>68</v>
      </c>
      <c r="G375" s="77">
        <v>90000</v>
      </c>
      <c r="H375" s="77">
        <v>90000</v>
      </c>
      <c r="I375" s="77">
        <v>90000</v>
      </c>
      <c r="J375" s="74">
        <v>1</v>
      </c>
    </row>
    <row r="376" spans="1:10" ht="25.5">
      <c r="A376" s="68">
        <f t="shared" si="5"/>
        <v>364</v>
      </c>
      <c r="B376" s="72" t="s">
        <v>266</v>
      </c>
      <c r="C376" s="73" t="s">
        <v>117</v>
      </c>
      <c r="D376" s="73" t="s">
        <v>123</v>
      </c>
      <c r="E376" s="73" t="s">
        <v>781</v>
      </c>
      <c r="F376" s="73" t="s">
        <v>144</v>
      </c>
      <c r="G376" s="77">
        <v>90000</v>
      </c>
      <c r="H376" s="77">
        <v>90000</v>
      </c>
      <c r="I376" s="77">
        <v>90000</v>
      </c>
      <c r="J376" s="74">
        <v>1</v>
      </c>
    </row>
    <row r="377" spans="1:10" ht="38.25">
      <c r="A377" s="68">
        <f t="shared" si="5"/>
        <v>365</v>
      </c>
      <c r="B377" s="72" t="s">
        <v>508</v>
      </c>
      <c r="C377" s="73" t="s">
        <v>117</v>
      </c>
      <c r="D377" s="73" t="s">
        <v>123</v>
      </c>
      <c r="E377" s="73" t="s">
        <v>509</v>
      </c>
      <c r="F377" s="73" t="s">
        <v>68</v>
      </c>
      <c r="G377" s="77">
        <v>288820130.12</v>
      </c>
      <c r="H377" s="77">
        <v>288820130.12</v>
      </c>
      <c r="I377" s="77">
        <v>278641409.05</v>
      </c>
      <c r="J377" s="74">
        <v>0.9647575774383492</v>
      </c>
    </row>
    <row r="378" spans="1:10" ht="38.25">
      <c r="A378" s="68">
        <f t="shared" si="5"/>
        <v>366</v>
      </c>
      <c r="B378" s="72" t="s">
        <v>510</v>
      </c>
      <c r="C378" s="73" t="s">
        <v>117</v>
      </c>
      <c r="D378" s="73" t="s">
        <v>123</v>
      </c>
      <c r="E378" s="73" t="s">
        <v>511</v>
      </c>
      <c r="F378" s="73" t="s">
        <v>68</v>
      </c>
      <c r="G378" s="77">
        <v>288820130.12</v>
      </c>
      <c r="H378" s="77">
        <v>288820130.12</v>
      </c>
      <c r="I378" s="77">
        <v>278641409.05</v>
      </c>
      <c r="J378" s="74">
        <v>0.9647575774383492</v>
      </c>
    </row>
    <row r="379" spans="1:10" ht="76.5">
      <c r="A379" s="68">
        <f t="shared" si="5"/>
        <v>367</v>
      </c>
      <c r="B379" s="72" t="s">
        <v>512</v>
      </c>
      <c r="C379" s="73" t="s">
        <v>117</v>
      </c>
      <c r="D379" s="73" t="s">
        <v>123</v>
      </c>
      <c r="E379" s="73" t="s">
        <v>513</v>
      </c>
      <c r="F379" s="73" t="s">
        <v>68</v>
      </c>
      <c r="G379" s="77">
        <v>64811648.68</v>
      </c>
      <c r="H379" s="77">
        <v>64811648.68</v>
      </c>
      <c r="I379" s="77">
        <v>64353909.56</v>
      </c>
      <c r="J379" s="74">
        <v>0.9929373942906462</v>
      </c>
    </row>
    <row r="380" spans="1:10" ht="25.5">
      <c r="A380" s="68">
        <f t="shared" si="5"/>
        <v>368</v>
      </c>
      <c r="B380" s="72" t="s">
        <v>306</v>
      </c>
      <c r="C380" s="73" t="s">
        <v>117</v>
      </c>
      <c r="D380" s="73" t="s">
        <v>123</v>
      </c>
      <c r="E380" s="73" t="s">
        <v>513</v>
      </c>
      <c r="F380" s="73" t="s">
        <v>148</v>
      </c>
      <c r="G380" s="77">
        <v>64811648.68</v>
      </c>
      <c r="H380" s="77">
        <v>64811648.68</v>
      </c>
      <c r="I380" s="77">
        <v>64353909.56</v>
      </c>
      <c r="J380" s="74">
        <v>0.9929373942906462</v>
      </c>
    </row>
    <row r="381" spans="1:10" ht="114.75">
      <c r="A381" s="68">
        <f t="shared" si="5"/>
        <v>369</v>
      </c>
      <c r="B381" s="72" t="s">
        <v>514</v>
      </c>
      <c r="C381" s="73" t="s">
        <v>117</v>
      </c>
      <c r="D381" s="73" t="s">
        <v>123</v>
      </c>
      <c r="E381" s="73" t="s">
        <v>515</v>
      </c>
      <c r="F381" s="73" t="s">
        <v>68</v>
      </c>
      <c r="G381" s="77">
        <v>16312197.49</v>
      </c>
      <c r="H381" s="77">
        <v>16312197.49</v>
      </c>
      <c r="I381" s="77">
        <v>16142642.41</v>
      </c>
      <c r="J381" s="74">
        <v>0.9896056260902957</v>
      </c>
    </row>
    <row r="382" spans="1:10" ht="25.5">
      <c r="A382" s="68">
        <f t="shared" si="5"/>
        <v>370</v>
      </c>
      <c r="B382" s="72" t="s">
        <v>266</v>
      </c>
      <c r="C382" s="73" t="s">
        <v>117</v>
      </c>
      <c r="D382" s="73" t="s">
        <v>123</v>
      </c>
      <c r="E382" s="73" t="s">
        <v>515</v>
      </c>
      <c r="F382" s="73" t="s">
        <v>144</v>
      </c>
      <c r="G382" s="77">
        <v>16312197.49</v>
      </c>
      <c r="H382" s="77">
        <v>16312197.49</v>
      </c>
      <c r="I382" s="77">
        <v>16142642.41</v>
      </c>
      <c r="J382" s="74">
        <v>0.9896056260902957</v>
      </c>
    </row>
    <row r="383" spans="1:10" ht="51">
      <c r="A383" s="68">
        <f t="shared" si="5"/>
        <v>371</v>
      </c>
      <c r="B383" s="72" t="s">
        <v>516</v>
      </c>
      <c r="C383" s="73" t="s">
        <v>117</v>
      </c>
      <c r="D383" s="73" t="s">
        <v>123</v>
      </c>
      <c r="E383" s="73" t="s">
        <v>517</v>
      </c>
      <c r="F383" s="73" t="s">
        <v>68</v>
      </c>
      <c r="G383" s="77">
        <v>43298335.39</v>
      </c>
      <c r="H383" s="77">
        <v>43298335.39</v>
      </c>
      <c r="I383" s="77">
        <v>36562280.21</v>
      </c>
      <c r="J383" s="74">
        <v>0.8444269249769881</v>
      </c>
    </row>
    <row r="384" spans="1:10" ht="25.5">
      <c r="A384" s="68">
        <f t="shared" si="5"/>
        <v>372</v>
      </c>
      <c r="B384" s="72" t="s">
        <v>306</v>
      </c>
      <c r="C384" s="73" t="s">
        <v>117</v>
      </c>
      <c r="D384" s="73" t="s">
        <v>123</v>
      </c>
      <c r="E384" s="73" t="s">
        <v>517</v>
      </c>
      <c r="F384" s="73" t="s">
        <v>148</v>
      </c>
      <c r="G384" s="77">
        <v>46919.4</v>
      </c>
      <c r="H384" s="77">
        <v>46919.4</v>
      </c>
      <c r="I384" s="77">
        <v>39173.4</v>
      </c>
      <c r="J384" s="74">
        <v>0.8349083747874013</v>
      </c>
    </row>
    <row r="385" spans="1:10" ht="25.5">
      <c r="A385" s="68">
        <f t="shared" si="5"/>
        <v>373</v>
      </c>
      <c r="B385" s="72" t="s">
        <v>266</v>
      </c>
      <c r="C385" s="73" t="s">
        <v>117</v>
      </c>
      <c r="D385" s="73" t="s">
        <v>123</v>
      </c>
      <c r="E385" s="73" t="s">
        <v>517</v>
      </c>
      <c r="F385" s="73" t="s">
        <v>144</v>
      </c>
      <c r="G385" s="77">
        <v>35824977.06</v>
      </c>
      <c r="H385" s="77">
        <v>35824977.06</v>
      </c>
      <c r="I385" s="77">
        <v>31193012.14</v>
      </c>
      <c r="J385" s="74">
        <v>0.8707057114860858</v>
      </c>
    </row>
    <row r="386" spans="1:10" ht="12.75">
      <c r="A386" s="68">
        <f t="shared" si="5"/>
        <v>374</v>
      </c>
      <c r="B386" s="72" t="s">
        <v>267</v>
      </c>
      <c r="C386" s="73" t="s">
        <v>117</v>
      </c>
      <c r="D386" s="73" t="s">
        <v>123</v>
      </c>
      <c r="E386" s="73" t="s">
        <v>517</v>
      </c>
      <c r="F386" s="73" t="s">
        <v>146</v>
      </c>
      <c r="G386" s="77">
        <v>7426438.93</v>
      </c>
      <c r="H386" s="77">
        <v>7426438.93</v>
      </c>
      <c r="I386" s="77">
        <v>5330094.67</v>
      </c>
      <c r="J386" s="74">
        <v>0.7177187774975752</v>
      </c>
    </row>
    <row r="387" spans="1:10" ht="51">
      <c r="A387" s="68">
        <f t="shared" si="5"/>
        <v>375</v>
      </c>
      <c r="B387" s="72" t="s">
        <v>518</v>
      </c>
      <c r="C387" s="73" t="s">
        <v>117</v>
      </c>
      <c r="D387" s="73" t="s">
        <v>123</v>
      </c>
      <c r="E387" s="73" t="s">
        <v>519</v>
      </c>
      <c r="F387" s="73" t="s">
        <v>68</v>
      </c>
      <c r="G387" s="77">
        <v>26700424.9</v>
      </c>
      <c r="H387" s="77">
        <v>26700424.9</v>
      </c>
      <c r="I387" s="77">
        <v>24429407.38</v>
      </c>
      <c r="J387" s="74">
        <v>0.9149445176057853</v>
      </c>
    </row>
    <row r="388" spans="1:10" ht="25.5">
      <c r="A388" s="68">
        <f t="shared" si="5"/>
        <v>376</v>
      </c>
      <c r="B388" s="72" t="s">
        <v>266</v>
      </c>
      <c r="C388" s="73" t="s">
        <v>117</v>
      </c>
      <c r="D388" s="73" t="s">
        <v>123</v>
      </c>
      <c r="E388" s="73" t="s">
        <v>519</v>
      </c>
      <c r="F388" s="73" t="s">
        <v>144</v>
      </c>
      <c r="G388" s="77">
        <v>26700424.9</v>
      </c>
      <c r="H388" s="77">
        <v>26700424.9</v>
      </c>
      <c r="I388" s="77">
        <v>24429407.38</v>
      </c>
      <c r="J388" s="74">
        <v>0.9149445176057853</v>
      </c>
    </row>
    <row r="389" spans="1:10" ht="63.75">
      <c r="A389" s="68">
        <f t="shared" si="5"/>
        <v>377</v>
      </c>
      <c r="B389" s="72" t="s">
        <v>520</v>
      </c>
      <c r="C389" s="73" t="s">
        <v>117</v>
      </c>
      <c r="D389" s="73" t="s">
        <v>123</v>
      </c>
      <c r="E389" s="73" t="s">
        <v>521</v>
      </c>
      <c r="F389" s="73" t="s">
        <v>68</v>
      </c>
      <c r="G389" s="77">
        <v>11602787.32</v>
      </c>
      <c r="H389" s="77">
        <v>11602787.32</v>
      </c>
      <c r="I389" s="77">
        <v>11513278.4</v>
      </c>
      <c r="J389" s="74">
        <v>0.9922855674648356</v>
      </c>
    </row>
    <row r="390" spans="1:10" ht="25.5">
      <c r="A390" s="68">
        <f t="shared" si="5"/>
        <v>378</v>
      </c>
      <c r="B390" s="72" t="s">
        <v>266</v>
      </c>
      <c r="C390" s="73" t="s">
        <v>117</v>
      </c>
      <c r="D390" s="73" t="s">
        <v>123</v>
      </c>
      <c r="E390" s="73" t="s">
        <v>521</v>
      </c>
      <c r="F390" s="73" t="s">
        <v>144</v>
      </c>
      <c r="G390" s="77">
        <v>11602787.32</v>
      </c>
      <c r="H390" s="77">
        <v>11602787.32</v>
      </c>
      <c r="I390" s="77">
        <v>11513278.4</v>
      </c>
      <c r="J390" s="74">
        <v>0.9922855674648356</v>
      </c>
    </row>
    <row r="391" spans="1:10" ht="102">
      <c r="A391" s="68">
        <f t="shared" si="5"/>
        <v>379</v>
      </c>
      <c r="B391" s="72" t="s">
        <v>522</v>
      </c>
      <c r="C391" s="73" t="s">
        <v>117</v>
      </c>
      <c r="D391" s="73" t="s">
        <v>123</v>
      </c>
      <c r="E391" s="73" t="s">
        <v>523</v>
      </c>
      <c r="F391" s="73" t="s">
        <v>68</v>
      </c>
      <c r="G391" s="77">
        <v>283579</v>
      </c>
      <c r="H391" s="77">
        <v>283579</v>
      </c>
      <c r="I391" s="77">
        <v>185536</v>
      </c>
      <c r="J391" s="74">
        <v>0.6542656543679186</v>
      </c>
    </row>
    <row r="392" spans="1:10" ht="25.5">
      <c r="A392" s="68">
        <f t="shared" si="5"/>
        <v>380</v>
      </c>
      <c r="B392" s="72" t="s">
        <v>266</v>
      </c>
      <c r="C392" s="73" t="s">
        <v>117</v>
      </c>
      <c r="D392" s="73" t="s">
        <v>123</v>
      </c>
      <c r="E392" s="73" t="s">
        <v>523</v>
      </c>
      <c r="F392" s="73" t="s">
        <v>144</v>
      </c>
      <c r="G392" s="77">
        <v>283579</v>
      </c>
      <c r="H392" s="77">
        <v>283579</v>
      </c>
      <c r="I392" s="77">
        <v>185536</v>
      </c>
      <c r="J392" s="74">
        <v>0.6542656543679186</v>
      </c>
    </row>
    <row r="393" spans="1:10" ht="89.25">
      <c r="A393" s="68">
        <f t="shared" si="5"/>
        <v>381</v>
      </c>
      <c r="B393" s="72" t="s">
        <v>524</v>
      </c>
      <c r="C393" s="73" t="s">
        <v>117</v>
      </c>
      <c r="D393" s="73" t="s">
        <v>123</v>
      </c>
      <c r="E393" s="73" t="s">
        <v>525</v>
      </c>
      <c r="F393" s="73" t="s">
        <v>68</v>
      </c>
      <c r="G393" s="77">
        <v>122172000</v>
      </c>
      <c r="H393" s="77">
        <v>122172000</v>
      </c>
      <c r="I393" s="77">
        <v>121925393.03</v>
      </c>
      <c r="J393" s="74">
        <v>0.9979814771797139</v>
      </c>
    </row>
    <row r="394" spans="1:10" ht="25.5">
      <c r="A394" s="68">
        <f t="shared" si="5"/>
        <v>382</v>
      </c>
      <c r="B394" s="72" t="s">
        <v>306</v>
      </c>
      <c r="C394" s="73" t="s">
        <v>117</v>
      </c>
      <c r="D394" s="73" t="s">
        <v>123</v>
      </c>
      <c r="E394" s="73" t="s">
        <v>525</v>
      </c>
      <c r="F394" s="73" t="s">
        <v>148</v>
      </c>
      <c r="G394" s="77">
        <v>122172000</v>
      </c>
      <c r="H394" s="77">
        <v>122172000</v>
      </c>
      <c r="I394" s="77">
        <v>121925393.03</v>
      </c>
      <c r="J394" s="74">
        <v>0.9979814771797139</v>
      </c>
    </row>
    <row r="395" spans="1:10" ht="89.25">
      <c r="A395" s="68">
        <f t="shared" si="5"/>
        <v>383</v>
      </c>
      <c r="B395" s="72" t="s">
        <v>526</v>
      </c>
      <c r="C395" s="73" t="s">
        <v>117</v>
      </c>
      <c r="D395" s="73" t="s">
        <v>123</v>
      </c>
      <c r="E395" s="73" t="s">
        <v>527</v>
      </c>
      <c r="F395" s="73" t="s">
        <v>68</v>
      </c>
      <c r="G395" s="77">
        <v>1848000</v>
      </c>
      <c r="H395" s="77">
        <v>1848000</v>
      </c>
      <c r="I395" s="77">
        <v>1819353.72</v>
      </c>
      <c r="J395" s="74">
        <v>0.9844987662337662</v>
      </c>
    </row>
    <row r="396" spans="1:10" ht="25.5">
      <c r="A396" s="68">
        <f t="shared" si="5"/>
        <v>384</v>
      </c>
      <c r="B396" s="72" t="s">
        <v>266</v>
      </c>
      <c r="C396" s="73" t="s">
        <v>117</v>
      </c>
      <c r="D396" s="73" t="s">
        <v>123</v>
      </c>
      <c r="E396" s="73" t="s">
        <v>527</v>
      </c>
      <c r="F396" s="73" t="s">
        <v>144</v>
      </c>
      <c r="G396" s="77">
        <v>1848000</v>
      </c>
      <c r="H396" s="77">
        <v>1848000</v>
      </c>
      <c r="I396" s="77">
        <v>1819353.72</v>
      </c>
      <c r="J396" s="74">
        <v>0.9844987662337662</v>
      </c>
    </row>
    <row r="397" spans="1:10" ht="25.5">
      <c r="A397" s="68">
        <f t="shared" si="5"/>
        <v>385</v>
      </c>
      <c r="B397" s="72" t="s">
        <v>782</v>
      </c>
      <c r="C397" s="73" t="s">
        <v>117</v>
      </c>
      <c r="D397" s="73" t="s">
        <v>123</v>
      </c>
      <c r="E397" s="73" t="s">
        <v>783</v>
      </c>
      <c r="F397" s="73" t="s">
        <v>68</v>
      </c>
      <c r="G397" s="77">
        <v>1791157.34</v>
      </c>
      <c r="H397" s="77">
        <v>1791157.34</v>
      </c>
      <c r="I397" s="77">
        <v>1709608.34</v>
      </c>
      <c r="J397" s="74">
        <v>0.9544713363930385</v>
      </c>
    </row>
    <row r="398" spans="1:10" ht="12.75">
      <c r="A398" s="68">
        <f t="shared" si="5"/>
        <v>386</v>
      </c>
      <c r="B398" s="72" t="s">
        <v>315</v>
      </c>
      <c r="C398" s="73" t="s">
        <v>117</v>
      </c>
      <c r="D398" s="73" t="s">
        <v>123</v>
      </c>
      <c r="E398" s="73" t="s">
        <v>783</v>
      </c>
      <c r="F398" s="73" t="s">
        <v>149</v>
      </c>
      <c r="G398" s="77">
        <v>1791157.34</v>
      </c>
      <c r="H398" s="77">
        <v>1791157.34</v>
      </c>
      <c r="I398" s="77">
        <v>1709608.34</v>
      </c>
      <c r="J398" s="74">
        <v>0.9544713363930385</v>
      </c>
    </row>
    <row r="399" spans="1:10" ht="12.75">
      <c r="A399" s="68">
        <f aca="true" t="shared" si="6" ref="A399:A462">A398+1</f>
        <v>387</v>
      </c>
      <c r="B399" s="72" t="s">
        <v>528</v>
      </c>
      <c r="C399" s="73" t="s">
        <v>117</v>
      </c>
      <c r="D399" s="73" t="s">
        <v>124</v>
      </c>
      <c r="E399" s="73" t="s">
        <v>255</v>
      </c>
      <c r="F399" s="73" t="s">
        <v>68</v>
      </c>
      <c r="G399" s="77">
        <v>327450740.53</v>
      </c>
      <c r="H399" s="77">
        <v>327450740.53</v>
      </c>
      <c r="I399" s="77">
        <v>304021489.27</v>
      </c>
      <c r="J399" s="74">
        <v>0.9284495395488241</v>
      </c>
    </row>
    <row r="400" spans="1:10" ht="51">
      <c r="A400" s="68">
        <f t="shared" si="6"/>
        <v>388</v>
      </c>
      <c r="B400" s="72" t="s">
        <v>383</v>
      </c>
      <c r="C400" s="73" t="s">
        <v>117</v>
      </c>
      <c r="D400" s="73" t="s">
        <v>124</v>
      </c>
      <c r="E400" s="73" t="s">
        <v>384</v>
      </c>
      <c r="F400" s="73" t="s">
        <v>68</v>
      </c>
      <c r="G400" s="77">
        <v>30000</v>
      </c>
      <c r="H400" s="77">
        <v>30000</v>
      </c>
      <c r="I400" s="77">
        <v>28550</v>
      </c>
      <c r="J400" s="74">
        <v>0.9516666666666667</v>
      </c>
    </row>
    <row r="401" spans="1:10" ht="25.5">
      <c r="A401" s="68">
        <f t="shared" si="6"/>
        <v>389</v>
      </c>
      <c r="B401" s="72" t="s">
        <v>450</v>
      </c>
      <c r="C401" s="73" t="s">
        <v>117</v>
      </c>
      <c r="D401" s="73" t="s">
        <v>124</v>
      </c>
      <c r="E401" s="73" t="s">
        <v>451</v>
      </c>
      <c r="F401" s="73" t="s">
        <v>68</v>
      </c>
      <c r="G401" s="77">
        <v>30000</v>
      </c>
      <c r="H401" s="77">
        <v>30000</v>
      </c>
      <c r="I401" s="77">
        <v>28550</v>
      </c>
      <c r="J401" s="74">
        <v>0.9516666666666667</v>
      </c>
    </row>
    <row r="402" spans="1:10" ht="38.25">
      <c r="A402" s="68">
        <f t="shared" si="6"/>
        <v>390</v>
      </c>
      <c r="B402" s="72" t="s">
        <v>780</v>
      </c>
      <c r="C402" s="73" t="s">
        <v>117</v>
      </c>
      <c r="D402" s="73" t="s">
        <v>124</v>
      </c>
      <c r="E402" s="73" t="s">
        <v>781</v>
      </c>
      <c r="F402" s="73" t="s">
        <v>68</v>
      </c>
      <c r="G402" s="77">
        <v>30000</v>
      </c>
      <c r="H402" s="77">
        <v>30000</v>
      </c>
      <c r="I402" s="77">
        <v>28550</v>
      </c>
      <c r="J402" s="74">
        <v>0.9516666666666667</v>
      </c>
    </row>
    <row r="403" spans="1:10" ht="25.5">
      <c r="A403" s="68">
        <f t="shared" si="6"/>
        <v>391</v>
      </c>
      <c r="B403" s="72" t="s">
        <v>266</v>
      </c>
      <c r="C403" s="73" t="s">
        <v>117</v>
      </c>
      <c r="D403" s="73" t="s">
        <v>124</v>
      </c>
      <c r="E403" s="73" t="s">
        <v>781</v>
      </c>
      <c r="F403" s="73" t="s">
        <v>144</v>
      </c>
      <c r="G403" s="77">
        <v>30000</v>
      </c>
      <c r="H403" s="77">
        <v>30000</v>
      </c>
      <c r="I403" s="77">
        <v>28550</v>
      </c>
      <c r="J403" s="74">
        <v>0.9516666666666667</v>
      </c>
    </row>
    <row r="404" spans="1:10" ht="38.25">
      <c r="A404" s="68">
        <f t="shared" si="6"/>
        <v>392</v>
      </c>
      <c r="B404" s="72" t="s">
        <v>508</v>
      </c>
      <c r="C404" s="73" t="s">
        <v>117</v>
      </c>
      <c r="D404" s="73" t="s">
        <v>124</v>
      </c>
      <c r="E404" s="73" t="s">
        <v>509</v>
      </c>
      <c r="F404" s="73" t="s">
        <v>68</v>
      </c>
      <c r="G404" s="77">
        <v>327420740.53</v>
      </c>
      <c r="H404" s="77">
        <v>327420740.53</v>
      </c>
      <c r="I404" s="77">
        <v>303992939.27</v>
      </c>
      <c r="J404" s="74">
        <v>0.9284474122742588</v>
      </c>
    </row>
    <row r="405" spans="1:10" ht="38.25">
      <c r="A405" s="68">
        <f t="shared" si="6"/>
        <v>393</v>
      </c>
      <c r="B405" s="72" t="s">
        <v>529</v>
      </c>
      <c r="C405" s="73" t="s">
        <v>117</v>
      </c>
      <c r="D405" s="73" t="s">
        <v>124</v>
      </c>
      <c r="E405" s="73" t="s">
        <v>530</v>
      </c>
      <c r="F405" s="73" t="s">
        <v>68</v>
      </c>
      <c r="G405" s="77">
        <v>327420740.53</v>
      </c>
      <c r="H405" s="77">
        <v>327420740.53</v>
      </c>
      <c r="I405" s="77">
        <v>303992939.27</v>
      </c>
      <c r="J405" s="74">
        <v>0.9284474122742588</v>
      </c>
    </row>
    <row r="406" spans="1:10" ht="76.5">
      <c r="A406" s="68">
        <f t="shared" si="6"/>
        <v>394</v>
      </c>
      <c r="B406" s="72" t="s">
        <v>531</v>
      </c>
      <c r="C406" s="73" t="s">
        <v>117</v>
      </c>
      <c r="D406" s="73" t="s">
        <v>124</v>
      </c>
      <c r="E406" s="73" t="s">
        <v>532</v>
      </c>
      <c r="F406" s="73" t="s">
        <v>68</v>
      </c>
      <c r="G406" s="77">
        <v>50547592.71</v>
      </c>
      <c r="H406" s="77">
        <v>50547592.71</v>
      </c>
      <c r="I406" s="77">
        <v>50300635.05</v>
      </c>
      <c r="J406" s="74">
        <v>0.9951143536861026</v>
      </c>
    </row>
    <row r="407" spans="1:10" ht="25.5">
      <c r="A407" s="68">
        <f t="shared" si="6"/>
        <v>395</v>
      </c>
      <c r="B407" s="72" t="s">
        <v>306</v>
      </c>
      <c r="C407" s="73" t="s">
        <v>117</v>
      </c>
      <c r="D407" s="73" t="s">
        <v>124</v>
      </c>
      <c r="E407" s="73" t="s">
        <v>532</v>
      </c>
      <c r="F407" s="73" t="s">
        <v>148</v>
      </c>
      <c r="G407" s="77">
        <v>50547592.71</v>
      </c>
      <c r="H407" s="77">
        <v>50547592.71</v>
      </c>
      <c r="I407" s="77">
        <v>50300635.05</v>
      </c>
      <c r="J407" s="74">
        <v>0.9951143536861026</v>
      </c>
    </row>
    <row r="408" spans="1:10" ht="114.75">
      <c r="A408" s="68">
        <f t="shared" si="6"/>
        <v>396</v>
      </c>
      <c r="B408" s="72" t="s">
        <v>533</v>
      </c>
      <c r="C408" s="73" t="s">
        <v>117</v>
      </c>
      <c r="D408" s="73" t="s">
        <v>124</v>
      </c>
      <c r="E408" s="73" t="s">
        <v>534</v>
      </c>
      <c r="F408" s="73" t="s">
        <v>68</v>
      </c>
      <c r="G408" s="77">
        <v>11208501.24</v>
      </c>
      <c r="H408" s="77">
        <v>11208501.24</v>
      </c>
      <c r="I408" s="77">
        <v>10920086.15</v>
      </c>
      <c r="J408" s="74">
        <v>0.9742681841377037</v>
      </c>
    </row>
    <row r="409" spans="1:10" ht="25.5">
      <c r="A409" s="68">
        <f t="shared" si="6"/>
        <v>397</v>
      </c>
      <c r="B409" s="72" t="s">
        <v>266</v>
      </c>
      <c r="C409" s="73" t="s">
        <v>117</v>
      </c>
      <c r="D409" s="73" t="s">
        <v>124</v>
      </c>
      <c r="E409" s="73" t="s">
        <v>534</v>
      </c>
      <c r="F409" s="73" t="s">
        <v>144</v>
      </c>
      <c r="G409" s="77">
        <v>11208501.24</v>
      </c>
      <c r="H409" s="77">
        <v>11208501.24</v>
      </c>
      <c r="I409" s="77">
        <v>10920086.15</v>
      </c>
      <c r="J409" s="74">
        <v>0.9742681841377037</v>
      </c>
    </row>
    <row r="410" spans="1:10" ht="38.25">
      <c r="A410" s="68">
        <f t="shared" si="6"/>
        <v>398</v>
      </c>
      <c r="B410" s="72" t="s">
        <v>535</v>
      </c>
      <c r="C410" s="73" t="s">
        <v>117</v>
      </c>
      <c r="D410" s="73" t="s">
        <v>124</v>
      </c>
      <c r="E410" s="73" t="s">
        <v>536</v>
      </c>
      <c r="F410" s="73" t="s">
        <v>68</v>
      </c>
      <c r="G410" s="77">
        <v>34851531.45</v>
      </c>
      <c r="H410" s="77">
        <v>34851531.45</v>
      </c>
      <c r="I410" s="77">
        <v>32355442.31</v>
      </c>
      <c r="J410" s="74">
        <v>0.928379355622262</v>
      </c>
    </row>
    <row r="411" spans="1:10" ht="25.5">
      <c r="A411" s="68">
        <f t="shared" si="6"/>
        <v>399</v>
      </c>
      <c r="B411" s="72" t="s">
        <v>306</v>
      </c>
      <c r="C411" s="73" t="s">
        <v>117</v>
      </c>
      <c r="D411" s="73" t="s">
        <v>124</v>
      </c>
      <c r="E411" s="73" t="s">
        <v>536</v>
      </c>
      <c r="F411" s="73" t="s">
        <v>148</v>
      </c>
      <c r="G411" s="77">
        <v>12300</v>
      </c>
      <c r="H411" s="77">
        <v>12300</v>
      </c>
      <c r="I411" s="77">
        <v>1500</v>
      </c>
      <c r="J411" s="74">
        <v>0.12195121951219512</v>
      </c>
    </row>
    <row r="412" spans="1:10" ht="25.5">
      <c r="A412" s="68">
        <f t="shared" si="6"/>
        <v>400</v>
      </c>
      <c r="B412" s="72" t="s">
        <v>266</v>
      </c>
      <c r="C412" s="73" t="s">
        <v>117</v>
      </c>
      <c r="D412" s="73" t="s">
        <v>124</v>
      </c>
      <c r="E412" s="73" t="s">
        <v>536</v>
      </c>
      <c r="F412" s="73" t="s">
        <v>144</v>
      </c>
      <c r="G412" s="77">
        <v>31076965.68</v>
      </c>
      <c r="H412" s="77">
        <v>31076965.68</v>
      </c>
      <c r="I412" s="77">
        <v>29325654.92</v>
      </c>
      <c r="J412" s="74">
        <v>0.9436460181462607</v>
      </c>
    </row>
    <row r="413" spans="1:10" ht="12.75">
      <c r="A413" s="68">
        <f t="shared" si="6"/>
        <v>401</v>
      </c>
      <c r="B413" s="72" t="s">
        <v>267</v>
      </c>
      <c r="C413" s="73" t="s">
        <v>117</v>
      </c>
      <c r="D413" s="73" t="s">
        <v>124</v>
      </c>
      <c r="E413" s="73" t="s">
        <v>536</v>
      </c>
      <c r="F413" s="73" t="s">
        <v>146</v>
      </c>
      <c r="G413" s="77">
        <v>3762265.77</v>
      </c>
      <c r="H413" s="77">
        <v>3762265.77</v>
      </c>
      <c r="I413" s="77">
        <v>3028287.39</v>
      </c>
      <c r="J413" s="74">
        <v>0.8049105446370419</v>
      </c>
    </row>
    <row r="414" spans="1:10" ht="25.5">
      <c r="A414" s="68">
        <f t="shared" si="6"/>
        <v>402</v>
      </c>
      <c r="B414" s="72" t="s">
        <v>538</v>
      </c>
      <c r="C414" s="73" t="s">
        <v>117</v>
      </c>
      <c r="D414" s="73" t="s">
        <v>124</v>
      </c>
      <c r="E414" s="73" t="s">
        <v>539</v>
      </c>
      <c r="F414" s="73" t="s">
        <v>68</v>
      </c>
      <c r="G414" s="77">
        <v>1691100</v>
      </c>
      <c r="H414" s="77">
        <v>1691100</v>
      </c>
      <c r="I414" s="77">
        <v>1548848.54</v>
      </c>
      <c r="J414" s="74">
        <v>0.915882289633966</v>
      </c>
    </row>
    <row r="415" spans="1:10" ht="25.5">
      <c r="A415" s="68">
        <f t="shared" si="6"/>
        <v>403</v>
      </c>
      <c r="B415" s="72" t="s">
        <v>266</v>
      </c>
      <c r="C415" s="73" t="s">
        <v>117</v>
      </c>
      <c r="D415" s="73" t="s">
        <v>124</v>
      </c>
      <c r="E415" s="73" t="s">
        <v>539</v>
      </c>
      <c r="F415" s="73" t="s">
        <v>144</v>
      </c>
      <c r="G415" s="77">
        <v>1691100</v>
      </c>
      <c r="H415" s="77">
        <v>1691100</v>
      </c>
      <c r="I415" s="77">
        <v>1548848.54</v>
      </c>
      <c r="J415" s="74">
        <v>0.915882289633966</v>
      </c>
    </row>
    <row r="416" spans="1:10" ht="63.75">
      <c r="A416" s="68">
        <f t="shared" si="6"/>
        <v>404</v>
      </c>
      <c r="B416" s="72" t="s">
        <v>540</v>
      </c>
      <c r="C416" s="73" t="s">
        <v>117</v>
      </c>
      <c r="D416" s="73" t="s">
        <v>124</v>
      </c>
      <c r="E416" s="73" t="s">
        <v>541</v>
      </c>
      <c r="F416" s="73" t="s">
        <v>68</v>
      </c>
      <c r="G416" s="77">
        <v>4924904.73</v>
      </c>
      <c r="H416" s="77">
        <v>4924904.73</v>
      </c>
      <c r="I416" s="77">
        <v>4174057.84</v>
      </c>
      <c r="J416" s="74">
        <v>0.8475408294852437</v>
      </c>
    </row>
    <row r="417" spans="1:10" ht="25.5">
      <c r="A417" s="68">
        <f t="shared" si="6"/>
        <v>405</v>
      </c>
      <c r="B417" s="72" t="s">
        <v>266</v>
      </c>
      <c r="C417" s="73" t="s">
        <v>117</v>
      </c>
      <c r="D417" s="73" t="s">
        <v>124</v>
      </c>
      <c r="E417" s="73" t="s">
        <v>541</v>
      </c>
      <c r="F417" s="73" t="s">
        <v>144</v>
      </c>
      <c r="G417" s="77">
        <v>4924904.73</v>
      </c>
      <c r="H417" s="77">
        <v>4924904.73</v>
      </c>
      <c r="I417" s="77">
        <v>4174057.84</v>
      </c>
      <c r="J417" s="74">
        <v>0.8475408294852437</v>
      </c>
    </row>
    <row r="418" spans="1:10" ht="63.75">
      <c r="A418" s="68">
        <f t="shared" si="6"/>
        <v>406</v>
      </c>
      <c r="B418" s="72" t="s">
        <v>542</v>
      </c>
      <c r="C418" s="73" t="s">
        <v>117</v>
      </c>
      <c r="D418" s="73" t="s">
        <v>124</v>
      </c>
      <c r="E418" s="73" t="s">
        <v>543</v>
      </c>
      <c r="F418" s="73" t="s">
        <v>68</v>
      </c>
      <c r="G418" s="77">
        <v>30022277.46</v>
      </c>
      <c r="H418" s="77">
        <v>30022277.46</v>
      </c>
      <c r="I418" s="77">
        <v>22792799.13</v>
      </c>
      <c r="J418" s="74">
        <v>0.7591962055632804</v>
      </c>
    </row>
    <row r="419" spans="1:10" ht="25.5">
      <c r="A419" s="68">
        <f t="shared" si="6"/>
        <v>407</v>
      </c>
      <c r="B419" s="72" t="s">
        <v>266</v>
      </c>
      <c r="C419" s="73" t="s">
        <v>117</v>
      </c>
      <c r="D419" s="73" t="s">
        <v>124</v>
      </c>
      <c r="E419" s="73" t="s">
        <v>543</v>
      </c>
      <c r="F419" s="73" t="s">
        <v>144</v>
      </c>
      <c r="G419" s="77">
        <v>30022277.46</v>
      </c>
      <c r="H419" s="77">
        <v>30022277.46</v>
      </c>
      <c r="I419" s="77">
        <v>22792799.13</v>
      </c>
      <c r="J419" s="74">
        <v>0.7591962055632804</v>
      </c>
    </row>
    <row r="420" spans="1:10" ht="102">
      <c r="A420" s="68">
        <f t="shared" si="6"/>
        <v>408</v>
      </c>
      <c r="B420" s="72" t="s">
        <v>544</v>
      </c>
      <c r="C420" s="73" t="s">
        <v>117</v>
      </c>
      <c r="D420" s="73" t="s">
        <v>124</v>
      </c>
      <c r="E420" s="73" t="s">
        <v>545</v>
      </c>
      <c r="F420" s="73" t="s">
        <v>68</v>
      </c>
      <c r="G420" s="77">
        <v>294321</v>
      </c>
      <c r="H420" s="77">
        <v>294321</v>
      </c>
      <c r="I420" s="77">
        <v>273561</v>
      </c>
      <c r="J420" s="74">
        <v>0.9294647680593637</v>
      </c>
    </row>
    <row r="421" spans="1:10" ht="25.5">
      <c r="A421" s="68">
        <f t="shared" si="6"/>
        <v>409</v>
      </c>
      <c r="B421" s="72" t="s">
        <v>266</v>
      </c>
      <c r="C421" s="73" t="s">
        <v>117</v>
      </c>
      <c r="D421" s="73" t="s">
        <v>124</v>
      </c>
      <c r="E421" s="73" t="s">
        <v>545</v>
      </c>
      <c r="F421" s="73" t="s">
        <v>144</v>
      </c>
      <c r="G421" s="77">
        <v>294321</v>
      </c>
      <c r="H421" s="77">
        <v>294321</v>
      </c>
      <c r="I421" s="77">
        <v>273561</v>
      </c>
      <c r="J421" s="74">
        <v>0.9294647680593637</v>
      </c>
    </row>
    <row r="422" spans="1:10" ht="51">
      <c r="A422" s="68">
        <f t="shared" si="6"/>
        <v>410</v>
      </c>
      <c r="B422" s="72" t="s">
        <v>784</v>
      </c>
      <c r="C422" s="73" t="s">
        <v>117</v>
      </c>
      <c r="D422" s="73" t="s">
        <v>124</v>
      </c>
      <c r="E422" s="73" t="s">
        <v>785</v>
      </c>
      <c r="F422" s="73" t="s">
        <v>68</v>
      </c>
      <c r="G422" s="77">
        <v>3484800</v>
      </c>
      <c r="H422" s="77">
        <v>3484800</v>
      </c>
      <c r="I422" s="77">
        <v>3484800</v>
      </c>
      <c r="J422" s="74">
        <v>1</v>
      </c>
    </row>
    <row r="423" spans="1:10" ht="25.5">
      <c r="A423" s="68">
        <f t="shared" si="6"/>
        <v>411</v>
      </c>
      <c r="B423" s="72" t="s">
        <v>266</v>
      </c>
      <c r="C423" s="73" t="s">
        <v>117</v>
      </c>
      <c r="D423" s="73" t="s">
        <v>124</v>
      </c>
      <c r="E423" s="73" t="s">
        <v>785</v>
      </c>
      <c r="F423" s="73" t="s">
        <v>144</v>
      </c>
      <c r="G423" s="77">
        <v>3484800</v>
      </c>
      <c r="H423" s="77">
        <v>3484800</v>
      </c>
      <c r="I423" s="77">
        <v>3484800</v>
      </c>
      <c r="J423" s="74">
        <v>1</v>
      </c>
    </row>
    <row r="424" spans="1:10" ht="63.75">
      <c r="A424" s="68">
        <f t="shared" si="6"/>
        <v>412</v>
      </c>
      <c r="B424" s="72" t="s">
        <v>786</v>
      </c>
      <c r="C424" s="73" t="s">
        <v>117</v>
      </c>
      <c r="D424" s="73" t="s">
        <v>124</v>
      </c>
      <c r="E424" s="73" t="s">
        <v>787</v>
      </c>
      <c r="F424" s="73" t="s">
        <v>68</v>
      </c>
      <c r="G424" s="77">
        <v>183411</v>
      </c>
      <c r="H424" s="77">
        <v>183411</v>
      </c>
      <c r="I424" s="77">
        <v>183411</v>
      </c>
      <c r="J424" s="74">
        <v>1</v>
      </c>
    </row>
    <row r="425" spans="1:10" ht="25.5">
      <c r="A425" s="68">
        <f t="shared" si="6"/>
        <v>413</v>
      </c>
      <c r="B425" s="72" t="s">
        <v>266</v>
      </c>
      <c r="C425" s="73" t="s">
        <v>117</v>
      </c>
      <c r="D425" s="73" t="s">
        <v>124</v>
      </c>
      <c r="E425" s="73" t="s">
        <v>787</v>
      </c>
      <c r="F425" s="73" t="s">
        <v>144</v>
      </c>
      <c r="G425" s="77">
        <v>183411</v>
      </c>
      <c r="H425" s="77">
        <v>183411</v>
      </c>
      <c r="I425" s="77">
        <v>183411</v>
      </c>
      <c r="J425" s="74">
        <v>1</v>
      </c>
    </row>
    <row r="426" spans="1:10" ht="127.5">
      <c r="A426" s="68">
        <f t="shared" si="6"/>
        <v>414</v>
      </c>
      <c r="B426" s="72" t="s">
        <v>546</v>
      </c>
      <c r="C426" s="73" t="s">
        <v>117</v>
      </c>
      <c r="D426" s="73" t="s">
        <v>124</v>
      </c>
      <c r="E426" s="73" t="s">
        <v>547</v>
      </c>
      <c r="F426" s="73" t="s">
        <v>68</v>
      </c>
      <c r="G426" s="77">
        <v>150580000</v>
      </c>
      <c r="H426" s="77">
        <v>150580000</v>
      </c>
      <c r="I426" s="77">
        <v>150577334.04</v>
      </c>
      <c r="J426" s="74">
        <v>0.9999822953911542</v>
      </c>
    </row>
    <row r="427" spans="1:10" ht="25.5">
      <c r="A427" s="68">
        <f t="shared" si="6"/>
        <v>415</v>
      </c>
      <c r="B427" s="72" t="s">
        <v>306</v>
      </c>
      <c r="C427" s="73" t="s">
        <v>117</v>
      </c>
      <c r="D427" s="73" t="s">
        <v>124</v>
      </c>
      <c r="E427" s="73" t="s">
        <v>547</v>
      </c>
      <c r="F427" s="73" t="s">
        <v>148</v>
      </c>
      <c r="G427" s="77">
        <v>150580000</v>
      </c>
      <c r="H427" s="77">
        <v>150580000</v>
      </c>
      <c r="I427" s="77">
        <v>150577334.04</v>
      </c>
      <c r="J427" s="74">
        <v>0.9999822953911542</v>
      </c>
    </row>
    <row r="428" spans="1:10" ht="127.5">
      <c r="A428" s="68">
        <f t="shared" si="6"/>
        <v>416</v>
      </c>
      <c r="B428" s="72" t="s">
        <v>548</v>
      </c>
      <c r="C428" s="73" t="s">
        <v>117</v>
      </c>
      <c r="D428" s="73" t="s">
        <v>124</v>
      </c>
      <c r="E428" s="73" t="s">
        <v>549</v>
      </c>
      <c r="F428" s="73" t="s">
        <v>68</v>
      </c>
      <c r="G428" s="77">
        <v>5089000</v>
      </c>
      <c r="H428" s="77">
        <v>5089000</v>
      </c>
      <c r="I428" s="77">
        <v>5077797.42</v>
      </c>
      <c r="J428" s="74">
        <v>0.9977986677146787</v>
      </c>
    </row>
    <row r="429" spans="1:10" ht="25.5">
      <c r="A429" s="68">
        <f t="shared" si="6"/>
        <v>417</v>
      </c>
      <c r="B429" s="72" t="s">
        <v>266</v>
      </c>
      <c r="C429" s="73" t="s">
        <v>117</v>
      </c>
      <c r="D429" s="73" t="s">
        <v>124</v>
      </c>
      <c r="E429" s="73" t="s">
        <v>549</v>
      </c>
      <c r="F429" s="73" t="s">
        <v>144</v>
      </c>
      <c r="G429" s="77">
        <v>5089000</v>
      </c>
      <c r="H429" s="77">
        <v>5089000</v>
      </c>
      <c r="I429" s="77">
        <v>5077797.42</v>
      </c>
      <c r="J429" s="74">
        <v>0.9977986677146787</v>
      </c>
    </row>
    <row r="430" spans="1:10" ht="38.25">
      <c r="A430" s="68">
        <f t="shared" si="6"/>
        <v>418</v>
      </c>
      <c r="B430" s="72" t="s">
        <v>788</v>
      </c>
      <c r="C430" s="73" t="s">
        <v>117</v>
      </c>
      <c r="D430" s="73" t="s">
        <v>124</v>
      </c>
      <c r="E430" s="73" t="s">
        <v>550</v>
      </c>
      <c r="F430" s="73" t="s">
        <v>68</v>
      </c>
      <c r="G430" s="77">
        <v>19601000</v>
      </c>
      <c r="H430" s="77">
        <v>19601000</v>
      </c>
      <c r="I430" s="77">
        <v>16519820.11</v>
      </c>
      <c r="J430" s="74">
        <v>0.8428049645426253</v>
      </c>
    </row>
    <row r="431" spans="1:10" ht="25.5">
      <c r="A431" s="68">
        <f t="shared" si="6"/>
        <v>419</v>
      </c>
      <c r="B431" s="72" t="s">
        <v>266</v>
      </c>
      <c r="C431" s="73" t="s">
        <v>117</v>
      </c>
      <c r="D431" s="73" t="s">
        <v>124</v>
      </c>
      <c r="E431" s="73" t="s">
        <v>550</v>
      </c>
      <c r="F431" s="73" t="s">
        <v>144</v>
      </c>
      <c r="G431" s="77">
        <v>19601000</v>
      </c>
      <c r="H431" s="77">
        <v>19601000</v>
      </c>
      <c r="I431" s="77">
        <v>16519820.11</v>
      </c>
      <c r="J431" s="74">
        <v>0.8428049645426253</v>
      </c>
    </row>
    <row r="432" spans="1:10" ht="38.25">
      <c r="A432" s="68">
        <f t="shared" si="6"/>
        <v>420</v>
      </c>
      <c r="B432" s="72" t="s">
        <v>551</v>
      </c>
      <c r="C432" s="73" t="s">
        <v>117</v>
      </c>
      <c r="D432" s="73" t="s">
        <v>124</v>
      </c>
      <c r="E432" s="73" t="s">
        <v>552</v>
      </c>
      <c r="F432" s="73" t="s">
        <v>68</v>
      </c>
      <c r="G432" s="77">
        <v>9244250</v>
      </c>
      <c r="H432" s="77">
        <v>9244250</v>
      </c>
      <c r="I432" s="77">
        <v>214250</v>
      </c>
      <c r="J432" s="74">
        <v>0.023176569218703518</v>
      </c>
    </row>
    <row r="433" spans="1:10" ht="25.5">
      <c r="A433" s="68">
        <f t="shared" si="6"/>
        <v>421</v>
      </c>
      <c r="B433" s="72" t="s">
        <v>266</v>
      </c>
      <c r="C433" s="73" t="s">
        <v>117</v>
      </c>
      <c r="D433" s="73" t="s">
        <v>124</v>
      </c>
      <c r="E433" s="73" t="s">
        <v>552</v>
      </c>
      <c r="F433" s="73" t="s">
        <v>144</v>
      </c>
      <c r="G433" s="77">
        <v>9244250</v>
      </c>
      <c r="H433" s="77">
        <v>9244250</v>
      </c>
      <c r="I433" s="77">
        <v>214250</v>
      </c>
      <c r="J433" s="74">
        <v>0.023176569218703518</v>
      </c>
    </row>
    <row r="434" spans="1:10" ht="51">
      <c r="A434" s="68">
        <f t="shared" si="6"/>
        <v>422</v>
      </c>
      <c r="B434" s="72" t="s">
        <v>581</v>
      </c>
      <c r="C434" s="73" t="s">
        <v>117</v>
      </c>
      <c r="D434" s="73" t="s">
        <v>124</v>
      </c>
      <c r="E434" s="73" t="s">
        <v>789</v>
      </c>
      <c r="F434" s="73" t="s">
        <v>68</v>
      </c>
      <c r="G434" s="77">
        <v>3000000</v>
      </c>
      <c r="H434" s="77">
        <v>3000000</v>
      </c>
      <c r="I434" s="77">
        <v>3000000</v>
      </c>
      <c r="J434" s="74">
        <v>1</v>
      </c>
    </row>
    <row r="435" spans="1:10" ht="25.5">
      <c r="A435" s="68">
        <f t="shared" si="6"/>
        <v>423</v>
      </c>
      <c r="B435" s="72" t="s">
        <v>266</v>
      </c>
      <c r="C435" s="73" t="s">
        <v>117</v>
      </c>
      <c r="D435" s="73" t="s">
        <v>124</v>
      </c>
      <c r="E435" s="73" t="s">
        <v>789</v>
      </c>
      <c r="F435" s="73" t="s">
        <v>144</v>
      </c>
      <c r="G435" s="77">
        <v>3000000</v>
      </c>
      <c r="H435" s="77">
        <v>3000000</v>
      </c>
      <c r="I435" s="77">
        <v>3000000</v>
      </c>
      <c r="J435" s="74">
        <v>1</v>
      </c>
    </row>
    <row r="436" spans="1:10" ht="51">
      <c r="A436" s="68">
        <f t="shared" si="6"/>
        <v>424</v>
      </c>
      <c r="B436" s="72" t="s">
        <v>554</v>
      </c>
      <c r="C436" s="73" t="s">
        <v>117</v>
      </c>
      <c r="D436" s="73" t="s">
        <v>124</v>
      </c>
      <c r="E436" s="73" t="s">
        <v>555</v>
      </c>
      <c r="F436" s="73" t="s">
        <v>68</v>
      </c>
      <c r="G436" s="77">
        <v>1396150</v>
      </c>
      <c r="H436" s="77">
        <v>1396150</v>
      </c>
      <c r="I436" s="77">
        <v>1396150</v>
      </c>
      <c r="J436" s="74">
        <v>1</v>
      </c>
    </row>
    <row r="437" spans="1:10" ht="25.5">
      <c r="A437" s="68">
        <f t="shared" si="6"/>
        <v>425</v>
      </c>
      <c r="B437" s="72" t="s">
        <v>266</v>
      </c>
      <c r="C437" s="73" t="s">
        <v>117</v>
      </c>
      <c r="D437" s="73" t="s">
        <v>124</v>
      </c>
      <c r="E437" s="73" t="s">
        <v>555</v>
      </c>
      <c r="F437" s="73" t="s">
        <v>144</v>
      </c>
      <c r="G437" s="77">
        <v>1396150</v>
      </c>
      <c r="H437" s="77">
        <v>1396150</v>
      </c>
      <c r="I437" s="77">
        <v>1396150</v>
      </c>
      <c r="J437" s="74">
        <v>1</v>
      </c>
    </row>
    <row r="438" spans="1:10" ht="38.25">
      <c r="A438" s="68">
        <f t="shared" si="6"/>
        <v>426</v>
      </c>
      <c r="B438" s="72" t="s">
        <v>553</v>
      </c>
      <c r="C438" s="73" t="s">
        <v>117</v>
      </c>
      <c r="D438" s="73" t="s">
        <v>124</v>
      </c>
      <c r="E438" s="73" t="s">
        <v>790</v>
      </c>
      <c r="F438" s="73" t="s">
        <v>68</v>
      </c>
      <c r="G438" s="77">
        <v>761900.94</v>
      </c>
      <c r="H438" s="77">
        <v>761900.94</v>
      </c>
      <c r="I438" s="77">
        <v>726582.68</v>
      </c>
      <c r="J438" s="74">
        <v>0.9536445512194801</v>
      </c>
    </row>
    <row r="439" spans="1:10" ht="25.5">
      <c r="A439" s="68">
        <f t="shared" si="6"/>
        <v>427</v>
      </c>
      <c r="B439" s="72" t="s">
        <v>266</v>
      </c>
      <c r="C439" s="73" t="s">
        <v>117</v>
      </c>
      <c r="D439" s="73" t="s">
        <v>124</v>
      </c>
      <c r="E439" s="73" t="s">
        <v>790</v>
      </c>
      <c r="F439" s="73" t="s">
        <v>144</v>
      </c>
      <c r="G439" s="77">
        <v>761900.94</v>
      </c>
      <c r="H439" s="77">
        <v>761900.94</v>
      </c>
      <c r="I439" s="77">
        <v>726582.68</v>
      </c>
      <c r="J439" s="74">
        <v>0.9536445512194801</v>
      </c>
    </row>
    <row r="440" spans="1:10" ht="25.5">
      <c r="A440" s="68">
        <f t="shared" si="6"/>
        <v>428</v>
      </c>
      <c r="B440" s="72" t="s">
        <v>782</v>
      </c>
      <c r="C440" s="73" t="s">
        <v>117</v>
      </c>
      <c r="D440" s="73" t="s">
        <v>124</v>
      </c>
      <c r="E440" s="73" t="s">
        <v>791</v>
      </c>
      <c r="F440" s="73" t="s">
        <v>68</v>
      </c>
      <c r="G440" s="77">
        <v>540000</v>
      </c>
      <c r="H440" s="77">
        <v>540000</v>
      </c>
      <c r="I440" s="77">
        <v>447364</v>
      </c>
      <c r="J440" s="74">
        <v>0.8284518518518519</v>
      </c>
    </row>
    <row r="441" spans="1:10" ht="12.75">
      <c r="A441" s="68">
        <f t="shared" si="6"/>
        <v>429</v>
      </c>
      <c r="B441" s="72" t="s">
        <v>315</v>
      </c>
      <c r="C441" s="73" t="s">
        <v>117</v>
      </c>
      <c r="D441" s="73" t="s">
        <v>124</v>
      </c>
      <c r="E441" s="73" t="s">
        <v>791</v>
      </c>
      <c r="F441" s="73" t="s">
        <v>149</v>
      </c>
      <c r="G441" s="77">
        <v>540000</v>
      </c>
      <c r="H441" s="77">
        <v>540000</v>
      </c>
      <c r="I441" s="77">
        <v>447364</v>
      </c>
      <c r="J441" s="74">
        <v>0.8284518518518519</v>
      </c>
    </row>
    <row r="442" spans="1:10" ht="12.75">
      <c r="A442" s="68">
        <f t="shared" si="6"/>
        <v>430</v>
      </c>
      <c r="B442" s="72" t="s">
        <v>792</v>
      </c>
      <c r="C442" s="73" t="s">
        <v>117</v>
      </c>
      <c r="D442" s="73" t="s">
        <v>48</v>
      </c>
      <c r="E442" s="73" t="s">
        <v>255</v>
      </c>
      <c r="F442" s="73" t="s">
        <v>68</v>
      </c>
      <c r="G442" s="77">
        <v>15818982.61</v>
      </c>
      <c r="H442" s="77">
        <v>15818982.61</v>
      </c>
      <c r="I442" s="77">
        <v>15505369.77</v>
      </c>
      <c r="J442" s="74">
        <v>0.9801749045604393</v>
      </c>
    </row>
    <row r="443" spans="1:10" ht="38.25">
      <c r="A443" s="68">
        <f t="shared" si="6"/>
        <v>431</v>
      </c>
      <c r="B443" s="72" t="s">
        <v>508</v>
      </c>
      <c r="C443" s="73" t="s">
        <v>117</v>
      </c>
      <c r="D443" s="73" t="s">
        <v>48</v>
      </c>
      <c r="E443" s="73" t="s">
        <v>509</v>
      </c>
      <c r="F443" s="73" t="s">
        <v>68</v>
      </c>
      <c r="G443" s="77">
        <v>15780952.61</v>
      </c>
      <c r="H443" s="77">
        <v>15780952.61</v>
      </c>
      <c r="I443" s="77">
        <v>15467339.77</v>
      </c>
      <c r="J443" s="74">
        <v>0.9801271287133027</v>
      </c>
    </row>
    <row r="444" spans="1:10" ht="38.25">
      <c r="A444" s="68">
        <f t="shared" si="6"/>
        <v>432</v>
      </c>
      <c r="B444" s="72" t="s">
        <v>556</v>
      </c>
      <c r="C444" s="73" t="s">
        <v>117</v>
      </c>
      <c r="D444" s="73" t="s">
        <v>48</v>
      </c>
      <c r="E444" s="73" t="s">
        <v>557</v>
      </c>
      <c r="F444" s="73" t="s">
        <v>68</v>
      </c>
      <c r="G444" s="77">
        <v>15145952.61</v>
      </c>
      <c r="H444" s="77">
        <v>15145952.61</v>
      </c>
      <c r="I444" s="77">
        <v>14898405.38</v>
      </c>
      <c r="J444" s="74">
        <v>0.9836558824410583</v>
      </c>
    </row>
    <row r="445" spans="1:10" ht="25.5">
      <c r="A445" s="68">
        <f t="shared" si="6"/>
        <v>433</v>
      </c>
      <c r="B445" s="72" t="s">
        <v>558</v>
      </c>
      <c r="C445" s="73" t="s">
        <v>117</v>
      </c>
      <c r="D445" s="73" t="s">
        <v>48</v>
      </c>
      <c r="E445" s="73" t="s">
        <v>559</v>
      </c>
      <c r="F445" s="73" t="s">
        <v>68</v>
      </c>
      <c r="G445" s="77">
        <v>8144575.54</v>
      </c>
      <c r="H445" s="77">
        <v>8144575.54</v>
      </c>
      <c r="I445" s="77">
        <v>7899687.25</v>
      </c>
      <c r="J445" s="74">
        <v>0.9699323446879099</v>
      </c>
    </row>
    <row r="446" spans="1:10" ht="25.5">
      <c r="A446" s="68">
        <f t="shared" si="6"/>
        <v>434</v>
      </c>
      <c r="B446" s="72" t="s">
        <v>266</v>
      </c>
      <c r="C446" s="73" t="s">
        <v>117</v>
      </c>
      <c r="D446" s="73" t="s">
        <v>48</v>
      </c>
      <c r="E446" s="73" t="s">
        <v>559</v>
      </c>
      <c r="F446" s="73" t="s">
        <v>144</v>
      </c>
      <c r="G446" s="77">
        <v>8144575.54</v>
      </c>
      <c r="H446" s="77">
        <v>8144575.54</v>
      </c>
      <c r="I446" s="77">
        <v>7899687.25</v>
      </c>
      <c r="J446" s="74">
        <v>0.9699323446879099</v>
      </c>
    </row>
    <row r="447" spans="1:10" ht="38.25">
      <c r="A447" s="68">
        <f t="shared" si="6"/>
        <v>435</v>
      </c>
      <c r="B447" s="72" t="s">
        <v>560</v>
      </c>
      <c r="C447" s="73" t="s">
        <v>117</v>
      </c>
      <c r="D447" s="73" t="s">
        <v>48</v>
      </c>
      <c r="E447" s="73" t="s">
        <v>561</v>
      </c>
      <c r="F447" s="73" t="s">
        <v>68</v>
      </c>
      <c r="G447" s="77">
        <v>1279677.07</v>
      </c>
      <c r="H447" s="77">
        <v>1279677.07</v>
      </c>
      <c r="I447" s="77">
        <v>1279677.07</v>
      </c>
      <c r="J447" s="74">
        <v>1</v>
      </c>
    </row>
    <row r="448" spans="1:14" ht="25.5">
      <c r="A448" s="68">
        <f t="shared" si="6"/>
        <v>436</v>
      </c>
      <c r="B448" s="72" t="s">
        <v>266</v>
      </c>
      <c r="C448" s="73" t="s">
        <v>117</v>
      </c>
      <c r="D448" s="73" t="s">
        <v>48</v>
      </c>
      <c r="E448" s="73" t="s">
        <v>561</v>
      </c>
      <c r="F448" s="73" t="s">
        <v>144</v>
      </c>
      <c r="G448" s="77">
        <v>1279677.07</v>
      </c>
      <c r="H448" s="77">
        <v>1279677.07</v>
      </c>
      <c r="I448" s="77">
        <v>1279677.07</v>
      </c>
      <c r="J448" s="74">
        <v>1</v>
      </c>
      <c r="N448" s="28">
        <f>I448+I379</f>
        <v>65633586.63</v>
      </c>
    </row>
    <row r="449" spans="1:10" ht="51">
      <c r="A449" s="68">
        <f t="shared" si="6"/>
        <v>437</v>
      </c>
      <c r="B449" s="72" t="s">
        <v>562</v>
      </c>
      <c r="C449" s="73" t="s">
        <v>117</v>
      </c>
      <c r="D449" s="73" t="s">
        <v>48</v>
      </c>
      <c r="E449" s="73" t="s">
        <v>563</v>
      </c>
      <c r="F449" s="73" t="s">
        <v>68</v>
      </c>
      <c r="G449" s="77">
        <v>100000</v>
      </c>
      <c r="H449" s="77">
        <v>100000</v>
      </c>
      <c r="I449" s="77">
        <v>100000</v>
      </c>
      <c r="J449" s="74">
        <v>1</v>
      </c>
    </row>
    <row r="450" spans="1:10" ht="25.5">
      <c r="A450" s="68">
        <f t="shared" si="6"/>
        <v>438</v>
      </c>
      <c r="B450" s="72" t="s">
        <v>266</v>
      </c>
      <c r="C450" s="73" t="s">
        <v>117</v>
      </c>
      <c r="D450" s="73" t="s">
        <v>48</v>
      </c>
      <c r="E450" s="73" t="s">
        <v>563</v>
      </c>
      <c r="F450" s="73" t="s">
        <v>144</v>
      </c>
      <c r="G450" s="77">
        <v>100000</v>
      </c>
      <c r="H450" s="77">
        <v>100000</v>
      </c>
      <c r="I450" s="77">
        <v>100000</v>
      </c>
      <c r="J450" s="74">
        <v>1</v>
      </c>
    </row>
    <row r="451" spans="1:10" ht="25.5">
      <c r="A451" s="68">
        <f t="shared" si="6"/>
        <v>439</v>
      </c>
      <c r="B451" s="72" t="s">
        <v>564</v>
      </c>
      <c r="C451" s="73" t="s">
        <v>117</v>
      </c>
      <c r="D451" s="73" t="s">
        <v>48</v>
      </c>
      <c r="E451" s="73" t="s">
        <v>565</v>
      </c>
      <c r="F451" s="73" t="s">
        <v>68</v>
      </c>
      <c r="G451" s="77">
        <v>5621700</v>
      </c>
      <c r="H451" s="77">
        <v>5621700</v>
      </c>
      <c r="I451" s="77">
        <v>5619041.06</v>
      </c>
      <c r="J451" s="74">
        <v>0.999527022075173</v>
      </c>
    </row>
    <row r="452" spans="1:10" ht="25.5">
      <c r="A452" s="68">
        <f t="shared" si="6"/>
        <v>440</v>
      </c>
      <c r="B452" s="72" t="s">
        <v>266</v>
      </c>
      <c r="C452" s="73" t="s">
        <v>117</v>
      </c>
      <c r="D452" s="73" t="s">
        <v>48</v>
      </c>
      <c r="E452" s="73" t="s">
        <v>565</v>
      </c>
      <c r="F452" s="73" t="s">
        <v>144</v>
      </c>
      <c r="G452" s="77">
        <v>5621700</v>
      </c>
      <c r="H452" s="77">
        <v>5621700</v>
      </c>
      <c r="I452" s="77">
        <v>5619041.06</v>
      </c>
      <c r="J452" s="74">
        <v>0.999527022075173</v>
      </c>
    </row>
    <row r="453" spans="1:10" ht="38.25">
      <c r="A453" s="68">
        <f t="shared" si="6"/>
        <v>441</v>
      </c>
      <c r="B453" s="72" t="s">
        <v>566</v>
      </c>
      <c r="C453" s="73" t="s">
        <v>117</v>
      </c>
      <c r="D453" s="73" t="s">
        <v>48</v>
      </c>
      <c r="E453" s="73" t="s">
        <v>567</v>
      </c>
      <c r="F453" s="73" t="s">
        <v>68</v>
      </c>
      <c r="G453" s="77">
        <v>635000</v>
      </c>
      <c r="H453" s="77">
        <v>635000</v>
      </c>
      <c r="I453" s="77">
        <v>568934.39</v>
      </c>
      <c r="J453" s="74">
        <v>0.8959596692913386</v>
      </c>
    </row>
    <row r="454" spans="1:10" ht="38.25">
      <c r="A454" s="68">
        <f t="shared" si="6"/>
        <v>442</v>
      </c>
      <c r="B454" s="72" t="s">
        <v>568</v>
      </c>
      <c r="C454" s="73" t="s">
        <v>117</v>
      </c>
      <c r="D454" s="73" t="s">
        <v>48</v>
      </c>
      <c r="E454" s="73" t="s">
        <v>569</v>
      </c>
      <c r="F454" s="73" t="s">
        <v>68</v>
      </c>
      <c r="G454" s="77">
        <v>150000</v>
      </c>
      <c r="H454" s="77">
        <v>150000</v>
      </c>
      <c r="I454" s="77">
        <v>86300</v>
      </c>
      <c r="J454" s="74">
        <v>0.5753333333333334</v>
      </c>
    </row>
    <row r="455" spans="1:10" ht="25.5">
      <c r="A455" s="68">
        <f t="shared" si="6"/>
        <v>443</v>
      </c>
      <c r="B455" s="72" t="s">
        <v>266</v>
      </c>
      <c r="C455" s="73" t="s">
        <v>117</v>
      </c>
      <c r="D455" s="73" t="s">
        <v>48</v>
      </c>
      <c r="E455" s="73" t="s">
        <v>569</v>
      </c>
      <c r="F455" s="73" t="s">
        <v>144</v>
      </c>
      <c r="G455" s="77">
        <v>150000</v>
      </c>
      <c r="H455" s="77">
        <v>150000</v>
      </c>
      <c r="I455" s="77">
        <v>86300</v>
      </c>
      <c r="J455" s="74">
        <v>0.5753333333333334</v>
      </c>
    </row>
    <row r="456" spans="1:10" ht="38.25">
      <c r="A456" s="68">
        <f t="shared" si="6"/>
        <v>444</v>
      </c>
      <c r="B456" s="72" t="s">
        <v>570</v>
      </c>
      <c r="C456" s="73" t="s">
        <v>117</v>
      </c>
      <c r="D456" s="73" t="s">
        <v>48</v>
      </c>
      <c r="E456" s="73" t="s">
        <v>571</v>
      </c>
      <c r="F456" s="73" t="s">
        <v>68</v>
      </c>
      <c r="G456" s="77">
        <v>255000</v>
      </c>
      <c r="H456" s="77">
        <v>255000</v>
      </c>
      <c r="I456" s="77">
        <v>255000</v>
      </c>
      <c r="J456" s="74">
        <v>1</v>
      </c>
    </row>
    <row r="457" spans="1:10" ht="25.5">
      <c r="A457" s="68">
        <f t="shared" si="6"/>
        <v>445</v>
      </c>
      <c r="B457" s="72" t="s">
        <v>266</v>
      </c>
      <c r="C457" s="73" t="s">
        <v>117</v>
      </c>
      <c r="D457" s="73" t="s">
        <v>48</v>
      </c>
      <c r="E457" s="73" t="s">
        <v>571</v>
      </c>
      <c r="F457" s="73" t="s">
        <v>144</v>
      </c>
      <c r="G457" s="77">
        <v>255000</v>
      </c>
      <c r="H457" s="77">
        <v>255000</v>
      </c>
      <c r="I457" s="77">
        <v>255000</v>
      </c>
      <c r="J457" s="74">
        <v>1</v>
      </c>
    </row>
    <row r="458" spans="1:10" ht="38.25">
      <c r="A458" s="68">
        <f t="shared" si="6"/>
        <v>446</v>
      </c>
      <c r="B458" s="72" t="s">
        <v>572</v>
      </c>
      <c r="C458" s="73" t="s">
        <v>117</v>
      </c>
      <c r="D458" s="73" t="s">
        <v>48</v>
      </c>
      <c r="E458" s="73" t="s">
        <v>573</v>
      </c>
      <c r="F458" s="73" t="s">
        <v>68</v>
      </c>
      <c r="G458" s="77">
        <v>230000</v>
      </c>
      <c r="H458" s="77">
        <v>230000</v>
      </c>
      <c r="I458" s="77">
        <v>227634.39</v>
      </c>
      <c r="J458" s="74">
        <v>0.9897147391304347</v>
      </c>
    </row>
    <row r="459" spans="1:10" ht="25.5">
      <c r="A459" s="68">
        <f t="shared" si="6"/>
        <v>447</v>
      </c>
      <c r="B459" s="72" t="s">
        <v>266</v>
      </c>
      <c r="C459" s="73" t="s">
        <v>117</v>
      </c>
      <c r="D459" s="73" t="s">
        <v>48</v>
      </c>
      <c r="E459" s="73" t="s">
        <v>573</v>
      </c>
      <c r="F459" s="73" t="s">
        <v>144</v>
      </c>
      <c r="G459" s="77">
        <v>230000</v>
      </c>
      <c r="H459" s="77">
        <v>230000</v>
      </c>
      <c r="I459" s="77">
        <v>227634.39</v>
      </c>
      <c r="J459" s="74">
        <v>0.9897147391304347</v>
      </c>
    </row>
    <row r="460" spans="1:13" s="38" customFormat="1" ht="51">
      <c r="A460" s="67">
        <f t="shared" si="6"/>
        <v>448</v>
      </c>
      <c r="B460" s="72" t="s">
        <v>574</v>
      </c>
      <c r="C460" s="73" t="s">
        <v>117</v>
      </c>
      <c r="D460" s="73" t="s">
        <v>48</v>
      </c>
      <c r="E460" s="73" t="s">
        <v>575</v>
      </c>
      <c r="F460" s="73" t="s">
        <v>68</v>
      </c>
      <c r="G460" s="77">
        <v>38030</v>
      </c>
      <c r="H460" s="77">
        <v>38030</v>
      </c>
      <c r="I460" s="77">
        <v>38030</v>
      </c>
      <c r="J460" s="74">
        <v>1</v>
      </c>
      <c r="K460" s="5"/>
      <c r="L460" s="5"/>
      <c r="M460" s="5"/>
    </row>
    <row r="461" spans="1:10" ht="25.5">
      <c r="A461" s="68">
        <f t="shared" si="6"/>
        <v>449</v>
      </c>
      <c r="B461" s="72" t="s">
        <v>576</v>
      </c>
      <c r="C461" s="73" t="s">
        <v>117</v>
      </c>
      <c r="D461" s="73" t="s">
        <v>48</v>
      </c>
      <c r="E461" s="73" t="s">
        <v>577</v>
      </c>
      <c r="F461" s="73" t="s">
        <v>68</v>
      </c>
      <c r="G461" s="77">
        <v>38030</v>
      </c>
      <c r="H461" s="77">
        <v>38030</v>
      </c>
      <c r="I461" s="77">
        <v>38030</v>
      </c>
      <c r="J461" s="74">
        <v>1</v>
      </c>
    </row>
    <row r="462" spans="1:10" ht="25.5">
      <c r="A462" s="68">
        <f t="shared" si="6"/>
        <v>450</v>
      </c>
      <c r="B462" s="72" t="s">
        <v>578</v>
      </c>
      <c r="C462" s="73" t="s">
        <v>117</v>
      </c>
      <c r="D462" s="73" t="s">
        <v>48</v>
      </c>
      <c r="E462" s="73" t="s">
        <v>579</v>
      </c>
      <c r="F462" s="73" t="s">
        <v>68</v>
      </c>
      <c r="G462" s="77">
        <v>38030</v>
      </c>
      <c r="H462" s="77">
        <v>38030</v>
      </c>
      <c r="I462" s="77">
        <v>38030</v>
      </c>
      <c r="J462" s="74">
        <v>1</v>
      </c>
    </row>
    <row r="463" spans="1:10" ht="25.5">
      <c r="A463" s="68">
        <f aca="true" t="shared" si="7" ref="A463:A526">A462+1</f>
        <v>451</v>
      </c>
      <c r="B463" s="72" t="s">
        <v>266</v>
      </c>
      <c r="C463" s="73" t="s">
        <v>117</v>
      </c>
      <c r="D463" s="73" t="s">
        <v>48</v>
      </c>
      <c r="E463" s="73" t="s">
        <v>579</v>
      </c>
      <c r="F463" s="73" t="s">
        <v>144</v>
      </c>
      <c r="G463" s="77">
        <v>38030</v>
      </c>
      <c r="H463" s="77">
        <v>38030</v>
      </c>
      <c r="I463" s="77">
        <v>38030</v>
      </c>
      <c r="J463" s="74">
        <v>1</v>
      </c>
    </row>
    <row r="464" spans="1:10" ht="12.75">
      <c r="A464" s="68">
        <f t="shared" si="7"/>
        <v>452</v>
      </c>
      <c r="B464" s="72" t="s">
        <v>580</v>
      </c>
      <c r="C464" s="73" t="s">
        <v>117</v>
      </c>
      <c r="D464" s="73" t="s">
        <v>125</v>
      </c>
      <c r="E464" s="73" t="s">
        <v>255</v>
      </c>
      <c r="F464" s="73" t="s">
        <v>68</v>
      </c>
      <c r="G464" s="77">
        <v>7441289.43</v>
      </c>
      <c r="H464" s="77">
        <v>7441289.43</v>
      </c>
      <c r="I464" s="77">
        <v>7057779.69</v>
      </c>
      <c r="J464" s="74">
        <v>0.948461924024369</v>
      </c>
    </row>
    <row r="465" spans="1:10" ht="38.25">
      <c r="A465" s="68">
        <f t="shared" si="7"/>
        <v>453</v>
      </c>
      <c r="B465" s="72" t="s">
        <v>508</v>
      </c>
      <c r="C465" s="73" t="s">
        <v>117</v>
      </c>
      <c r="D465" s="73" t="s">
        <v>125</v>
      </c>
      <c r="E465" s="73" t="s">
        <v>509</v>
      </c>
      <c r="F465" s="73" t="s">
        <v>68</v>
      </c>
      <c r="G465" s="77">
        <v>7441289.43</v>
      </c>
      <c r="H465" s="77">
        <v>7441289.43</v>
      </c>
      <c r="I465" s="77">
        <v>7057779.69</v>
      </c>
      <c r="J465" s="74">
        <v>0.948461924024369</v>
      </c>
    </row>
    <row r="466" spans="1:10" ht="51">
      <c r="A466" s="68">
        <f t="shared" si="7"/>
        <v>454</v>
      </c>
      <c r="B466" s="72" t="s">
        <v>582</v>
      </c>
      <c r="C466" s="73" t="s">
        <v>117</v>
      </c>
      <c r="D466" s="73" t="s">
        <v>125</v>
      </c>
      <c r="E466" s="73" t="s">
        <v>583</v>
      </c>
      <c r="F466" s="73" t="s">
        <v>68</v>
      </c>
      <c r="G466" s="77">
        <v>7441289.43</v>
      </c>
      <c r="H466" s="77">
        <v>7441289.43</v>
      </c>
      <c r="I466" s="77">
        <v>7057779.69</v>
      </c>
      <c r="J466" s="74">
        <v>0.948461924024369</v>
      </c>
    </row>
    <row r="467" spans="1:10" ht="51">
      <c r="A467" s="68">
        <f t="shared" si="7"/>
        <v>455</v>
      </c>
      <c r="B467" s="72" t="s">
        <v>584</v>
      </c>
      <c r="C467" s="73" t="s">
        <v>117</v>
      </c>
      <c r="D467" s="73" t="s">
        <v>125</v>
      </c>
      <c r="E467" s="73" t="s">
        <v>585</v>
      </c>
      <c r="F467" s="73" t="s">
        <v>68</v>
      </c>
      <c r="G467" s="77">
        <v>6895146.32</v>
      </c>
      <c r="H467" s="77">
        <v>6895146.32</v>
      </c>
      <c r="I467" s="77">
        <v>6529905.85</v>
      </c>
      <c r="J467" s="74">
        <v>0.9470293372976601</v>
      </c>
    </row>
    <row r="468" spans="1:10" ht="25.5">
      <c r="A468" s="68">
        <f t="shared" si="7"/>
        <v>456</v>
      </c>
      <c r="B468" s="72" t="s">
        <v>306</v>
      </c>
      <c r="C468" s="73" t="s">
        <v>117</v>
      </c>
      <c r="D468" s="73" t="s">
        <v>125</v>
      </c>
      <c r="E468" s="73" t="s">
        <v>585</v>
      </c>
      <c r="F468" s="73" t="s">
        <v>148</v>
      </c>
      <c r="G468" s="77">
        <v>4601169.17</v>
      </c>
      <c r="H468" s="77">
        <v>4601169.17</v>
      </c>
      <c r="I468" s="77">
        <v>4315826.49</v>
      </c>
      <c r="J468" s="74">
        <v>0.9379847448643146</v>
      </c>
    </row>
    <row r="469" spans="1:10" ht="25.5">
      <c r="A469" s="68">
        <f t="shared" si="7"/>
        <v>457</v>
      </c>
      <c r="B469" s="72" t="s">
        <v>266</v>
      </c>
      <c r="C469" s="73" t="s">
        <v>117</v>
      </c>
      <c r="D469" s="73" t="s">
        <v>125</v>
      </c>
      <c r="E469" s="73" t="s">
        <v>585</v>
      </c>
      <c r="F469" s="73" t="s">
        <v>144</v>
      </c>
      <c r="G469" s="77">
        <v>2289577.15</v>
      </c>
      <c r="H469" s="77">
        <v>2289577.15</v>
      </c>
      <c r="I469" s="77">
        <v>2213291.73</v>
      </c>
      <c r="J469" s="74">
        <v>0.9666814372252099</v>
      </c>
    </row>
    <row r="470" spans="1:10" ht="12.75">
      <c r="A470" s="68">
        <f t="shared" si="7"/>
        <v>458</v>
      </c>
      <c r="B470" s="72" t="s">
        <v>267</v>
      </c>
      <c r="C470" s="73" t="s">
        <v>117</v>
      </c>
      <c r="D470" s="73" t="s">
        <v>125</v>
      </c>
      <c r="E470" s="73" t="s">
        <v>585</v>
      </c>
      <c r="F470" s="73" t="s">
        <v>146</v>
      </c>
      <c r="G470" s="77">
        <v>4400</v>
      </c>
      <c r="H470" s="77">
        <v>4400</v>
      </c>
      <c r="I470" s="77">
        <v>787.63</v>
      </c>
      <c r="J470" s="74">
        <v>0.17900681818181818</v>
      </c>
    </row>
    <row r="471" spans="1:10" ht="63.75">
      <c r="A471" s="68">
        <f t="shared" si="7"/>
        <v>459</v>
      </c>
      <c r="B471" s="72" t="s">
        <v>586</v>
      </c>
      <c r="C471" s="73" t="s">
        <v>117</v>
      </c>
      <c r="D471" s="73" t="s">
        <v>125</v>
      </c>
      <c r="E471" s="73" t="s">
        <v>587</v>
      </c>
      <c r="F471" s="73" t="s">
        <v>68</v>
      </c>
      <c r="G471" s="77">
        <v>546143.11</v>
      </c>
      <c r="H471" s="77">
        <v>546143.11</v>
      </c>
      <c r="I471" s="77">
        <v>527873.84</v>
      </c>
      <c r="J471" s="74">
        <v>0.9665485663638602</v>
      </c>
    </row>
    <row r="472" spans="1:10" ht="25.5">
      <c r="A472" s="68">
        <f t="shared" si="7"/>
        <v>460</v>
      </c>
      <c r="B472" s="72" t="s">
        <v>266</v>
      </c>
      <c r="C472" s="73" t="s">
        <v>117</v>
      </c>
      <c r="D472" s="73" t="s">
        <v>125</v>
      </c>
      <c r="E472" s="73" t="s">
        <v>587</v>
      </c>
      <c r="F472" s="73" t="s">
        <v>144</v>
      </c>
      <c r="G472" s="77">
        <v>488233.11</v>
      </c>
      <c r="H472" s="77">
        <v>488233.11</v>
      </c>
      <c r="I472" s="77">
        <v>469963.84</v>
      </c>
      <c r="J472" s="74">
        <v>0.9625808458586514</v>
      </c>
    </row>
    <row r="473" spans="1:10" ht="12.75">
      <c r="A473" s="68">
        <f t="shared" si="7"/>
        <v>461</v>
      </c>
      <c r="B473" s="72" t="s">
        <v>284</v>
      </c>
      <c r="C473" s="73" t="s">
        <v>117</v>
      </c>
      <c r="D473" s="73" t="s">
        <v>125</v>
      </c>
      <c r="E473" s="73" t="s">
        <v>587</v>
      </c>
      <c r="F473" s="73" t="s">
        <v>145</v>
      </c>
      <c r="G473" s="77">
        <v>57910</v>
      </c>
      <c r="H473" s="77">
        <v>57910</v>
      </c>
      <c r="I473" s="77">
        <v>57910</v>
      </c>
      <c r="J473" s="74">
        <v>1</v>
      </c>
    </row>
    <row r="474" spans="1:13" s="38" customFormat="1" ht="38.25">
      <c r="A474" s="67">
        <f t="shared" si="7"/>
        <v>462</v>
      </c>
      <c r="B474" s="69" t="s">
        <v>588</v>
      </c>
      <c r="C474" s="70" t="s">
        <v>118</v>
      </c>
      <c r="D474" s="70" t="s">
        <v>67</v>
      </c>
      <c r="E474" s="70" t="s">
        <v>255</v>
      </c>
      <c r="F474" s="70" t="s">
        <v>68</v>
      </c>
      <c r="G474" s="76">
        <v>115603610.2</v>
      </c>
      <c r="H474" s="76">
        <v>115603610.2</v>
      </c>
      <c r="I474" s="76">
        <v>98157154.12</v>
      </c>
      <c r="J474" s="71">
        <v>0.849083812782172</v>
      </c>
      <c r="K474" s="5"/>
      <c r="L474" s="5"/>
      <c r="M474" s="5"/>
    </row>
    <row r="475" spans="1:10" ht="12.75">
      <c r="A475" s="68">
        <f t="shared" si="7"/>
        <v>463</v>
      </c>
      <c r="B475" s="72" t="s">
        <v>506</v>
      </c>
      <c r="C475" s="73" t="s">
        <v>118</v>
      </c>
      <c r="D475" s="73" t="s">
        <v>47</v>
      </c>
      <c r="E475" s="73" t="s">
        <v>255</v>
      </c>
      <c r="F475" s="73" t="s">
        <v>68</v>
      </c>
      <c r="G475" s="77">
        <v>44143291.39</v>
      </c>
      <c r="H475" s="77">
        <v>44143291.39</v>
      </c>
      <c r="I475" s="77">
        <v>43504642.06</v>
      </c>
      <c r="J475" s="74">
        <v>0.9855323581479772</v>
      </c>
    </row>
    <row r="476" spans="1:10" ht="12.75">
      <c r="A476" s="68">
        <f t="shared" si="7"/>
        <v>464</v>
      </c>
      <c r="B476" s="72" t="s">
        <v>793</v>
      </c>
      <c r="C476" s="73" t="s">
        <v>118</v>
      </c>
      <c r="D476" s="73" t="s">
        <v>794</v>
      </c>
      <c r="E476" s="73" t="s">
        <v>255</v>
      </c>
      <c r="F476" s="73" t="s">
        <v>68</v>
      </c>
      <c r="G476" s="77">
        <v>42139140.48</v>
      </c>
      <c r="H476" s="77">
        <v>42139140.48</v>
      </c>
      <c r="I476" s="77">
        <v>41560491.15</v>
      </c>
      <c r="J476" s="74">
        <v>0.9862681268908502</v>
      </c>
    </row>
    <row r="477" spans="1:10" ht="51">
      <c r="A477" s="68">
        <f t="shared" si="7"/>
        <v>465</v>
      </c>
      <c r="B477" s="72" t="s">
        <v>574</v>
      </c>
      <c r="C477" s="73" t="s">
        <v>118</v>
      </c>
      <c r="D477" s="73" t="s">
        <v>794</v>
      </c>
      <c r="E477" s="73" t="s">
        <v>575</v>
      </c>
      <c r="F477" s="73" t="s">
        <v>68</v>
      </c>
      <c r="G477" s="77">
        <v>42139140.48</v>
      </c>
      <c r="H477" s="77">
        <v>42139140.48</v>
      </c>
      <c r="I477" s="77">
        <v>41560491.15</v>
      </c>
      <c r="J477" s="74">
        <v>0.9862681268908502</v>
      </c>
    </row>
    <row r="478" spans="1:10" ht="25.5">
      <c r="A478" s="68">
        <f t="shared" si="7"/>
        <v>466</v>
      </c>
      <c r="B478" s="72" t="s">
        <v>589</v>
      </c>
      <c r="C478" s="73" t="s">
        <v>118</v>
      </c>
      <c r="D478" s="73" t="s">
        <v>794</v>
      </c>
      <c r="E478" s="73" t="s">
        <v>590</v>
      </c>
      <c r="F478" s="73" t="s">
        <v>68</v>
      </c>
      <c r="G478" s="77">
        <v>42139140.48</v>
      </c>
      <c r="H478" s="77">
        <v>42139140.48</v>
      </c>
      <c r="I478" s="77">
        <v>41560491.15</v>
      </c>
      <c r="J478" s="74">
        <v>0.9862681268908502</v>
      </c>
    </row>
    <row r="479" spans="1:10" ht="25.5">
      <c r="A479" s="68">
        <f t="shared" si="7"/>
        <v>467</v>
      </c>
      <c r="B479" s="72" t="s">
        <v>591</v>
      </c>
      <c r="C479" s="73" t="s">
        <v>118</v>
      </c>
      <c r="D479" s="73" t="s">
        <v>794</v>
      </c>
      <c r="E479" s="73" t="s">
        <v>592</v>
      </c>
      <c r="F479" s="73" t="s">
        <v>68</v>
      </c>
      <c r="G479" s="77">
        <v>36304370.25</v>
      </c>
      <c r="H479" s="77">
        <v>36304370.25</v>
      </c>
      <c r="I479" s="77">
        <v>35795081.92</v>
      </c>
      <c r="J479" s="74">
        <v>0.9859717073593915</v>
      </c>
    </row>
    <row r="480" spans="1:10" ht="25.5">
      <c r="A480" s="68">
        <f t="shared" si="7"/>
        <v>468</v>
      </c>
      <c r="B480" s="72" t="s">
        <v>306</v>
      </c>
      <c r="C480" s="73" t="s">
        <v>118</v>
      </c>
      <c r="D480" s="73" t="s">
        <v>794</v>
      </c>
      <c r="E480" s="73" t="s">
        <v>592</v>
      </c>
      <c r="F480" s="73" t="s">
        <v>148</v>
      </c>
      <c r="G480" s="77">
        <v>31822030.96</v>
      </c>
      <c r="H480" s="77">
        <v>31822030.96</v>
      </c>
      <c r="I480" s="77">
        <v>31335508.53</v>
      </c>
      <c r="J480" s="74">
        <v>0.9847111445962844</v>
      </c>
    </row>
    <row r="481" spans="1:10" ht="25.5">
      <c r="A481" s="68">
        <f t="shared" si="7"/>
        <v>469</v>
      </c>
      <c r="B481" s="72" t="s">
        <v>266</v>
      </c>
      <c r="C481" s="73" t="s">
        <v>118</v>
      </c>
      <c r="D481" s="73" t="s">
        <v>794</v>
      </c>
      <c r="E481" s="73" t="s">
        <v>592</v>
      </c>
      <c r="F481" s="73" t="s">
        <v>144</v>
      </c>
      <c r="G481" s="77">
        <v>4118887.83</v>
      </c>
      <c r="H481" s="77">
        <v>4118887.83</v>
      </c>
      <c r="I481" s="77">
        <v>4096521.93</v>
      </c>
      <c r="J481" s="74">
        <v>0.9945699176760538</v>
      </c>
    </row>
    <row r="482" spans="1:10" ht="12.75">
      <c r="A482" s="68">
        <f t="shared" si="7"/>
        <v>470</v>
      </c>
      <c r="B482" s="72" t="s">
        <v>267</v>
      </c>
      <c r="C482" s="73" t="s">
        <v>118</v>
      </c>
      <c r="D482" s="73" t="s">
        <v>794</v>
      </c>
      <c r="E482" s="73" t="s">
        <v>592</v>
      </c>
      <c r="F482" s="73" t="s">
        <v>146</v>
      </c>
      <c r="G482" s="77">
        <v>363451.46</v>
      </c>
      <c r="H482" s="77">
        <v>363451.46</v>
      </c>
      <c r="I482" s="77">
        <v>363051.46</v>
      </c>
      <c r="J482" s="74">
        <v>0.9988994403819426</v>
      </c>
    </row>
    <row r="483" spans="1:10" ht="38.25">
      <c r="A483" s="68">
        <f t="shared" si="7"/>
        <v>471</v>
      </c>
      <c r="B483" s="72" t="s">
        <v>593</v>
      </c>
      <c r="C483" s="73" t="s">
        <v>118</v>
      </c>
      <c r="D483" s="73" t="s">
        <v>794</v>
      </c>
      <c r="E483" s="73" t="s">
        <v>594</v>
      </c>
      <c r="F483" s="73" t="s">
        <v>68</v>
      </c>
      <c r="G483" s="77">
        <v>3109366.97</v>
      </c>
      <c r="H483" s="77">
        <v>3109366.97</v>
      </c>
      <c r="I483" s="77">
        <v>3109366.97</v>
      </c>
      <c r="J483" s="74">
        <v>1</v>
      </c>
    </row>
    <row r="484" spans="1:10" ht="25.5">
      <c r="A484" s="68">
        <f t="shared" si="7"/>
        <v>472</v>
      </c>
      <c r="B484" s="72" t="s">
        <v>266</v>
      </c>
      <c r="C484" s="73" t="s">
        <v>118</v>
      </c>
      <c r="D484" s="73" t="s">
        <v>794</v>
      </c>
      <c r="E484" s="73" t="s">
        <v>594</v>
      </c>
      <c r="F484" s="73" t="s">
        <v>144</v>
      </c>
      <c r="G484" s="77">
        <v>3109366.97</v>
      </c>
      <c r="H484" s="77">
        <v>3109366.97</v>
      </c>
      <c r="I484" s="77">
        <v>3109366.97</v>
      </c>
      <c r="J484" s="74">
        <v>1</v>
      </c>
    </row>
    <row r="485" spans="1:10" ht="38.25">
      <c r="A485" s="68">
        <f t="shared" si="7"/>
        <v>473</v>
      </c>
      <c r="B485" s="72" t="s">
        <v>595</v>
      </c>
      <c r="C485" s="73" t="s">
        <v>118</v>
      </c>
      <c r="D485" s="73" t="s">
        <v>794</v>
      </c>
      <c r="E485" s="73" t="s">
        <v>596</v>
      </c>
      <c r="F485" s="73" t="s">
        <v>68</v>
      </c>
      <c r="G485" s="77">
        <v>2215403.26</v>
      </c>
      <c r="H485" s="77">
        <v>2215403.26</v>
      </c>
      <c r="I485" s="77">
        <v>2215403.26</v>
      </c>
      <c r="J485" s="74">
        <v>1</v>
      </c>
    </row>
    <row r="486" spans="1:10" ht="25.5">
      <c r="A486" s="68">
        <f t="shared" si="7"/>
        <v>474</v>
      </c>
      <c r="B486" s="72" t="s">
        <v>266</v>
      </c>
      <c r="C486" s="73" t="s">
        <v>118</v>
      </c>
      <c r="D486" s="73" t="s">
        <v>794</v>
      </c>
      <c r="E486" s="73" t="s">
        <v>596</v>
      </c>
      <c r="F486" s="73" t="s">
        <v>144</v>
      </c>
      <c r="G486" s="77">
        <v>2215403.26</v>
      </c>
      <c r="H486" s="77">
        <v>2215403.26</v>
      </c>
      <c r="I486" s="77">
        <v>2215403.26</v>
      </c>
      <c r="J486" s="74">
        <v>1</v>
      </c>
    </row>
    <row r="487" spans="1:10" ht="25.5">
      <c r="A487" s="68">
        <f t="shared" si="7"/>
        <v>475</v>
      </c>
      <c r="B487" s="72" t="s">
        <v>782</v>
      </c>
      <c r="C487" s="73" t="s">
        <v>118</v>
      </c>
      <c r="D487" s="73" t="s">
        <v>794</v>
      </c>
      <c r="E487" s="73" t="s">
        <v>795</v>
      </c>
      <c r="F487" s="73" t="s">
        <v>68</v>
      </c>
      <c r="G487" s="77">
        <v>510000</v>
      </c>
      <c r="H487" s="77">
        <v>510000</v>
      </c>
      <c r="I487" s="77">
        <v>440639</v>
      </c>
      <c r="J487" s="74">
        <v>0.8639980392156863</v>
      </c>
    </row>
    <row r="488" spans="1:10" ht="12.75">
      <c r="A488" s="68">
        <f t="shared" si="7"/>
        <v>476</v>
      </c>
      <c r="B488" s="72" t="s">
        <v>315</v>
      </c>
      <c r="C488" s="73" t="s">
        <v>118</v>
      </c>
      <c r="D488" s="73" t="s">
        <v>794</v>
      </c>
      <c r="E488" s="73" t="s">
        <v>795</v>
      </c>
      <c r="F488" s="73" t="s">
        <v>149</v>
      </c>
      <c r="G488" s="77">
        <v>510000</v>
      </c>
      <c r="H488" s="77">
        <v>510000</v>
      </c>
      <c r="I488" s="77">
        <v>440639</v>
      </c>
      <c r="J488" s="74">
        <v>0.8639980392156863</v>
      </c>
    </row>
    <row r="489" spans="1:10" ht="12.75">
      <c r="A489" s="68">
        <f t="shared" si="7"/>
        <v>477</v>
      </c>
      <c r="B489" s="72" t="s">
        <v>792</v>
      </c>
      <c r="C489" s="73" t="s">
        <v>118</v>
      </c>
      <c r="D489" s="73" t="s">
        <v>48</v>
      </c>
      <c r="E489" s="73" t="s">
        <v>255</v>
      </c>
      <c r="F489" s="73" t="s">
        <v>68</v>
      </c>
      <c r="G489" s="77">
        <v>2004150.91</v>
      </c>
      <c r="H489" s="77">
        <v>2004150.91</v>
      </c>
      <c r="I489" s="77">
        <v>1944150.91</v>
      </c>
      <c r="J489" s="74">
        <v>0.9700621346922423</v>
      </c>
    </row>
    <row r="490" spans="1:10" ht="51">
      <c r="A490" s="68">
        <f t="shared" si="7"/>
        <v>478</v>
      </c>
      <c r="B490" s="72" t="s">
        <v>574</v>
      </c>
      <c r="C490" s="73" t="s">
        <v>118</v>
      </c>
      <c r="D490" s="73" t="s">
        <v>48</v>
      </c>
      <c r="E490" s="73" t="s">
        <v>575</v>
      </c>
      <c r="F490" s="73" t="s">
        <v>68</v>
      </c>
      <c r="G490" s="77">
        <v>2004150.91</v>
      </c>
      <c r="H490" s="77">
        <v>2004150.91</v>
      </c>
      <c r="I490" s="77">
        <v>1944150.91</v>
      </c>
      <c r="J490" s="74">
        <v>0.9700621346922423</v>
      </c>
    </row>
    <row r="491" spans="1:10" ht="25.5">
      <c r="A491" s="68">
        <f t="shared" si="7"/>
        <v>479</v>
      </c>
      <c r="B491" s="72" t="s">
        <v>576</v>
      </c>
      <c r="C491" s="73" t="s">
        <v>118</v>
      </c>
      <c r="D491" s="73" t="s">
        <v>48</v>
      </c>
      <c r="E491" s="73" t="s">
        <v>577</v>
      </c>
      <c r="F491" s="73" t="s">
        <v>68</v>
      </c>
      <c r="G491" s="77">
        <v>1557750.91</v>
      </c>
      <c r="H491" s="77">
        <v>1557750.91</v>
      </c>
      <c r="I491" s="77">
        <v>1497750.91</v>
      </c>
      <c r="J491" s="74">
        <v>0.9614829305411865</v>
      </c>
    </row>
    <row r="492" spans="1:10" ht="25.5">
      <c r="A492" s="68">
        <f t="shared" si="7"/>
        <v>480</v>
      </c>
      <c r="B492" s="72" t="s">
        <v>578</v>
      </c>
      <c r="C492" s="73" t="s">
        <v>118</v>
      </c>
      <c r="D492" s="73" t="s">
        <v>48</v>
      </c>
      <c r="E492" s="73" t="s">
        <v>579</v>
      </c>
      <c r="F492" s="73" t="s">
        <v>68</v>
      </c>
      <c r="G492" s="77">
        <v>949700.48</v>
      </c>
      <c r="H492" s="77">
        <v>949700.48</v>
      </c>
      <c r="I492" s="77">
        <v>889700.48</v>
      </c>
      <c r="J492" s="74">
        <v>0.9368221862960414</v>
      </c>
    </row>
    <row r="493" spans="1:10" ht="25.5">
      <c r="A493" s="68">
        <f t="shared" si="7"/>
        <v>481</v>
      </c>
      <c r="B493" s="72" t="s">
        <v>266</v>
      </c>
      <c r="C493" s="73" t="s">
        <v>118</v>
      </c>
      <c r="D493" s="73" t="s">
        <v>48</v>
      </c>
      <c r="E493" s="73" t="s">
        <v>579</v>
      </c>
      <c r="F493" s="73" t="s">
        <v>144</v>
      </c>
      <c r="G493" s="77">
        <v>827423.48</v>
      </c>
      <c r="H493" s="77">
        <v>827423.48</v>
      </c>
      <c r="I493" s="77">
        <v>767423.48</v>
      </c>
      <c r="J493" s="74">
        <v>0.9274857416422362</v>
      </c>
    </row>
    <row r="494" spans="1:10" ht="12.75">
      <c r="A494" s="68">
        <f t="shared" si="7"/>
        <v>482</v>
      </c>
      <c r="B494" s="72" t="s">
        <v>324</v>
      </c>
      <c r="C494" s="73" t="s">
        <v>118</v>
      </c>
      <c r="D494" s="73" t="s">
        <v>48</v>
      </c>
      <c r="E494" s="73" t="s">
        <v>579</v>
      </c>
      <c r="F494" s="73" t="s">
        <v>152</v>
      </c>
      <c r="G494" s="77">
        <v>122277</v>
      </c>
      <c r="H494" s="77">
        <v>122277</v>
      </c>
      <c r="I494" s="77">
        <v>122277</v>
      </c>
      <c r="J494" s="74">
        <v>1</v>
      </c>
    </row>
    <row r="495" spans="1:10" ht="38.25">
      <c r="A495" s="68">
        <f t="shared" si="7"/>
        <v>483</v>
      </c>
      <c r="B495" s="72" t="s">
        <v>599</v>
      </c>
      <c r="C495" s="73" t="s">
        <v>118</v>
      </c>
      <c r="D495" s="73" t="s">
        <v>48</v>
      </c>
      <c r="E495" s="73" t="s">
        <v>600</v>
      </c>
      <c r="F495" s="73" t="s">
        <v>68</v>
      </c>
      <c r="G495" s="77">
        <v>608050.43</v>
      </c>
      <c r="H495" s="77">
        <v>608050.43</v>
      </c>
      <c r="I495" s="77">
        <v>608050.43</v>
      </c>
      <c r="J495" s="74">
        <v>1</v>
      </c>
    </row>
    <row r="496" spans="1:10" ht="25.5">
      <c r="A496" s="68">
        <f t="shared" si="7"/>
        <v>484</v>
      </c>
      <c r="B496" s="72" t="s">
        <v>306</v>
      </c>
      <c r="C496" s="73" t="s">
        <v>118</v>
      </c>
      <c r="D496" s="73" t="s">
        <v>48</v>
      </c>
      <c r="E496" s="73" t="s">
        <v>600</v>
      </c>
      <c r="F496" s="73" t="s">
        <v>148</v>
      </c>
      <c r="G496" s="77">
        <v>595465.32</v>
      </c>
      <c r="H496" s="77">
        <v>595465.32</v>
      </c>
      <c r="I496" s="77">
        <v>595465.32</v>
      </c>
      <c r="J496" s="74">
        <v>1</v>
      </c>
    </row>
    <row r="497" spans="1:10" ht="25.5">
      <c r="A497" s="68">
        <f t="shared" si="7"/>
        <v>485</v>
      </c>
      <c r="B497" s="72" t="s">
        <v>266</v>
      </c>
      <c r="C497" s="73" t="s">
        <v>118</v>
      </c>
      <c r="D497" s="73" t="s">
        <v>48</v>
      </c>
      <c r="E497" s="73" t="s">
        <v>600</v>
      </c>
      <c r="F497" s="73" t="s">
        <v>144</v>
      </c>
      <c r="G497" s="77">
        <v>12585.11</v>
      </c>
      <c r="H497" s="77">
        <v>12585.11</v>
      </c>
      <c r="I497" s="77">
        <v>12585.11</v>
      </c>
      <c r="J497" s="74">
        <v>1</v>
      </c>
    </row>
    <row r="498" spans="1:10" ht="25.5">
      <c r="A498" s="68">
        <f t="shared" si="7"/>
        <v>486</v>
      </c>
      <c r="B498" s="72" t="s">
        <v>601</v>
      </c>
      <c r="C498" s="73" t="s">
        <v>118</v>
      </c>
      <c r="D498" s="73" t="s">
        <v>48</v>
      </c>
      <c r="E498" s="73" t="s">
        <v>602</v>
      </c>
      <c r="F498" s="73" t="s">
        <v>68</v>
      </c>
      <c r="G498" s="77">
        <v>446400</v>
      </c>
      <c r="H498" s="77">
        <v>446400</v>
      </c>
      <c r="I498" s="77">
        <v>446400</v>
      </c>
      <c r="J498" s="74">
        <v>1</v>
      </c>
    </row>
    <row r="499" spans="1:10" ht="25.5">
      <c r="A499" s="68">
        <f t="shared" si="7"/>
        <v>487</v>
      </c>
      <c r="B499" s="72" t="s">
        <v>603</v>
      </c>
      <c r="C499" s="73" t="s">
        <v>118</v>
      </c>
      <c r="D499" s="73" t="s">
        <v>48</v>
      </c>
      <c r="E499" s="73" t="s">
        <v>604</v>
      </c>
      <c r="F499" s="73" t="s">
        <v>68</v>
      </c>
      <c r="G499" s="77">
        <v>56200</v>
      </c>
      <c r="H499" s="77">
        <v>56200</v>
      </c>
      <c r="I499" s="77">
        <v>56200</v>
      </c>
      <c r="J499" s="74">
        <v>1</v>
      </c>
    </row>
    <row r="500" spans="1:10" ht="25.5">
      <c r="A500" s="68">
        <f t="shared" si="7"/>
        <v>488</v>
      </c>
      <c r="B500" s="72" t="s">
        <v>266</v>
      </c>
      <c r="C500" s="73" t="s">
        <v>118</v>
      </c>
      <c r="D500" s="73" t="s">
        <v>48</v>
      </c>
      <c r="E500" s="73" t="s">
        <v>604</v>
      </c>
      <c r="F500" s="73" t="s">
        <v>144</v>
      </c>
      <c r="G500" s="77">
        <v>56200</v>
      </c>
      <c r="H500" s="77">
        <v>56200</v>
      </c>
      <c r="I500" s="77">
        <v>56200</v>
      </c>
      <c r="J500" s="74">
        <v>1</v>
      </c>
    </row>
    <row r="501" spans="1:10" ht="51">
      <c r="A501" s="68">
        <f t="shared" si="7"/>
        <v>489</v>
      </c>
      <c r="B501" s="72" t="s">
        <v>605</v>
      </c>
      <c r="C501" s="73" t="s">
        <v>118</v>
      </c>
      <c r="D501" s="73" t="s">
        <v>48</v>
      </c>
      <c r="E501" s="73" t="s">
        <v>606</v>
      </c>
      <c r="F501" s="73" t="s">
        <v>68</v>
      </c>
      <c r="G501" s="77">
        <v>111000</v>
      </c>
      <c r="H501" s="77">
        <v>111000</v>
      </c>
      <c r="I501" s="77">
        <v>111000</v>
      </c>
      <c r="J501" s="74">
        <v>1</v>
      </c>
    </row>
    <row r="502" spans="1:10" ht="25.5">
      <c r="A502" s="68">
        <f t="shared" si="7"/>
        <v>490</v>
      </c>
      <c r="B502" s="72" t="s">
        <v>266</v>
      </c>
      <c r="C502" s="73" t="s">
        <v>118</v>
      </c>
      <c r="D502" s="73" t="s">
        <v>48</v>
      </c>
      <c r="E502" s="73" t="s">
        <v>606</v>
      </c>
      <c r="F502" s="73" t="s">
        <v>144</v>
      </c>
      <c r="G502" s="77">
        <v>111000</v>
      </c>
      <c r="H502" s="77">
        <v>111000</v>
      </c>
      <c r="I502" s="77">
        <v>111000</v>
      </c>
      <c r="J502" s="74">
        <v>1</v>
      </c>
    </row>
    <row r="503" spans="1:10" ht="38.25">
      <c r="A503" s="68">
        <f t="shared" si="7"/>
        <v>491</v>
      </c>
      <c r="B503" s="72" t="s">
        <v>607</v>
      </c>
      <c r="C503" s="73" t="s">
        <v>118</v>
      </c>
      <c r="D503" s="73" t="s">
        <v>48</v>
      </c>
      <c r="E503" s="73" t="s">
        <v>608</v>
      </c>
      <c r="F503" s="73" t="s">
        <v>68</v>
      </c>
      <c r="G503" s="77">
        <v>67200</v>
      </c>
      <c r="H503" s="77">
        <v>67200</v>
      </c>
      <c r="I503" s="77">
        <v>67200</v>
      </c>
      <c r="J503" s="74">
        <v>1</v>
      </c>
    </row>
    <row r="504" spans="1:10" ht="25.5">
      <c r="A504" s="68">
        <f t="shared" si="7"/>
        <v>492</v>
      </c>
      <c r="B504" s="72" t="s">
        <v>266</v>
      </c>
      <c r="C504" s="73" t="s">
        <v>118</v>
      </c>
      <c r="D504" s="73" t="s">
        <v>48</v>
      </c>
      <c r="E504" s="73" t="s">
        <v>608</v>
      </c>
      <c r="F504" s="73" t="s">
        <v>144</v>
      </c>
      <c r="G504" s="77">
        <v>67200</v>
      </c>
      <c r="H504" s="77">
        <v>67200</v>
      </c>
      <c r="I504" s="77">
        <v>67200</v>
      </c>
      <c r="J504" s="74">
        <v>1</v>
      </c>
    </row>
    <row r="505" spans="1:10" ht="38.25">
      <c r="A505" s="68">
        <f t="shared" si="7"/>
        <v>493</v>
      </c>
      <c r="B505" s="72" t="s">
        <v>609</v>
      </c>
      <c r="C505" s="73" t="s">
        <v>118</v>
      </c>
      <c r="D505" s="73" t="s">
        <v>48</v>
      </c>
      <c r="E505" s="73" t="s">
        <v>610</v>
      </c>
      <c r="F505" s="73" t="s">
        <v>68</v>
      </c>
      <c r="G505" s="77">
        <v>60100</v>
      </c>
      <c r="H505" s="77">
        <v>60100</v>
      </c>
      <c r="I505" s="77">
        <v>60100</v>
      </c>
      <c r="J505" s="74">
        <v>1</v>
      </c>
    </row>
    <row r="506" spans="1:10" ht="25.5">
      <c r="A506" s="68">
        <f t="shared" si="7"/>
        <v>494</v>
      </c>
      <c r="B506" s="72" t="s">
        <v>266</v>
      </c>
      <c r="C506" s="73" t="s">
        <v>118</v>
      </c>
      <c r="D506" s="73" t="s">
        <v>48</v>
      </c>
      <c r="E506" s="73" t="s">
        <v>610</v>
      </c>
      <c r="F506" s="73" t="s">
        <v>144</v>
      </c>
      <c r="G506" s="77">
        <v>60100</v>
      </c>
      <c r="H506" s="77">
        <v>60100</v>
      </c>
      <c r="I506" s="77">
        <v>60100</v>
      </c>
      <c r="J506" s="74">
        <v>1</v>
      </c>
    </row>
    <row r="507" spans="1:10" ht="38.25">
      <c r="A507" s="68">
        <f t="shared" si="7"/>
        <v>495</v>
      </c>
      <c r="B507" s="72" t="s">
        <v>611</v>
      </c>
      <c r="C507" s="73" t="s">
        <v>118</v>
      </c>
      <c r="D507" s="73" t="s">
        <v>48</v>
      </c>
      <c r="E507" s="73" t="s">
        <v>612</v>
      </c>
      <c r="F507" s="73" t="s">
        <v>68</v>
      </c>
      <c r="G507" s="77">
        <v>31000</v>
      </c>
      <c r="H507" s="77">
        <v>31000</v>
      </c>
      <c r="I507" s="77">
        <v>31000</v>
      </c>
      <c r="J507" s="74">
        <v>1</v>
      </c>
    </row>
    <row r="508" spans="1:10" ht="25.5">
      <c r="A508" s="68">
        <f t="shared" si="7"/>
        <v>496</v>
      </c>
      <c r="B508" s="72" t="s">
        <v>266</v>
      </c>
      <c r="C508" s="73" t="s">
        <v>118</v>
      </c>
      <c r="D508" s="73" t="s">
        <v>48</v>
      </c>
      <c r="E508" s="73" t="s">
        <v>612</v>
      </c>
      <c r="F508" s="73" t="s">
        <v>144</v>
      </c>
      <c r="G508" s="77">
        <v>31000</v>
      </c>
      <c r="H508" s="77">
        <v>31000</v>
      </c>
      <c r="I508" s="77">
        <v>31000</v>
      </c>
      <c r="J508" s="74">
        <v>1</v>
      </c>
    </row>
    <row r="509" spans="1:10" ht="25.5">
      <c r="A509" s="68">
        <f t="shared" si="7"/>
        <v>497</v>
      </c>
      <c r="B509" s="72" t="s">
        <v>603</v>
      </c>
      <c r="C509" s="73" t="s">
        <v>118</v>
      </c>
      <c r="D509" s="73" t="s">
        <v>48</v>
      </c>
      <c r="E509" s="73" t="s">
        <v>613</v>
      </c>
      <c r="F509" s="73" t="s">
        <v>68</v>
      </c>
      <c r="G509" s="77">
        <v>40900</v>
      </c>
      <c r="H509" s="77">
        <v>40900</v>
      </c>
      <c r="I509" s="77">
        <v>40900</v>
      </c>
      <c r="J509" s="74">
        <v>1</v>
      </c>
    </row>
    <row r="510" spans="1:10" ht="25.5">
      <c r="A510" s="68">
        <f t="shared" si="7"/>
        <v>498</v>
      </c>
      <c r="B510" s="72" t="s">
        <v>266</v>
      </c>
      <c r="C510" s="73" t="s">
        <v>118</v>
      </c>
      <c r="D510" s="73" t="s">
        <v>48</v>
      </c>
      <c r="E510" s="73" t="s">
        <v>613</v>
      </c>
      <c r="F510" s="73" t="s">
        <v>144</v>
      </c>
      <c r="G510" s="77">
        <v>40900</v>
      </c>
      <c r="H510" s="77">
        <v>40900</v>
      </c>
      <c r="I510" s="77">
        <v>40900</v>
      </c>
      <c r="J510" s="74">
        <v>1</v>
      </c>
    </row>
    <row r="511" spans="1:10" ht="63.75">
      <c r="A511" s="68">
        <f t="shared" si="7"/>
        <v>499</v>
      </c>
      <c r="B511" s="72" t="s">
        <v>614</v>
      </c>
      <c r="C511" s="73" t="s">
        <v>118</v>
      </c>
      <c r="D511" s="73" t="s">
        <v>48</v>
      </c>
      <c r="E511" s="73" t="s">
        <v>615</v>
      </c>
      <c r="F511" s="73" t="s">
        <v>68</v>
      </c>
      <c r="G511" s="77">
        <v>80000</v>
      </c>
      <c r="H511" s="77">
        <v>80000</v>
      </c>
      <c r="I511" s="77">
        <v>80000</v>
      </c>
      <c r="J511" s="74">
        <v>1</v>
      </c>
    </row>
    <row r="512" spans="1:10" ht="25.5">
      <c r="A512" s="68">
        <f t="shared" si="7"/>
        <v>500</v>
      </c>
      <c r="B512" s="72" t="s">
        <v>266</v>
      </c>
      <c r="C512" s="73" t="s">
        <v>118</v>
      </c>
      <c r="D512" s="73" t="s">
        <v>48</v>
      </c>
      <c r="E512" s="73" t="s">
        <v>615</v>
      </c>
      <c r="F512" s="73" t="s">
        <v>144</v>
      </c>
      <c r="G512" s="77">
        <v>80000</v>
      </c>
      <c r="H512" s="77">
        <v>80000</v>
      </c>
      <c r="I512" s="77">
        <v>80000</v>
      </c>
      <c r="J512" s="74">
        <v>1</v>
      </c>
    </row>
    <row r="513" spans="1:10" ht="12.75">
      <c r="A513" s="68">
        <f t="shared" si="7"/>
        <v>501</v>
      </c>
      <c r="B513" s="72" t="s">
        <v>616</v>
      </c>
      <c r="C513" s="73" t="s">
        <v>118</v>
      </c>
      <c r="D513" s="73" t="s">
        <v>49</v>
      </c>
      <c r="E513" s="73" t="s">
        <v>255</v>
      </c>
      <c r="F513" s="73" t="s">
        <v>68</v>
      </c>
      <c r="G513" s="77">
        <v>21067407.21</v>
      </c>
      <c r="H513" s="77">
        <v>21067407.21</v>
      </c>
      <c r="I513" s="77">
        <v>17840943.01</v>
      </c>
      <c r="J513" s="74">
        <v>0.8468504373680827</v>
      </c>
    </row>
    <row r="514" spans="1:10" ht="12.75">
      <c r="A514" s="68">
        <f t="shared" si="7"/>
        <v>502</v>
      </c>
      <c r="B514" s="72" t="s">
        <v>617</v>
      </c>
      <c r="C514" s="73" t="s">
        <v>118</v>
      </c>
      <c r="D514" s="73" t="s">
        <v>50</v>
      </c>
      <c r="E514" s="73" t="s">
        <v>255</v>
      </c>
      <c r="F514" s="73" t="s">
        <v>68</v>
      </c>
      <c r="G514" s="77">
        <v>19214938.33</v>
      </c>
      <c r="H514" s="77">
        <v>19214938.33</v>
      </c>
      <c r="I514" s="77">
        <v>15999315.64</v>
      </c>
      <c r="J514" s="74">
        <v>0.8326498563370617</v>
      </c>
    </row>
    <row r="515" spans="1:10" ht="51">
      <c r="A515" s="68">
        <f t="shared" si="7"/>
        <v>503</v>
      </c>
      <c r="B515" s="72" t="s">
        <v>574</v>
      </c>
      <c r="C515" s="73" t="s">
        <v>118</v>
      </c>
      <c r="D515" s="73" t="s">
        <v>50</v>
      </c>
      <c r="E515" s="73" t="s">
        <v>575</v>
      </c>
      <c r="F515" s="73" t="s">
        <v>68</v>
      </c>
      <c r="G515" s="77">
        <v>19214938.33</v>
      </c>
      <c r="H515" s="77">
        <v>19214938.33</v>
      </c>
      <c r="I515" s="77">
        <v>15999315.64</v>
      </c>
      <c r="J515" s="74">
        <v>0.8326498563370617</v>
      </c>
    </row>
    <row r="516" spans="1:10" ht="12.75">
      <c r="A516" s="68">
        <f t="shared" si="7"/>
        <v>504</v>
      </c>
      <c r="B516" s="72" t="s">
        <v>618</v>
      </c>
      <c r="C516" s="73" t="s">
        <v>118</v>
      </c>
      <c r="D516" s="73" t="s">
        <v>50</v>
      </c>
      <c r="E516" s="73" t="s">
        <v>619</v>
      </c>
      <c r="F516" s="73" t="s">
        <v>68</v>
      </c>
      <c r="G516" s="77">
        <v>19214938.33</v>
      </c>
      <c r="H516" s="77">
        <v>19214938.33</v>
      </c>
      <c r="I516" s="77">
        <v>15999315.64</v>
      </c>
      <c r="J516" s="74">
        <v>0.8326498563370617</v>
      </c>
    </row>
    <row r="517" spans="1:10" ht="76.5">
      <c r="A517" s="68">
        <f t="shared" si="7"/>
        <v>505</v>
      </c>
      <c r="B517" s="72" t="s">
        <v>620</v>
      </c>
      <c r="C517" s="73" t="s">
        <v>118</v>
      </c>
      <c r="D517" s="73" t="s">
        <v>50</v>
      </c>
      <c r="E517" s="73" t="s">
        <v>621</v>
      </c>
      <c r="F517" s="73" t="s">
        <v>68</v>
      </c>
      <c r="G517" s="77">
        <v>541450</v>
      </c>
      <c r="H517" s="77">
        <v>541450</v>
      </c>
      <c r="I517" s="77">
        <v>541450</v>
      </c>
      <c r="J517" s="74">
        <v>1</v>
      </c>
    </row>
    <row r="518" spans="1:10" ht="12.75">
      <c r="A518" s="68">
        <f t="shared" si="7"/>
        <v>506</v>
      </c>
      <c r="B518" s="72" t="s">
        <v>324</v>
      </c>
      <c r="C518" s="73" t="s">
        <v>118</v>
      </c>
      <c r="D518" s="73" t="s">
        <v>50</v>
      </c>
      <c r="E518" s="73" t="s">
        <v>621</v>
      </c>
      <c r="F518" s="73" t="s">
        <v>152</v>
      </c>
      <c r="G518" s="77">
        <v>541450</v>
      </c>
      <c r="H518" s="77">
        <v>541450</v>
      </c>
      <c r="I518" s="77">
        <v>541450</v>
      </c>
      <c r="J518" s="74">
        <v>1</v>
      </c>
    </row>
    <row r="519" spans="1:10" ht="12.75">
      <c r="A519" s="68">
        <f t="shared" si="7"/>
        <v>507</v>
      </c>
      <c r="B519" s="72" t="s">
        <v>622</v>
      </c>
      <c r="C519" s="73" t="s">
        <v>118</v>
      </c>
      <c r="D519" s="73" t="s">
        <v>50</v>
      </c>
      <c r="E519" s="73" t="s">
        <v>623</v>
      </c>
      <c r="F519" s="73" t="s">
        <v>68</v>
      </c>
      <c r="G519" s="77">
        <v>3986788.81</v>
      </c>
      <c r="H519" s="77">
        <v>3986788.81</v>
      </c>
      <c r="I519" s="77">
        <v>3925772.18</v>
      </c>
      <c r="J519" s="74">
        <v>0.9846952941557996</v>
      </c>
    </row>
    <row r="520" spans="1:10" ht="25.5">
      <c r="A520" s="68">
        <f t="shared" si="7"/>
        <v>508</v>
      </c>
      <c r="B520" s="72" t="s">
        <v>306</v>
      </c>
      <c r="C520" s="73" t="s">
        <v>118</v>
      </c>
      <c r="D520" s="73" t="s">
        <v>50</v>
      </c>
      <c r="E520" s="73" t="s">
        <v>623</v>
      </c>
      <c r="F520" s="73" t="s">
        <v>148</v>
      </c>
      <c r="G520" s="77">
        <v>2694537</v>
      </c>
      <c r="H520" s="77">
        <v>2694537</v>
      </c>
      <c r="I520" s="77">
        <v>2691027.83</v>
      </c>
      <c r="J520" s="74">
        <v>0.9986976723644916</v>
      </c>
    </row>
    <row r="521" spans="1:10" ht="25.5">
      <c r="A521" s="68">
        <f t="shared" si="7"/>
        <v>509</v>
      </c>
      <c r="B521" s="72" t="s">
        <v>266</v>
      </c>
      <c r="C521" s="73" t="s">
        <v>118</v>
      </c>
      <c r="D521" s="73" t="s">
        <v>50</v>
      </c>
      <c r="E521" s="73" t="s">
        <v>623</v>
      </c>
      <c r="F521" s="73" t="s">
        <v>144</v>
      </c>
      <c r="G521" s="77">
        <v>876334.81</v>
      </c>
      <c r="H521" s="77">
        <v>876334.81</v>
      </c>
      <c r="I521" s="77">
        <v>818827.35</v>
      </c>
      <c r="J521" s="74">
        <v>0.934377295819163</v>
      </c>
    </row>
    <row r="522" spans="1:10" ht="12.75">
      <c r="A522" s="68">
        <f t="shared" si="7"/>
        <v>510</v>
      </c>
      <c r="B522" s="72" t="s">
        <v>267</v>
      </c>
      <c r="C522" s="73" t="s">
        <v>118</v>
      </c>
      <c r="D522" s="73" t="s">
        <v>50</v>
      </c>
      <c r="E522" s="73" t="s">
        <v>623</v>
      </c>
      <c r="F522" s="73" t="s">
        <v>146</v>
      </c>
      <c r="G522" s="77">
        <v>415917</v>
      </c>
      <c r="H522" s="77">
        <v>415917</v>
      </c>
      <c r="I522" s="77">
        <v>415917</v>
      </c>
      <c r="J522" s="74">
        <v>1</v>
      </c>
    </row>
    <row r="523" spans="1:10" ht="38.25">
      <c r="A523" s="68">
        <f t="shared" si="7"/>
        <v>511</v>
      </c>
      <c r="B523" s="72" t="s">
        <v>624</v>
      </c>
      <c r="C523" s="73" t="s">
        <v>118</v>
      </c>
      <c r="D523" s="73" t="s">
        <v>50</v>
      </c>
      <c r="E523" s="73" t="s">
        <v>625</v>
      </c>
      <c r="F523" s="73" t="s">
        <v>68</v>
      </c>
      <c r="G523" s="77">
        <v>1407500.75</v>
      </c>
      <c r="H523" s="77">
        <v>1407500.75</v>
      </c>
      <c r="I523" s="77">
        <v>1402894.75</v>
      </c>
      <c r="J523" s="74">
        <v>0.9967275328272471</v>
      </c>
    </row>
    <row r="524" spans="1:10" ht="25.5">
      <c r="A524" s="68">
        <f t="shared" si="7"/>
        <v>512</v>
      </c>
      <c r="B524" s="72" t="s">
        <v>306</v>
      </c>
      <c r="C524" s="73" t="s">
        <v>118</v>
      </c>
      <c r="D524" s="73" t="s">
        <v>50</v>
      </c>
      <c r="E524" s="73" t="s">
        <v>625</v>
      </c>
      <c r="F524" s="73" t="s">
        <v>148</v>
      </c>
      <c r="G524" s="77">
        <v>1337868</v>
      </c>
      <c r="H524" s="77">
        <v>1337868</v>
      </c>
      <c r="I524" s="77">
        <v>1336665.26</v>
      </c>
      <c r="J524" s="74">
        <v>0.9991010024905297</v>
      </c>
    </row>
    <row r="525" spans="1:10" ht="25.5">
      <c r="A525" s="68">
        <f t="shared" si="7"/>
        <v>513</v>
      </c>
      <c r="B525" s="72" t="s">
        <v>266</v>
      </c>
      <c r="C525" s="73" t="s">
        <v>118</v>
      </c>
      <c r="D525" s="73" t="s">
        <v>50</v>
      </c>
      <c r="E525" s="73" t="s">
        <v>625</v>
      </c>
      <c r="F525" s="73" t="s">
        <v>144</v>
      </c>
      <c r="G525" s="77">
        <v>69632.75</v>
      </c>
      <c r="H525" s="77">
        <v>69632.75</v>
      </c>
      <c r="I525" s="77">
        <v>66229.49</v>
      </c>
      <c r="J525" s="74">
        <v>0.9511255838667868</v>
      </c>
    </row>
    <row r="526" spans="1:10" ht="25.5">
      <c r="A526" s="68">
        <f t="shared" si="7"/>
        <v>514</v>
      </c>
      <c r="B526" s="72" t="s">
        <v>626</v>
      </c>
      <c r="C526" s="73" t="s">
        <v>118</v>
      </c>
      <c r="D526" s="73" t="s">
        <v>50</v>
      </c>
      <c r="E526" s="73" t="s">
        <v>627</v>
      </c>
      <c r="F526" s="73" t="s">
        <v>68</v>
      </c>
      <c r="G526" s="77">
        <v>5218984.33</v>
      </c>
      <c r="H526" s="77">
        <v>5218984.33</v>
      </c>
      <c r="I526" s="77">
        <v>5218984.27</v>
      </c>
      <c r="J526" s="74">
        <v>0.9999999885035102</v>
      </c>
    </row>
    <row r="527" spans="1:10" ht="25.5">
      <c r="A527" s="68">
        <f aca="true" t="shared" si="8" ref="A527:A590">A526+1</f>
        <v>515</v>
      </c>
      <c r="B527" s="72" t="s">
        <v>266</v>
      </c>
      <c r="C527" s="73" t="s">
        <v>118</v>
      </c>
      <c r="D527" s="73" t="s">
        <v>50</v>
      </c>
      <c r="E527" s="73" t="s">
        <v>627</v>
      </c>
      <c r="F527" s="73" t="s">
        <v>144</v>
      </c>
      <c r="G527" s="77">
        <v>5218984.33</v>
      </c>
      <c r="H527" s="77">
        <v>5218984.33</v>
      </c>
      <c r="I527" s="77">
        <v>5218984.27</v>
      </c>
      <c r="J527" s="74">
        <v>0.9999999885035102</v>
      </c>
    </row>
    <row r="528" spans="1:10" ht="25.5">
      <c r="A528" s="68">
        <f t="shared" si="8"/>
        <v>516</v>
      </c>
      <c r="B528" s="72" t="s">
        <v>628</v>
      </c>
      <c r="C528" s="73" t="s">
        <v>118</v>
      </c>
      <c r="D528" s="73" t="s">
        <v>50</v>
      </c>
      <c r="E528" s="73" t="s">
        <v>629</v>
      </c>
      <c r="F528" s="73" t="s">
        <v>68</v>
      </c>
      <c r="G528" s="77">
        <v>57756</v>
      </c>
      <c r="H528" s="77">
        <v>57756</v>
      </c>
      <c r="I528" s="77">
        <v>57756</v>
      </c>
      <c r="J528" s="74">
        <v>1</v>
      </c>
    </row>
    <row r="529" spans="1:10" ht="25.5">
      <c r="A529" s="68">
        <f t="shared" si="8"/>
        <v>517</v>
      </c>
      <c r="B529" s="72" t="s">
        <v>266</v>
      </c>
      <c r="C529" s="73" t="s">
        <v>118</v>
      </c>
      <c r="D529" s="73" t="s">
        <v>50</v>
      </c>
      <c r="E529" s="73" t="s">
        <v>629</v>
      </c>
      <c r="F529" s="73" t="s">
        <v>144</v>
      </c>
      <c r="G529" s="77">
        <v>57756</v>
      </c>
      <c r="H529" s="77">
        <v>57756</v>
      </c>
      <c r="I529" s="77">
        <v>57756</v>
      </c>
      <c r="J529" s="74">
        <v>1</v>
      </c>
    </row>
    <row r="530" spans="1:10" ht="12.75">
      <c r="A530" s="68">
        <f t="shared" si="8"/>
        <v>518</v>
      </c>
      <c r="B530" s="72" t="s">
        <v>630</v>
      </c>
      <c r="C530" s="73" t="s">
        <v>118</v>
      </c>
      <c r="D530" s="73" t="s">
        <v>50</v>
      </c>
      <c r="E530" s="73" t="s">
        <v>631</v>
      </c>
      <c r="F530" s="73" t="s">
        <v>68</v>
      </c>
      <c r="G530" s="77">
        <v>313300</v>
      </c>
      <c r="H530" s="77">
        <v>313300</v>
      </c>
      <c r="I530" s="77">
        <v>313300</v>
      </c>
      <c r="J530" s="74">
        <v>1</v>
      </c>
    </row>
    <row r="531" spans="1:10" ht="25.5">
      <c r="A531" s="68">
        <f t="shared" si="8"/>
        <v>519</v>
      </c>
      <c r="B531" s="72" t="s">
        <v>266</v>
      </c>
      <c r="C531" s="73" t="s">
        <v>118</v>
      </c>
      <c r="D531" s="73" t="s">
        <v>50</v>
      </c>
      <c r="E531" s="73" t="s">
        <v>631</v>
      </c>
      <c r="F531" s="73" t="s">
        <v>144</v>
      </c>
      <c r="G531" s="77">
        <v>313300</v>
      </c>
      <c r="H531" s="77">
        <v>313300</v>
      </c>
      <c r="I531" s="77">
        <v>313300</v>
      </c>
      <c r="J531" s="74">
        <v>1</v>
      </c>
    </row>
    <row r="532" spans="1:10" ht="89.25">
      <c r="A532" s="68">
        <f t="shared" si="8"/>
        <v>520</v>
      </c>
      <c r="B532" s="72" t="s">
        <v>632</v>
      </c>
      <c r="C532" s="73" t="s">
        <v>118</v>
      </c>
      <c r="D532" s="73" t="s">
        <v>50</v>
      </c>
      <c r="E532" s="73" t="s">
        <v>633</v>
      </c>
      <c r="F532" s="73" t="s">
        <v>68</v>
      </c>
      <c r="G532" s="77">
        <v>65035</v>
      </c>
      <c r="H532" s="77">
        <v>65035</v>
      </c>
      <c r="I532" s="77">
        <v>65035</v>
      </c>
      <c r="J532" s="74">
        <v>1</v>
      </c>
    </row>
    <row r="533" spans="1:10" ht="25.5">
      <c r="A533" s="68">
        <f t="shared" si="8"/>
        <v>521</v>
      </c>
      <c r="B533" s="72" t="s">
        <v>266</v>
      </c>
      <c r="C533" s="73" t="s">
        <v>118</v>
      </c>
      <c r="D533" s="73" t="s">
        <v>50</v>
      </c>
      <c r="E533" s="73" t="s">
        <v>633</v>
      </c>
      <c r="F533" s="73" t="s">
        <v>144</v>
      </c>
      <c r="G533" s="77">
        <v>65035</v>
      </c>
      <c r="H533" s="77">
        <v>65035</v>
      </c>
      <c r="I533" s="77">
        <v>65035</v>
      </c>
      <c r="J533" s="74">
        <v>1</v>
      </c>
    </row>
    <row r="534" spans="1:10" ht="63.75">
      <c r="A534" s="68">
        <f t="shared" si="8"/>
        <v>522</v>
      </c>
      <c r="B534" s="72" t="s">
        <v>796</v>
      </c>
      <c r="C534" s="73" t="s">
        <v>118</v>
      </c>
      <c r="D534" s="73" t="s">
        <v>50</v>
      </c>
      <c r="E534" s="73" t="s">
        <v>797</v>
      </c>
      <c r="F534" s="73" t="s">
        <v>68</v>
      </c>
      <c r="G534" s="77">
        <v>3150000</v>
      </c>
      <c r="H534" s="77">
        <v>3150000</v>
      </c>
      <c r="I534" s="77">
        <v>0</v>
      </c>
      <c r="J534" s="74">
        <v>0</v>
      </c>
    </row>
    <row r="535" spans="1:10" ht="12.75">
      <c r="A535" s="68">
        <f t="shared" si="8"/>
        <v>523</v>
      </c>
      <c r="B535" s="72" t="s">
        <v>324</v>
      </c>
      <c r="C535" s="73" t="s">
        <v>118</v>
      </c>
      <c r="D535" s="73" t="s">
        <v>50</v>
      </c>
      <c r="E535" s="73" t="s">
        <v>797</v>
      </c>
      <c r="F535" s="73" t="s">
        <v>152</v>
      </c>
      <c r="G535" s="77">
        <v>3150000</v>
      </c>
      <c r="H535" s="77">
        <v>3150000</v>
      </c>
      <c r="I535" s="77">
        <v>0</v>
      </c>
      <c r="J535" s="74">
        <v>0</v>
      </c>
    </row>
    <row r="536" spans="1:10" ht="38.25">
      <c r="A536" s="68">
        <f t="shared" si="8"/>
        <v>524</v>
      </c>
      <c r="B536" s="72" t="s">
        <v>634</v>
      </c>
      <c r="C536" s="73" t="s">
        <v>118</v>
      </c>
      <c r="D536" s="73" t="s">
        <v>50</v>
      </c>
      <c r="E536" s="73" t="s">
        <v>635</v>
      </c>
      <c r="F536" s="73" t="s">
        <v>68</v>
      </c>
      <c r="G536" s="77">
        <v>138523.44</v>
      </c>
      <c r="H536" s="77">
        <v>138523.44</v>
      </c>
      <c r="I536" s="77">
        <v>138523.44</v>
      </c>
      <c r="J536" s="74">
        <v>1</v>
      </c>
    </row>
    <row r="537" spans="1:10" ht="25.5">
      <c r="A537" s="68">
        <f t="shared" si="8"/>
        <v>525</v>
      </c>
      <c r="B537" s="72" t="s">
        <v>266</v>
      </c>
      <c r="C537" s="73" t="s">
        <v>118</v>
      </c>
      <c r="D537" s="73" t="s">
        <v>50</v>
      </c>
      <c r="E537" s="73" t="s">
        <v>635</v>
      </c>
      <c r="F537" s="73" t="s">
        <v>144</v>
      </c>
      <c r="G537" s="77">
        <v>138523.44</v>
      </c>
      <c r="H537" s="77">
        <v>138523.44</v>
      </c>
      <c r="I537" s="77">
        <v>138523.44</v>
      </c>
      <c r="J537" s="74">
        <v>1</v>
      </c>
    </row>
    <row r="538" spans="1:10" ht="38.25">
      <c r="A538" s="68">
        <f t="shared" si="8"/>
        <v>526</v>
      </c>
      <c r="B538" s="72" t="s">
        <v>798</v>
      </c>
      <c r="C538" s="73" t="s">
        <v>118</v>
      </c>
      <c r="D538" s="73" t="s">
        <v>50</v>
      </c>
      <c r="E538" s="73" t="s">
        <v>799</v>
      </c>
      <c r="F538" s="73" t="s">
        <v>68</v>
      </c>
      <c r="G538" s="77">
        <v>2763400</v>
      </c>
      <c r="H538" s="77">
        <v>2763400</v>
      </c>
      <c r="I538" s="77">
        <v>2763400</v>
      </c>
      <c r="J538" s="74">
        <v>1</v>
      </c>
    </row>
    <row r="539" spans="1:10" ht="12.75">
      <c r="A539" s="68">
        <f t="shared" si="8"/>
        <v>527</v>
      </c>
      <c r="B539" s="72" t="s">
        <v>324</v>
      </c>
      <c r="C539" s="73" t="s">
        <v>118</v>
      </c>
      <c r="D539" s="73" t="s">
        <v>50</v>
      </c>
      <c r="E539" s="73" t="s">
        <v>799</v>
      </c>
      <c r="F539" s="73" t="s">
        <v>152</v>
      </c>
      <c r="G539" s="77">
        <v>2763400</v>
      </c>
      <c r="H539" s="77">
        <v>2763400</v>
      </c>
      <c r="I539" s="77">
        <v>2763400</v>
      </c>
      <c r="J539" s="74">
        <v>1</v>
      </c>
    </row>
    <row r="540" spans="1:10" ht="38.25">
      <c r="A540" s="68">
        <f t="shared" si="8"/>
        <v>528</v>
      </c>
      <c r="B540" s="72" t="s">
        <v>800</v>
      </c>
      <c r="C540" s="73" t="s">
        <v>118</v>
      </c>
      <c r="D540" s="73" t="s">
        <v>50</v>
      </c>
      <c r="E540" s="73" t="s">
        <v>801</v>
      </c>
      <c r="F540" s="73" t="s">
        <v>68</v>
      </c>
      <c r="G540" s="77">
        <v>1572200</v>
      </c>
      <c r="H540" s="77">
        <v>1572200</v>
      </c>
      <c r="I540" s="77">
        <v>1572200</v>
      </c>
      <c r="J540" s="74">
        <v>1</v>
      </c>
    </row>
    <row r="541" spans="1:10" ht="25.5">
      <c r="A541" s="68">
        <f t="shared" si="8"/>
        <v>529</v>
      </c>
      <c r="B541" s="72" t="s">
        <v>306</v>
      </c>
      <c r="C541" s="73" t="s">
        <v>118</v>
      </c>
      <c r="D541" s="73" t="s">
        <v>50</v>
      </c>
      <c r="E541" s="73" t="s">
        <v>801</v>
      </c>
      <c r="F541" s="73" t="s">
        <v>148</v>
      </c>
      <c r="G541" s="77">
        <v>296300</v>
      </c>
      <c r="H541" s="77">
        <v>296300</v>
      </c>
      <c r="I541" s="77">
        <v>296300</v>
      </c>
      <c r="J541" s="74">
        <v>1</v>
      </c>
    </row>
    <row r="542" spans="1:10" ht="12.75">
      <c r="A542" s="68">
        <f t="shared" si="8"/>
        <v>530</v>
      </c>
      <c r="B542" s="72" t="s">
        <v>324</v>
      </c>
      <c r="C542" s="73" t="s">
        <v>118</v>
      </c>
      <c r="D542" s="73" t="s">
        <v>50</v>
      </c>
      <c r="E542" s="73" t="s">
        <v>801</v>
      </c>
      <c r="F542" s="73" t="s">
        <v>152</v>
      </c>
      <c r="G542" s="77">
        <v>1275900</v>
      </c>
      <c r="H542" s="77">
        <v>1275900</v>
      </c>
      <c r="I542" s="77">
        <v>1275900</v>
      </c>
      <c r="J542" s="74">
        <v>1</v>
      </c>
    </row>
    <row r="543" spans="1:10" ht="12.75">
      <c r="A543" s="68">
        <f t="shared" si="8"/>
        <v>531</v>
      </c>
      <c r="B543" s="72" t="s">
        <v>636</v>
      </c>
      <c r="C543" s="73" t="s">
        <v>118</v>
      </c>
      <c r="D543" s="73" t="s">
        <v>126</v>
      </c>
      <c r="E543" s="73" t="s">
        <v>255</v>
      </c>
      <c r="F543" s="73" t="s">
        <v>68</v>
      </c>
      <c r="G543" s="77">
        <v>1852468.88</v>
      </c>
      <c r="H543" s="77">
        <v>1852468.88</v>
      </c>
      <c r="I543" s="77">
        <v>1841627.37</v>
      </c>
      <c r="J543" s="74">
        <v>0.994147534613375</v>
      </c>
    </row>
    <row r="544" spans="1:10" ht="51">
      <c r="A544" s="68">
        <f t="shared" si="8"/>
        <v>532</v>
      </c>
      <c r="B544" s="72" t="s">
        <v>574</v>
      </c>
      <c r="C544" s="73" t="s">
        <v>118</v>
      </c>
      <c r="D544" s="73" t="s">
        <v>126</v>
      </c>
      <c r="E544" s="73" t="s">
        <v>575</v>
      </c>
      <c r="F544" s="73" t="s">
        <v>68</v>
      </c>
      <c r="G544" s="77">
        <v>1852468.88</v>
      </c>
      <c r="H544" s="77">
        <v>1852468.88</v>
      </c>
      <c r="I544" s="77">
        <v>1841627.37</v>
      </c>
      <c r="J544" s="74">
        <v>0.994147534613375</v>
      </c>
    </row>
    <row r="545" spans="1:10" ht="12.75">
      <c r="A545" s="68">
        <f t="shared" si="8"/>
        <v>533</v>
      </c>
      <c r="B545" s="72" t="s">
        <v>637</v>
      </c>
      <c r="C545" s="73" t="s">
        <v>118</v>
      </c>
      <c r="D545" s="73" t="s">
        <v>126</v>
      </c>
      <c r="E545" s="73" t="s">
        <v>638</v>
      </c>
      <c r="F545" s="73" t="s">
        <v>68</v>
      </c>
      <c r="G545" s="77">
        <v>1852468.88</v>
      </c>
      <c r="H545" s="77">
        <v>1852468.88</v>
      </c>
      <c r="I545" s="77">
        <v>1841627.37</v>
      </c>
      <c r="J545" s="74">
        <v>0.994147534613375</v>
      </c>
    </row>
    <row r="546" spans="1:10" ht="38.25">
      <c r="A546" s="68">
        <f t="shared" si="8"/>
        <v>534</v>
      </c>
      <c r="B546" s="72" t="s">
        <v>639</v>
      </c>
      <c r="C546" s="73" t="s">
        <v>118</v>
      </c>
      <c r="D546" s="73" t="s">
        <v>126</v>
      </c>
      <c r="E546" s="73" t="s">
        <v>640</v>
      </c>
      <c r="F546" s="73" t="s">
        <v>68</v>
      </c>
      <c r="G546" s="77">
        <v>1772722.88</v>
      </c>
      <c r="H546" s="77">
        <v>1772722.88</v>
      </c>
      <c r="I546" s="77">
        <v>1761881.37</v>
      </c>
      <c r="J546" s="74">
        <v>0.9938842612557695</v>
      </c>
    </row>
    <row r="547" spans="1:10" ht="25.5">
      <c r="A547" s="68">
        <f t="shared" si="8"/>
        <v>535</v>
      </c>
      <c r="B547" s="72" t="s">
        <v>306</v>
      </c>
      <c r="C547" s="73" t="s">
        <v>118</v>
      </c>
      <c r="D547" s="73" t="s">
        <v>126</v>
      </c>
      <c r="E547" s="73" t="s">
        <v>640</v>
      </c>
      <c r="F547" s="73" t="s">
        <v>148</v>
      </c>
      <c r="G547" s="77">
        <v>1539478.92</v>
      </c>
      <c r="H547" s="77">
        <v>1539478.92</v>
      </c>
      <c r="I547" s="77">
        <v>1537839.17</v>
      </c>
      <c r="J547" s="74">
        <v>0.9989348668704083</v>
      </c>
    </row>
    <row r="548" spans="1:10" ht="25.5">
      <c r="A548" s="68">
        <f t="shared" si="8"/>
        <v>536</v>
      </c>
      <c r="B548" s="72" t="s">
        <v>266</v>
      </c>
      <c r="C548" s="73" t="s">
        <v>118</v>
      </c>
      <c r="D548" s="73" t="s">
        <v>126</v>
      </c>
      <c r="E548" s="73" t="s">
        <v>640</v>
      </c>
      <c r="F548" s="73" t="s">
        <v>144</v>
      </c>
      <c r="G548" s="77">
        <v>232243.96</v>
      </c>
      <c r="H548" s="77">
        <v>232243.96</v>
      </c>
      <c r="I548" s="77">
        <v>223042.2</v>
      </c>
      <c r="J548" s="74">
        <v>0.9603789050100593</v>
      </c>
    </row>
    <row r="549" spans="1:10" ht="12.75">
      <c r="A549" s="68">
        <f t="shared" si="8"/>
        <v>537</v>
      </c>
      <c r="B549" s="72" t="s">
        <v>267</v>
      </c>
      <c r="C549" s="73" t="s">
        <v>118</v>
      </c>
      <c r="D549" s="73" t="s">
        <v>126</v>
      </c>
      <c r="E549" s="73" t="s">
        <v>640</v>
      </c>
      <c r="F549" s="73" t="s">
        <v>146</v>
      </c>
      <c r="G549" s="77">
        <v>1000</v>
      </c>
      <c r="H549" s="77">
        <v>1000</v>
      </c>
      <c r="I549" s="77">
        <v>1000</v>
      </c>
      <c r="J549" s="74">
        <v>1</v>
      </c>
    </row>
    <row r="550" spans="1:10" ht="38.25">
      <c r="A550" s="68">
        <f t="shared" si="8"/>
        <v>538</v>
      </c>
      <c r="B550" s="72" t="s">
        <v>641</v>
      </c>
      <c r="C550" s="73" t="s">
        <v>118</v>
      </c>
      <c r="D550" s="73" t="s">
        <v>126</v>
      </c>
      <c r="E550" s="73" t="s">
        <v>642</v>
      </c>
      <c r="F550" s="73" t="s">
        <v>68</v>
      </c>
      <c r="G550" s="77">
        <v>79746</v>
      </c>
      <c r="H550" s="77">
        <v>79746</v>
      </c>
      <c r="I550" s="77">
        <v>79746</v>
      </c>
      <c r="J550" s="74">
        <v>1</v>
      </c>
    </row>
    <row r="551" spans="1:10" ht="25.5">
      <c r="A551" s="68">
        <f t="shared" si="8"/>
        <v>539</v>
      </c>
      <c r="B551" s="72" t="s">
        <v>266</v>
      </c>
      <c r="C551" s="73" t="s">
        <v>118</v>
      </c>
      <c r="D551" s="73" t="s">
        <v>126</v>
      </c>
      <c r="E551" s="73" t="s">
        <v>642</v>
      </c>
      <c r="F551" s="73" t="s">
        <v>144</v>
      </c>
      <c r="G551" s="77">
        <v>79746</v>
      </c>
      <c r="H551" s="77">
        <v>79746</v>
      </c>
      <c r="I551" s="77">
        <v>79746</v>
      </c>
      <c r="J551" s="74">
        <v>1</v>
      </c>
    </row>
    <row r="552" spans="1:10" ht="12.75">
      <c r="A552" s="68">
        <f t="shared" si="8"/>
        <v>540</v>
      </c>
      <c r="B552" s="72" t="s">
        <v>454</v>
      </c>
      <c r="C552" s="73" t="s">
        <v>118</v>
      </c>
      <c r="D552" s="73" t="s">
        <v>127</v>
      </c>
      <c r="E552" s="73" t="s">
        <v>255</v>
      </c>
      <c r="F552" s="73" t="s">
        <v>68</v>
      </c>
      <c r="G552" s="77">
        <v>2527893.41</v>
      </c>
      <c r="H552" s="77">
        <v>2527893.41</v>
      </c>
      <c r="I552" s="77">
        <v>2522800.38</v>
      </c>
      <c r="J552" s="74">
        <v>0.9979852671082362</v>
      </c>
    </row>
    <row r="553" spans="1:10" ht="12.75">
      <c r="A553" s="68">
        <f t="shared" si="8"/>
        <v>541</v>
      </c>
      <c r="B553" s="72" t="s">
        <v>459</v>
      </c>
      <c r="C553" s="73" t="s">
        <v>118</v>
      </c>
      <c r="D553" s="73" t="s">
        <v>129</v>
      </c>
      <c r="E553" s="73" t="s">
        <v>255</v>
      </c>
      <c r="F553" s="73" t="s">
        <v>68</v>
      </c>
      <c r="G553" s="77">
        <v>2527893.41</v>
      </c>
      <c r="H553" s="77">
        <v>2527893.41</v>
      </c>
      <c r="I553" s="77">
        <v>2522800.38</v>
      </c>
      <c r="J553" s="74">
        <v>0.9979852671082362</v>
      </c>
    </row>
    <row r="554" spans="1:10" ht="51">
      <c r="A554" s="68">
        <f t="shared" si="8"/>
        <v>542</v>
      </c>
      <c r="B554" s="72" t="s">
        <v>574</v>
      </c>
      <c r="C554" s="73" t="s">
        <v>118</v>
      </c>
      <c r="D554" s="73" t="s">
        <v>129</v>
      </c>
      <c r="E554" s="73" t="s">
        <v>575</v>
      </c>
      <c r="F554" s="73" t="s">
        <v>68</v>
      </c>
      <c r="G554" s="77">
        <v>2527893.41</v>
      </c>
      <c r="H554" s="77">
        <v>2527893.41</v>
      </c>
      <c r="I554" s="77">
        <v>2522800.38</v>
      </c>
      <c r="J554" s="74">
        <v>0.9979852671082362</v>
      </c>
    </row>
    <row r="555" spans="1:10" ht="25.5">
      <c r="A555" s="68">
        <f t="shared" si="8"/>
        <v>543</v>
      </c>
      <c r="B555" s="72" t="s">
        <v>643</v>
      </c>
      <c r="C555" s="73" t="s">
        <v>118</v>
      </c>
      <c r="D555" s="73" t="s">
        <v>129</v>
      </c>
      <c r="E555" s="73" t="s">
        <v>644</v>
      </c>
      <c r="F555" s="73" t="s">
        <v>68</v>
      </c>
      <c r="G555" s="77">
        <v>2152800</v>
      </c>
      <c r="H555" s="77">
        <v>2152800</v>
      </c>
      <c r="I555" s="77">
        <v>2152800</v>
      </c>
      <c r="J555" s="74">
        <v>1</v>
      </c>
    </row>
    <row r="556" spans="1:10" ht="25.5">
      <c r="A556" s="68">
        <f t="shared" si="8"/>
        <v>544</v>
      </c>
      <c r="B556" s="72" t="s">
        <v>645</v>
      </c>
      <c r="C556" s="73" t="s">
        <v>118</v>
      </c>
      <c r="D556" s="73" t="s">
        <v>129</v>
      </c>
      <c r="E556" s="73" t="s">
        <v>646</v>
      </c>
      <c r="F556" s="73" t="s">
        <v>68</v>
      </c>
      <c r="G556" s="77">
        <v>989200</v>
      </c>
      <c r="H556" s="77">
        <v>989200</v>
      </c>
      <c r="I556" s="77">
        <v>989200</v>
      </c>
      <c r="J556" s="74">
        <v>1</v>
      </c>
    </row>
    <row r="557" spans="1:10" ht="25.5">
      <c r="A557" s="68">
        <f t="shared" si="8"/>
        <v>545</v>
      </c>
      <c r="B557" s="72" t="s">
        <v>462</v>
      </c>
      <c r="C557" s="73" t="s">
        <v>118</v>
      </c>
      <c r="D557" s="73" t="s">
        <v>129</v>
      </c>
      <c r="E557" s="73" t="s">
        <v>646</v>
      </c>
      <c r="F557" s="73" t="s">
        <v>154</v>
      </c>
      <c r="G557" s="77">
        <v>989200</v>
      </c>
      <c r="H557" s="77">
        <v>989200</v>
      </c>
      <c r="I557" s="77">
        <v>989200</v>
      </c>
      <c r="J557" s="74">
        <v>1</v>
      </c>
    </row>
    <row r="558" spans="1:10" ht="25.5">
      <c r="A558" s="68">
        <f t="shared" si="8"/>
        <v>546</v>
      </c>
      <c r="B558" s="72" t="s">
        <v>802</v>
      </c>
      <c r="C558" s="73" t="s">
        <v>118</v>
      </c>
      <c r="D558" s="73" t="s">
        <v>129</v>
      </c>
      <c r="E558" s="73" t="s">
        <v>647</v>
      </c>
      <c r="F558" s="73" t="s">
        <v>68</v>
      </c>
      <c r="G558" s="77">
        <v>1163600</v>
      </c>
      <c r="H558" s="77">
        <v>1163600</v>
      </c>
      <c r="I558" s="77">
        <v>1163600</v>
      </c>
      <c r="J558" s="74">
        <v>1</v>
      </c>
    </row>
    <row r="559" spans="1:10" ht="25.5">
      <c r="A559" s="68">
        <f t="shared" si="8"/>
        <v>547</v>
      </c>
      <c r="B559" s="72" t="s">
        <v>462</v>
      </c>
      <c r="C559" s="73" t="s">
        <v>118</v>
      </c>
      <c r="D559" s="73" t="s">
        <v>129</v>
      </c>
      <c r="E559" s="73" t="s">
        <v>647</v>
      </c>
      <c r="F559" s="73" t="s">
        <v>154</v>
      </c>
      <c r="G559" s="77">
        <v>1163600</v>
      </c>
      <c r="H559" s="77">
        <v>1163600</v>
      </c>
      <c r="I559" s="77">
        <v>1163600</v>
      </c>
      <c r="J559" s="74">
        <v>1</v>
      </c>
    </row>
    <row r="560" spans="1:10" ht="38.25">
      <c r="A560" s="68">
        <f t="shared" si="8"/>
        <v>548</v>
      </c>
      <c r="B560" s="72" t="s">
        <v>648</v>
      </c>
      <c r="C560" s="73" t="s">
        <v>118</v>
      </c>
      <c r="D560" s="73" t="s">
        <v>129</v>
      </c>
      <c r="E560" s="73" t="s">
        <v>649</v>
      </c>
      <c r="F560" s="73" t="s">
        <v>68</v>
      </c>
      <c r="G560" s="77">
        <v>375093.41</v>
      </c>
      <c r="H560" s="77">
        <v>375093.41</v>
      </c>
      <c r="I560" s="77">
        <v>370000.38</v>
      </c>
      <c r="J560" s="74">
        <v>0.9864219688637025</v>
      </c>
    </row>
    <row r="561" spans="1:10" ht="38.25">
      <c r="A561" s="68">
        <f t="shared" si="8"/>
        <v>549</v>
      </c>
      <c r="B561" s="72" t="s">
        <v>650</v>
      </c>
      <c r="C561" s="73" t="s">
        <v>118</v>
      </c>
      <c r="D561" s="73" t="s">
        <v>129</v>
      </c>
      <c r="E561" s="73" t="s">
        <v>651</v>
      </c>
      <c r="F561" s="73" t="s">
        <v>68</v>
      </c>
      <c r="G561" s="77">
        <v>66800</v>
      </c>
      <c r="H561" s="77">
        <v>66800</v>
      </c>
      <c r="I561" s="77">
        <v>66800</v>
      </c>
      <c r="J561" s="74">
        <v>1</v>
      </c>
    </row>
    <row r="562" spans="1:10" ht="25.5">
      <c r="A562" s="68">
        <f t="shared" si="8"/>
        <v>550</v>
      </c>
      <c r="B562" s="72" t="s">
        <v>462</v>
      </c>
      <c r="C562" s="73" t="s">
        <v>118</v>
      </c>
      <c r="D562" s="73" t="s">
        <v>129</v>
      </c>
      <c r="E562" s="73" t="s">
        <v>651</v>
      </c>
      <c r="F562" s="73" t="s">
        <v>154</v>
      </c>
      <c r="G562" s="77">
        <v>66800</v>
      </c>
      <c r="H562" s="77">
        <v>66800</v>
      </c>
      <c r="I562" s="77">
        <v>66800</v>
      </c>
      <c r="J562" s="74">
        <v>1</v>
      </c>
    </row>
    <row r="563" spans="1:10" ht="25.5">
      <c r="A563" s="68">
        <f t="shared" si="8"/>
        <v>551</v>
      </c>
      <c r="B563" s="72" t="s">
        <v>652</v>
      </c>
      <c r="C563" s="73" t="s">
        <v>118</v>
      </c>
      <c r="D563" s="73" t="s">
        <v>129</v>
      </c>
      <c r="E563" s="73" t="s">
        <v>653</v>
      </c>
      <c r="F563" s="73" t="s">
        <v>68</v>
      </c>
      <c r="G563" s="77">
        <v>308293.41</v>
      </c>
      <c r="H563" s="77">
        <v>308293.41</v>
      </c>
      <c r="I563" s="77">
        <v>303200.38</v>
      </c>
      <c r="J563" s="74">
        <v>0.9834799258278015</v>
      </c>
    </row>
    <row r="564" spans="1:10" ht="25.5">
      <c r="A564" s="68">
        <f t="shared" si="8"/>
        <v>552</v>
      </c>
      <c r="B564" s="72" t="s">
        <v>462</v>
      </c>
      <c r="C564" s="73" t="s">
        <v>118</v>
      </c>
      <c r="D564" s="73" t="s">
        <v>129</v>
      </c>
      <c r="E564" s="73" t="s">
        <v>653</v>
      </c>
      <c r="F564" s="73" t="s">
        <v>154</v>
      </c>
      <c r="G564" s="77">
        <v>308293.41</v>
      </c>
      <c r="H564" s="77">
        <v>308293.41</v>
      </c>
      <c r="I564" s="77">
        <v>303200.38</v>
      </c>
      <c r="J564" s="74">
        <v>0.9834799258278015</v>
      </c>
    </row>
    <row r="565" spans="1:10" ht="12.75">
      <c r="A565" s="68">
        <f t="shared" si="8"/>
        <v>553</v>
      </c>
      <c r="B565" s="72" t="s">
        <v>654</v>
      </c>
      <c r="C565" s="73" t="s">
        <v>118</v>
      </c>
      <c r="D565" s="73" t="s">
        <v>51</v>
      </c>
      <c r="E565" s="73" t="s">
        <v>255</v>
      </c>
      <c r="F565" s="73" t="s">
        <v>68</v>
      </c>
      <c r="G565" s="77">
        <v>47865018.19</v>
      </c>
      <c r="H565" s="77">
        <v>47865018.19</v>
      </c>
      <c r="I565" s="77">
        <v>34288768.67</v>
      </c>
      <c r="J565" s="74">
        <v>0.7163638491453376</v>
      </c>
    </row>
    <row r="566" spans="1:10" ht="12.75">
      <c r="A566" s="68">
        <f t="shared" si="8"/>
        <v>554</v>
      </c>
      <c r="B566" s="72" t="s">
        <v>655</v>
      </c>
      <c r="C566" s="73" t="s">
        <v>118</v>
      </c>
      <c r="D566" s="73" t="s">
        <v>131</v>
      </c>
      <c r="E566" s="73" t="s">
        <v>255</v>
      </c>
      <c r="F566" s="73" t="s">
        <v>68</v>
      </c>
      <c r="G566" s="77">
        <v>16494709.64</v>
      </c>
      <c r="H566" s="77">
        <v>16494709.64</v>
      </c>
      <c r="I566" s="77">
        <v>16468998.13</v>
      </c>
      <c r="J566" s="74">
        <v>0.9984412268805478</v>
      </c>
    </row>
    <row r="567" spans="1:10" ht="51">
      <c r="A567" s="68">
        <f t="shared" si="8"/>
        <v>555</v>
      </c>
      <c r="B567" s="72" t="s">
        <v>574</v>
      </c>
      <c r="C567" s="73" t="s">
        <v>118</v>
      </c>
      <c r="D567" s="73" t="s">
        <v>131</v>
      </c>
      <c r="E567" s="73" t="s">
        <v>575</v>
      </c>
      <c r="F567" s="73" t="s">
        <v>68</v>
      </c>
      <c r="G567" s="77">
        <v>16494709.64</v>
      </c>
      <c r="H567" s="77">
        <v>16494709.64</v>
      </c>
      <c r="I567" s="77">
        <v>16468998.13</v>
      </c>
      <c r="J567" s="74">
        <v>0.9984412268805478</v>
      </c>
    </row>
    <row r="568" spans="1:10" ht="25.5">
      <c r="A568" s="68">
        <f t="shared" si="8"/>
        <v>556</v>
      </c>
      <c r="B568" s="72" t="s">
        <v>597</v>
      </c>
      <c r="C568" s="73" t="s">
        <v>118</v>
      </c>
      <c r="D568" s="73" t="s">
        <v>131</v>
      </c>
      <c r="E568" s="73" t="s">
        <v>598</v>
      </c>
      <c r="F568" s="73" t="s">
        <v>68</v>
      </c>
      <c r="G568" s="77">
        <v>16494709.64</v>
      </c>
      <c r="H568" s="77">
        <v>16494709.64</v>
      </c>
      <c r="I568" s="77">
        <v>16468998.13</v>
      </c>
      <c r="J568" s="74">
        <v>0.9984412268805478</v>
      </c>
    </row>
    <row r="569" spans="1:10" ht="38.25">
      <c r="A569" s="68">
        <f t="shared" si="8"/>
        <v>557</v>
      </c>
      <c r="B569" s="72" t="s">
        <v>656</v>
      </c>
      <c r="C569" s="73" t="s">
        <v>118</v>
      </c>
      <c r="D569" s="73" t="s">
        <v>131</v>
      </c>
      <c r="E569" s="73" t="s">
        <v>657</v>
      </c>
      <c r="F569" s="73" t="s">
        <v>68</v>
      </c>
      <c r="G569" s="77">
        <v>13316659.24</v>
      </c>
      <c r="H569" s="77">
        <v>13316659.24</v>
      </c>
      <c r="I569" s="77">
        <v>13290947.73</v>
      </c>
      <c r="J569" s="74">
        <v>0.9980692222023096</v>
      </c>
    </row>
    <row r="570" spans="1:10" ht="25.5">
      <c r="A570" s="68">
        <f t="shared" si="8"/>
        <v>558</v>
      </c>
      <c r="B570" s="72" t="s">
        <v>306</v>
      </c>
      <c r="C570" s="73" t="s">
        <v>118</v>
      </c>
      <c r="D570" s="73" t="s">
        <v>131</v>
      </c>
      <c r="E570" s="73" t="s">
        <v>657</v>
      </c>
      <c r="F570" s="73" t="s">
        <v>148</v>
      </c>
      <c r="G570" s="77">
        <v>9081688.5</v>
      </c>
      <c r="H570" s="77">
        <v>9081688.5</v>
      </c>
      <c r="I570" s="77">
        <v>9055976.99</v>
      </c>
      <c r="J570" s="74">
        <v>0.997168862376198</v>
      </c>
    </row>
    <row r="571" spans="1:10" ht="25.5">
      <c r="A571" s="68">
        <f t="shared" si="8"/>
        <v>559</v>
      </c>
      <c r="B571" s="72" t="s">
        <v>266</v>
      </c>
      <c r="C571" s="73" t="s">
        <v>118</v>
      </c>
      <c r="D571" s="73" t="s">
        <v>131</v>
      </c>
      <c r="E571" s="73" t="s">
        <v>657</v>
      </c>
      <c r="F571" s="73" t="s">
        <v>144</v>
      </c>
      <c r="G571" s="77">
        <v>3799465.74</v>
      </c>
      <c r="H571" s="77">
        <v>3799465.74</v>
      </c>
      <c r="I571" s="77">
        <v>3799465.74</v>
      </c>
      <c r="J571" s="74">
        <v>1</v>
      </c>
    </row>
    <row r="572" spans="1:10" ht="12.75">
      <c r="A572" s="68">
        <f t="shared" si="8"/>
        <v>560</v>
      </c>
      <c r="B572" s="72" t="s">
        <v>267</v>
      </c>
      <c r="C572" s="73" t="s">
        <v>118</v>
      </c>
      <c r="D572" s="73" t="s">
        <v>131</v>
      </c>
      <c r="E572" s="73" t="s">
        <v>657</v>
      </c>
      <c r="F572" s="73" t="s">
        <v>146</v>
      </c>
      <c r="G572" s="77">
        <v>435505</v>
      </c>
      <c r="H572" s="77">
        <v>435505</v>
      </c>
      <c r="I572" s="77">
        <v>435505</v>
      </c>
      <c r="J572" s="74">
        <v>1</v>
      </c>
    </row>
    <row r="573" spans="1:10" ht="38.25">
      <c r="A573" s="68">
        <f t="shared" si="8"/>
        <v>561</v>
      </c>
      <c r="B573" s="72" t="s">
        <v>803</v>
      </c>
      <c r="C573" s="73" t="s">
        <v>118</v>
      </c>
      <c r="D573" s="73" t="s">
        <v>131</v>
      </c>
      <c r="E573" s="73" t="s">
        <v>804</v>
      </c>
      <c r="F573" s="73" t="s">
        <v>68</v>
      </c>
      <c r="G573" s="77">
        <v>161900</v>
      </c>
      <c r="H573" s="77">
        <v>161900</v>
      </c>
      <c r="I573" s="77">
        <v>161900</v>
      </c>
      <c r="J573" s="74">
        <v>1</v>
      </c>
    </row>
    <row r="574" spans="1:10" ht="25.5">
      <c r="A574" s="68">
        <f t="shared" si="8"/>
        <v>562</v>
      </c>
      <c r="B574" s="72" t="s">
        <v>266</v>
      </c>
      <c r="C574" s="73" t="s">
        <v>118</v>
      </c>
      <c r="D574" s="73" t="s">
        <v>131</v>
      </c>
      <c r="E574" s="73" t="s">
        <v>804</v>
      </c>
      <c r="F574" s="73" t="s">
        <v>144</v>
      </c>
      <c r="G574" s="77">
        <v>161900</v>
      </c>
      <c r="H574" s="77">
        <v>161900</v>
      </c>
      <c r="I574" s="77">
        <v>161900</v>
      </c>
      <c r="J574" s="74">
        <v>1</v>
      </c>
    </row>
    <row r="575" spans="1:10" ht="51">
      <c r="A575" s="68">
        <f t="shared" si="8"/>
        <v>563</v>
      </c>
      <c r="B575" s="72" t="s">
        <v>805</v>
      </c>
      <c r="C575" s="73" t="s">
        <v>118</v>
      </c>
      <c r="D575" s="73" t="s">
        <v>131</v>
      </c>
      <c r="E575" s="73" t="s">
        <v>806</v>
      </c>
      <c r="F575" s="73" t="s">
        <v>68</v>
      </c>
      <c r="G575" s="77">
        <v>134400</v>
      </c>
      <c r="H575" s="77">
        <v>134400</v>
      </c>
      <c r="I575" s="77">
        <v>134400</v>
      </c>
      <c r="J575" s="74">
        <v>1</v>
      </c>
    </row>
    <row r="576" spans="1:10" ht="25.5">
      <c r="A576" s="68">
        <f t="shared" si="8"/>
        <v>564</v>
      </c>
      <c r="B576" s="72" t="s">
        <v>266</v>
      </c>
      <c r="C576" s="73" t="s">
        <v>118</v>
      </c>
      <c r="D576" s="73" t="s">
        <v>131</v>
      </c>
      <c r="E576" s="73" t="s">
        <v>806</v>
      </c>
      <c r="F576" s="73" t="s">
        <v>144</v>
      </c>
      <c r="G576" s="77">
        <v>134400</v>
      </c>
      <c r="H576" s="77">
        <v>134400</v>
      </c>
      <c r="I576" s="77">
        <v>134400</v>
      </c>
      <c r="J576" s="74">
        <v>1</v>
      </c>
    </row>
    <row r="577" spans="1:10" ht="38.25">
      <c r="A577" s="68">
        <f t="shared" si="8"/>
        <v>565</v>
      </c>
      <c r="B577" s="72" t="s">
        <v>807</v>
      </c>
      <c r="C577" s="73" t="s">
        <v>118</v>
      </c>
      <c r="D577" s="73" t="s">
        <v>131</v>
      </c>
      <c r="E577" s="73" t="s">
        <v>808</v>
      </c>
      <c r="F577" s="73" t="s">
        <v>68</v>
      </c>
      <c r="G577" s="77">
        <v>161987.58</v>
      </c>
      <c r="H577" s="77">
        <v>161987.58</v>
      </c>
      <c r="I577" s="77">
        <v>161987.58</v>
      </c>
      <c r="J577" s="74">
        <v>1</v>
      </c>
    </row>
    <row r="578" spans="1:10" ht="25.5">
      <c r="A578" s="68">
        <f t="shared" si="8"/>
        <v>566</v>
      </c>
      <c r="B578" s="72" t="s">
        <v>266</v>
      </c>
      <c r="C578" s="73" t="s">
        <v>118</v>
      </c>
      <c r="D578" s="73" t="s">
        <v>131</v>
      </c>
      <c r="E578" s="73" t="s">
        <v>808</v>
      </c>
      <c r="F578" s="73" t="s">
        <v>144</v>
      </c>
      <c r="G578" s="77">
        <v>161987.58</v>
      </c>
      <c r="H578" s="77">
        <v>161987.58</v>
      </c>
      <c r="I578" s="77">
        <v>161987.58</v>
      </c>
      <c r="J578" s="74">
        <v>1</v>
      </c>
    </row>
    <row r="579" spans="1:10" ht="51">
      <c r="A579" s="68">
        <f t="shared" si="8"/>
        <v>567</v>
      </c>
      <c r="B579" s="72" t="s">
        <v>809</v>
      </c>
      <c r="C579" s="73" t="s">
        <v>118</v>
      </c>
      <c r="D579" s="73" t="s">
        <v>131</v>
      </c>
      <c r="E579" s="73" t="s">
        <v>810</v>
      </c>
      <c r="F579" s="73" t="s">
        <v>68</v>
      </c>
      <c r="G579" s="77">
        <v>57600</v>
      </c>
      <c r="H579" s="77">
        <v>57600</v>
      </c>
      <c r="I579" s="77">
        <v>57600</v>
      </c>
      <c r="J579" s="74">
        <v>1</v>
      </c>
    </row>
    <row r="580" spans="1:10" ht="25.5">
      <c r="A580" s="68">
        <f t="shared" si="8"/>
        <v>568</v>
      </c>
      <c r="B580" s="72" t="s">
        <v>266</v>
      </c>
      <c r="C580" s="73" t="s">
        <v>118</v>
      </c>
      <c r="D580" s="73" t="s">
        <v>131</v>
      </c>
      <c r="E580" s="73" t="s">
        <v>810</v>
      </c>
      <c r="F580" s="73" t="s">
        <v>144</v>
      </c>
      <c r="G580" s="77">
        <v>57600</v>
      </c>
      <c r="H580" s="77">
        <v>57600</v>
      </c>
      <c r="I580" s="77">
        <v>57600</v>
      </c>
      <c r="J580" s="74">
        <v>1</v>
      </c>
    </row>
    <row r="581" spans="1:10" ht="38.25">
      <c r="A581" s="68">
        <f t="shared" si="8"/>
        <v>569</v>
      </c>
      <c r="B581" s="72" t="s">
        <v>660</v>
      </c>
      <c r="C581" s="73" t="s">
        <v>118</v>
      </c>
      <c r="D581" s="73" t="s">
        <v>131</v>
      </c>
      <c r="E581" s="73" t="s">
        <v>661</v>
      </c>
      <c r="F581" s="73" t="s">
        <v>68</v>
      </c>
      <c r="G581" s="77">
        <v>2662162.82</v>
      </c>
      <c r="H581" s="77">
        <v>2662162.82</v>
      </c>
      <c r="I581" s="77">
        <v>2662162.82</v>
      </c>
      <c r="J581" s="74">
        <v>1</v>
      </c>
    </row>
    <row r="582" spans="1:10" ht="25.5">
      <c r="A582" s="68">
        <f t="shared" si="8"/>
        <v>570</v>
      </c>
      <c r="B582" s="72" t="s">
        <v>266</v>
      </c>
      <c r="C582" s="73" t="s">
        <v>118</v>
      </c>
      <c r="D582" s="73" t="s">
        <v>131</v>
      </c>
      <c r="E582" s="73" t="s">
        <v>661</v>
      </c>
      <c r="F582" s="73" t="s">
        <v>144</v>
      </c>
      <c r="G582" s="77">
        <v>2662162.82</v>
      </c>
      <c r="H582" s="77">
        <v>2662162.82</v>
      </c>
      <c r="I582" s="77">
        <v>2662162.82</v>
      </c>
      <c r="J582" s="74">
        <v>1</v>
      </c>
    </row>
    <row r="583" spans="1:10" ht="12.75">
      <c r="A583" s="68">
        <f t="shared" si="8"/>
        <v>571</v>
      </c>
      <c r="B583" s="72" t="s">
        <v>662</v>
      </c>
      <c r="C583" s="73" t="s">
        <v>118</v>
      </c>
      <c r="D583" s="73" t="s">
        <v>70</v>
      </c>
      <c r="E583" s="73" t="s">
        <v>255</v>
      </c>
      <c r="F583" s="73" t="s">
        <v>68</v>
      </c>
      <c r="G583" s="77">
        <v>31370308.55</v>
      </c>
      <c r="H583" s="77">
        <v>31370308.55</v>
      </c>
      <c r="I583" s="77">
        <v>17819770.54</v>
      </c>
      <c r="J583" s="74">
        <v>0.5680457529321942</v>
      </c>
    </row>
    <row r="584" spans="1:10" ht="51">
      <c r="A584" s="68">
        <f t="shared" si="8"/>
        <v>572</v>
      </c>
      <c r="B584" s="72" t="s">
        <v>574</v>
      </c>
      <c r="C584" s="73" t="s">
        <v>118</v>
      </c>
      <c r="D584" s="73" t="s">
        <v>70</v>
      </c>
      <c r="E584" s="73" t="s">
        <v>575</v>
      </c>
      <c r="F584" s="73" t="s">
        <v>68</v>
      </c>
      <c r="G584" s="77">
        <v>31370308.55</v>
      </c>
      <c r="H584" s="77">
        <v>31370308.55</v>
      </c>
      <c r="I584" s="77">
        <v>17819770.54</v>
      </c>
      <c r="J584" s="74">
        <v>0.5680457529321942</v>
      </c>
    </row>
    <row r="585" spans="1:10" ht="25.5">
      <c r="A585" s="68">
        <f t="shared" si="8"/>
        <v>573</v>
      </c>
      <c r="B585" s="72" t="s">
        <v>597</v>
      </c>
      <c r="C585" s="73" t="s">
        <v>118</v>
      </c>
      <c r="D585" s="73" t="s">
        <v>70</v>
      </c>
      <c r="E585" s="73" t="s">
        <v>598</v>
      </c>
      <c r="F585" s="73" t="s">
        <v>68</v>
      </c>
      <c r="G585" s="77">
        <v>31370308.55</v>
      </c>
      <c r="H585" s="77">
        <v>31370308.55</v>
      </c>
      <c r="I585" s="77">
        <v>17819770.54</v>
      </c>
      <c r="J585" s="74">
        <v>0.5680457529321942</v>
      </c>
    </row>
    <row r="586" spans="1:10" ht="25.5">
      <c r="A586" s="68">
        <f t="shared" si="8"/>
        <v>574</v>
      </c>
      <c r="B586" s="72" t="s">
        <v>663</v>
      </c>
      <c r="C586" s="73" t="s">
        <v>118</v>
      </c>
      <c r="D586" s="73" t="s">
        <v>70</v>
      </c>
      <c r="E586" s="73" t="s">
        <v>664</v>
      </c>
      <c r="F586" s="73" t="s">
        <v>68</v>
      </c>
      <c r="G586" s="77">
        <v>3660843.98</v>
      </c>
      <c r="H586" s="77">
        <v>3660843.98</v>
      </c>
      <c r="I586" s="77">
        <v>3660843.98</v>
      </c>
      <c r="J586" s="74">
        <v>1</v>
      </c>
    </row>
    <row r="587" spans="1:10" ht="25.5">
      <c r="A587" s="68">
        <f t="shared" si="8"/>
        <v>575</v>
      </c>
      <c r="B587" s="72" t="s">
        <v>306</v>
      </c>
      <c r="C587" s="73" t="s">
        <v>118</v>
      </c>
      <c r="D587" s="73" t="s">
        <v>70</v>
      </c>
      <c r="E587" s="73" t="s">
        <v>664</v>
      </c>
      <c r="F587" s="73" t="s">
        <v>148</v>
      </c>
      <c r="G587" s="77">
        <v>1783877</v>
      </c>
      <c r="H587" s="77">
        <v>1783877</v>
      </c>
      <c r="I587" s="77">
        <v>1783877</v>
      </c>
      <c r="J587" s="74">
        <v>1</v>
      </c>
    </row>
    <row r="588" spans="1:13" s="38" customFormat="1" ht="25.5">
      <c r="A588" s="67">
        <f t="shared" si="8"/>
        <v>576</v>
      </c>
      <c r="B588" s="72" t="s">
        <v>266</v>
      </c>
      <c r="C588" s="73" t="s">
        <v>118</v>
      </c>
      <c r="D588" s="73" t="s">
        <v>70</v>
      </c>
      <c r="E588" s="73" t="s">
        <v>664</v>
      </c>
      <c r="F588" s="73" t="s">
        <v>144</v>
      </c>
      <c r="G588" s="77">
        <v>1876966.98</v>
      </c>
      <c r="H588" s="77">
        <v>1876966.98</v>
      </c>
      <c r="I588" s="77">
        <v>1876966.98</v>
      </c>
      <c r="J588" s="74">
        <v>1</v>
      </c>
      <c r="K588" s="5"/>
      <c r="L588" s="5"/>
      <c r="M588" s="5"/>
    </row>
    <row r="589" spans="1:10" ht="25.5">
      <c r="A589" s="68">
        <f t="shared" si="8"/>
        <v>577</v>
      </c>
      <c r="B589" s="72" t="s">
        <v>665</v>
      </c>
      <c r="C589" s="73" t="s">
        <v>118</v>
      </c>
      <c r="D589" s="73" t="s">
        <v>70</v>
      </c>
      <c r="E589" s="73" t="s">
        <v>666</v>
      </c>
      <c r="F589" s="73" t="s">
        <v>68</v>
      </c>
      <c r="G589" s="77">
        <v>783959</v>
      </c>
      <c r="H589" s="77">
        <v>783959</v>
      </c>
      <c r="I589" s="77">
        <v>783959</v>
      </c>
      <c r="J589" s="74">
        <v>1</v>
      </c>
    </row>
    <row r="590" spans="1:10" ht="25.5">
      <c r="A590" s="68">
        <f t="shared" si="8"/>
        <v>578</v>
      </c>
      <c r="B590" s="72" t="s">
        <v>266</v>
      </c>
      <c r="C590" s="73" t="s">
        <v>118</v>
      </c>
      <c r="D590" s="73" t="s">
        <v>70</v>
      </c>
      <c r="E590" s="73" t="s">
        <v>666</v>
      </c>
      <c r="F590" s="73" t="s">
        <v>144</v>
      </c>
      <c r="G590" s="77">
        <v>99540</v>
      </c>
      <c r="H590" s="77">
        <v>99540</v>
      </c>
      <c r="I590" s="77">
        <v>99540</v>
      </c>
      <c r="J590" s="74">
        <v>1</v>
      </c>
    </row>
    <row r="591" spans="1:10" ht="12.75">
      <c r="A591" s="68">
        <f aca="true" t="shared" si="9" ref="A591:A621">A590+1</f>
        <v>579</v>
      </c>
      <c r="B591" s="72" t="s">
        <v>315</v>
      </c>
      <c r="C591" s="73" t="s">
        <v>118</v>
      </c>
      <c r="D591" s="73" t="s">
        <v>70</v>
      </c>
      <c r="E591" s="73" t="s">
        <v>666</v>
      </c>
      <c r="F591" s="73" t="s">
        <v>149</v>
      </c>
      <c r="G591" s="77">
        <v>684419</v>
      </c>
      <c r="H591" s="77">
        <v>684419</v>
      </c>
      <c r="I591" s="77">
        <v>684419</v>
      </c>
      <c r="J591" s="74">
        <v>1</v>
      </c>
    </row>
    <row r="592" spans="1:10" ht="38.25">
      <c r="A592" s="68">
        <f t="shared" si="9"/>
        <v>580</v>
      </c>
      <c r="B592" s="72" t="s">
        <v>667</v>
      </c>
      <c r="C592" s="73" t="s">
        <v>118</v>
      </c>
      <c r="D592" s="73" t="s">
        <v>70</v>
      </c>
      <c r="E592" s="73" t="s">
        <v>668</v>
      </c>
      <c r="F592" s="73" t="s">
        <v>68</v>
      </c>
      <c r="G592" s="77">
        <v>23889464.38</v>
      </c>
      <c r="H592" s="77">
        <v>23889464.38</v>
      </c>
      <c r="I592" s="77">
        <v>10338926.37</v>
      </c>
      <c r="J592" s="74">
        <v>0.4327818407957123</v>
      </c>
    </row>
    <row r="593" spans="1:10" ht="12.75">
      <c r="A593" s="68">
        <f t="shared" si="9"/>
        <v>581</v>
      </c>
      <c r="B593" s="72" t="s">
        <v>315</v>
      </c>
      <c r="C593" s="73" t="s">
        <v>118</v>
      </c>
      <c r="D593" s="73" t="s">
        <v>70</v>
      </c>
      <c r="E593" s="73" t="s">
        <v>668</v>
      </c>
      <c r="F593" s="73" t="s">
        <v>149</v>
      </c>
      <c r="G593" s="77">
        <v>23889464.38</v>
      </c>
      <c r="H593" s="77">
        <v>23889464.38</v>
      </c>
      <c r="I593" s="77">
        <v>10338926.37</v>
      </c>
      <c r="J593" s="74">
        <v>0.4327818407957123</v>
      </c>
    </row>
    <row r="594" spans="1:10" ht="38.25">
      <c r="A594" s="68">
        <f t="shared" si="9"/>
        <v>582</v>
      </c>
      <c r="B594" s="72" t="s">
        <v>669</v>
      </c>
      <c r="C594" s="73" t="s">
        <v>118</v>
      </c>
      <c r="D594" s="73" t="s">
        <v>70</v>
      </c>
      <c r="E594" s="73" t="s">
        <v>670</v>
      </c>
      <c r="F594" s="73" t="s">
        <v>68</v>
      </c>
      <c r="G594" s="77">
        <v>1948077.55</v>
      </c>
      <c r="H594" s="77">
        <v>1948077.55</v>
      </c>
      <c r="I594" s="77">
        <v>1948077.55</v>
      </c>
      <c r="J594" s="74">
        <v>1</v>
      </c>
    </row>
    <row r="595" spans="1:10" ht="25.5">
      <c r="A595" s="68">
        <f t="shared" si="9"/>
        <v>583</v>
      </c>
      <c r="B595" s="72" t="s">
        <v>266</v>
      </c>
      <c r="C595" s="73" t="s">
        <v>118</v>
      </c>
      <c r="D595" s="73" t="s">
        <v>70</v>
      </c>
      <c r="E595" s="73" t="s">
        <v>670</v>
      </c>
      <c r="F595" s="73" t="s">
        <v>144</v>
      </c>
      <c r="G595" s="77">
        <v>223877.55</v>
      </c>
      <c r="H595" s="77">
        <v>223877.55</v>
      </c>
      <c r="I595" s="77">
        <v>223877.55</v>
      </c>
      <c r="J595" s="74">
        <v>1</v>
      </c>
    </row>
    <row r="596" spans="1:10" ht="12.75">
      <c r="A596" s="68">
        <f t="shared" si="9"/>
        <v>584</v>
      </c>
      <c r="B596" s="72" t="s">
        <v>315</v>
      </c>
      <c r="C596" s="73" t="s">
        <v>118</v>
      </c>
      <c r="D596" s="73" t="s">
        <v>70</v>
      </c>
      <c r="E596" s="73" t="s">
        <v>670</v>
      </c>
      <c r="F596" s="73" t="s">
        <v>149</v>
      </c>
      <c r="G596" s="77">
        <v>1724200</v>
      </c>
      <c r="H596" s="77">
        <v>1724200</v>
      </c>
      <c r="I596" s="77">
        <v>1724200</v>
      </c>
      <c r="J596" s="74">
        <v>1</v>
      </c>
    </row>
    <row r="597" spans="1:10" ht="38.25">
      <c r="A597" s="68">
        <f t="shared" si="9"/>
        <v>585</v>
      </c>
      <c r="B597" s="72" t="s">
        <v>658</v>
      </c>
      <c r="C597" s="73" t="s">
        <v>118</v>
      </c>
      <c r="D597" s="73" t="s">
        <v>70</v>
      </c>
      <c r="E597" s="73" t="s">
        <v>659</v>
      </c>
      <c r="F597" s="73" t="s">
        <v>68</v>
      </c>
      <c r="G597" s="77">
        <v>1087963.64</v>
      </c>
      <c r="H597" s="77">
        <v>1087963.64</v>
      </c>
      <c r="I597" s="77">
        <v>1087963.64</v>
      </c>
      <c r="J597" s="74">
        <v>1</v>
      </c>
    </row>
    <row r="598" spans="1:10" ht="25.5">
      <c r="A598" s="68">
        <f t="shared" si="9"/>
        <v>586</v>
      </c>
      <c r="B598" s="72" t="s">
        <v>266</v>
      </c>
      <c r="C598" s="73" t="s">
        <v>118</v>
      </c>
      <c r="D598" s="73" t="s">
        <v>70</v>
      </c>
      <c r="E598" s="73" t="s">
        <v>659</v>
      </c>
      <c r="F598" s="73" t="s">
        <v>144</v>
      </c>
      <c r="G598" s="77">
        <v>1087963.64</v>
      </c>
      <c r="H598" s="77">
        <v>1087963.64</v>
      </c>
      <c r="I598" s="77">
        <v>1087963.64</v>
      </c>
      <c r="J598" s="74">
        <v>1</v>
      </c>
    </row>
    <row r="599" spans="1:13" s="38" customFormat="1" ht="25.5">
      <c r="A599" s="67">
        <f t="shared" si="9"/>
        <v>587</v>
      </c>
      <c r="B599" s="69" t="s">
        <v>671</v>
      </c>
      <c r="C599" s="70" t="s">
        <v>25</v>
      </c>
      <c r="D599" s="70" t="s">
        <v>67</v>
      </c>
      <c r="E599" s="70" t="s">
        <v>255</v>
      </c>
      <c r="F599" s="70" t="s">
        <v>68</v>
      </c>
      <c r="G599" s="76">
        <v>2671995</v>
      </c>
      <c r="H599" s="76">
        <v>2671995</v>
      </c>
      <c r="I599" s="76">
        <v>2669231.53</v>
      </c>
      <c r="J599" s="71">
        <v>0.9989657652802494</v>
      </c>
      <c r="K599" s="5"/>
      <c r="L599" s="5"/>
      <c r="M599" s="5"/>
    </row>
    <row r="600" spans="1:10" ht="12.75">
      <c r="A600" s="68">
        <f t="shared" si="9"/>
        <v>588</v>
      </c>
      <c r="B600" s="72" t="s">
        <v>256</v>
      </c>
      <c r="C600" s="73" t="s">
        <v>25</v>
      </c>
      <c r="D600" s="73" t="s">
        <v>56</v>
      </c>
      <c r="E600" s="73" t="s">
        <v>255</v>
      </c>
      <c r="F600" s="73" t="s">
        <v>68</v>
      </c>
      <c r="G600" s="77">
        <v>2671995</v>
      </c>
      <c r="H600" s="77">
        <v>2671995</v>
      </c>
      <c r="I600" s="77">
        <v>2669231.53</v>
      </c>
      <c r="J600" s="74">
        <v>0.9989657652802494</v>
      </c>
    </row>
    <row r="601" spans="1:10" ht="38.25">
      <c r="A601" s="68">
        <f t="shared" si="9"/>
        <v>589</v>
      </c>
      <c r="B601" s="72" t="s">
        <v>672</v>
      </c>
      <c r="C601" s="73" t="s">
        <v>25</v>
      </c>
      <c r="D601" s="73" t="s">
        <v>38</v>
      </c>
      <c r="E601" s="73" t="s">
        <v>255</v>
      </c>
      <c r="F601" s="73" t="s">
        <v>68</v>
      </c>
      <c r="G601" s="77">
        <v>2671995</v>
      </c>
      <c r="H601" s="77">
        <v>2671995</v>
      </c>
      <c r="I601" s="77">
        <v>2669231.53</v>
      </c>
      <c r="J601" s="74">
        <v>0.9989657652802494</v>
      </c>
    </row>
    <row r="602" spans="1:10" ht="12.75">
      <c r="A602" s="68">
        <f t="shared" si="9"/>
        <v>590</v>
      </c>
      <c r="B602" s="72" t="s">
        <v>258</v>
      </c>
      <c r="C602" s="73" t="s">
        <v>25</v>
      </c>
      <c r="D602" s="73" t="s">
        <v>38</v>
      </c>
      <c r="E602" s="73" t="s">
        <v>259</v>
      </c>
      <c r="F602" s="73" t="s">
        <v>68</v>
      </c>
      <c r="G602" s="77">
        <v>2671995</v>
      </c>
      <c r="H602" s="77">
        <v>2671995</v>
      </c>
      <c r="I602" s="77">
        <v>2669231.53</v>
      </c>
      <c r="J602" s="74">
        <v>0.9989657652802494</v>
      </c>
    </row>
    <row r="603" spans="1:10" ht="25.5">
      <c r="A603" s="68">
        <f t="shared" si="9"/>
        <v>591</v>
      </c>
      <c r="B603" s="72" t="s">
        <v>264</v>
      </c>
      <c r="C603" s="73" t="s">
        <v>25</v>
      </c>
      <c r="D603" s="73" t="s">
        <v>38</v>
      </c>
      <c r="E603" s="73" t="s">
        <v>265</v>
      </c>
      <c r="F603" s="73" t="s">
        <v>68</v>
      </c>
      <c r="G603" s="77">
        <v>1263737</v>
      </c>
      <c r="H603" s="77">
        <v>1263737</v>
      </c>
      <c r="I603" s="77">
        <v>1261163.49</v>
      </c>
      <c r="J603" s="74">
        <v>0.9979635715342671</v>
      </c>
    </row>
    <row r="604" spans="1:10" ht="25.5">
      <c r="A604" s="68">
        <f t="shared" si="9"/>
        <v>592</v>
      </c>
      <c r="B604" s="72" t="s">
        <v>262</v>
      </c>
      <c r="C604" s="73" t="s">
        <v>25</v>
      </c>
      <c r="D604" s="73" t="s">
        <v>38</v>
      </c>
      <c r="E604" s="73" t="s">
        <v>265</v>
      </c>
      <c r="F604" s="73" t="s">
        <v>143</v>
      </c>
      <c r="G604" s="77">
        <v>1259942</v>
      </c>
      <c r="H604" s="77">
        <v>1259942</v>
      </c>
      <c r="I604" s="77">
        <v>1257368.49</v>
      </c>
      <c r="J604" s="74">
        <v>0.9979574377233238</v>
      </c>
    </row>
    <row r="605" spans="1:10" ht="25.5">
      <c r="A605" s="68">
        <f t="shared" si="9"/>
        <v>593</v>
      </c>
      <c r="B605" s="72" t="s">
        <v>266</v>
      </c>
      <c r="C605" s="73" t="s">
        <v>25</v>
      </c>
      <c r="D605" s="73" t="s">
        <v>38</v>
      </c>
      <c r="E605" s="73" t="s">
        <v>265</v>
      </c>
      <c r="F605" s="73" t="s">
        <v>144</v>
      </c>
      <c r="G605" s="77">
        <v>3795</v>
      </c>
      <c r="H605" s="77">
        <v>3795</v>
      </c>
      <c r="I605" s="77">
        <v>3795</v>
      </c>
      <c r="J605" s="74">
        <v>1</v>
      </c>
    </row>
    <row r="606" spans="1:10" ht="25.5">
      <c r="A606" s="68">
        <f t="shared" si="9"/>
        <v>594</v>
      </c>
      <c r="B606" s="72" t="s">
        <v>673</v>
      </c>
      <c r="C606" s="73" t="s">
        <v>25</v>
      </c>
      <c r="D606" s="73" t="s">
        <v>38</v>
      </c>
      <c r="E606" s="73" t="s">
        <v>674</v>
      </c>
      <c r="F606" s="73" t="s">
        <v>68</v>
      </c>
      <c r="G606" s="77">
        <v>1244258</v>
      </c>
      <c r="H606" s="77">
        <v>1244258</v>
      </c>
      <c r="I606" s="77">
        <v>1244068.04</v>
      </c>
      <c r="J606" s="74">
        <v>0.9998473306982957</v>
      </c>
    </row>
    <row r="607" spans="1:10" ht="25.5">
      <c r="A607" s="68">
        <f t="shared" si="9"/>
        <v>595</v>
      </c>
      <c r="B607" s="72" t="s">
        <v>262</v>
      </c>
      <c r="C607" s="73" t="s">
        <v>25</v>
      </c>
      <c r="D607" s="73" t="s">
        <v>38</v>
      </c>
      <c r="E607" s="73" t="s">
        <v>674</v>
      </c>
      <c r="F607" s="73" t="s">
        <v>143</v>
      </c>
      <c r="G607" s="77">
        <v>1243858</v>
      </c>
      <c r="H607" s="77">
        <v>1243858</v>
      </c>
      <c r="I607" s="77">
        <v>1243845.41</v>
      </c>
      <c r="J607" s="74">
        <v>0.9999898782658471</v>
      </c>
    </row>
    <row r="608" spans="1:10" ht="12.75">
      <c r="A608" s="68">
        <f t="shared" si="9"/>
        <v>596</v>
      </c>
      <c r="B608" s="72" t="s">
        <v>267</v>
      </c>
      <c r="C608" s="73" t="s">
        <v>25</v>
      </c>
      <c r="D608" s="73" t="s">
        <v>38</v>
      </c>
      <c r="E608" s="73" t="s">
        <v>674</v>
      </c>
      <c r="F608" s="73" t="s">
        <v>146</v>
      </c>
      <c r="G608" s="77">
        <v>400</v>
      </c>
      <c r="H608" s="77">
        <v>400</v>
      </c>
      <c r="I608" s="77">
        <v>222.63</v>
      </c>
      <c r="J608" s="74">
        <v>0.556575</v>
      </c>
    </row>
    <row r="609" spans="1:10" ht="25.5">
      <c r="A609" s="68">
        <f t="shared" si="9"/>
        <v>597</v>
      </c>
      <c r="B609" s="72" t="s">
        <v>675</v>
      </c>
      <c r="C609" s="73" t="s">
        <v>25</v>
      </c>
      <c r="D609" s="73" t="s">
        <v>38</v>
      </c>
      <c r="E609" s="73" t="s">
        <v>676</v>
      </c>
      <c r="F609" s="73" t="s">
        <v>68</v>
      </c>
      <c r="G609" s="77">
        <v>164000</v>
      </c>
      <c r="H609" s="77">
        <v>164000</v>
      </c>
      <c r="I609" s="77">
        <v>164000</v>
      </c>
      <c r="J609" s="74">
        <v>1</v>
      </c>
    </row>
    <row r="610" spans="1:13" s="38" customFormat="1" ht="25.5">
      <c r="A610" s="68">
        <f t="shared" si="9"/>
        <v>598</v>
      </c>
      <c r="B610" s="72" t="s">
        <v>262</v>
      </c>
      <c r="C610" s="73" t="s">
        <v>25</v>
      </c>
      <c r="D610" s="73" t="s">
        <v>38</v>
      </c>
      <c r="E610" s="73" t="s">
        <v>676</v>
      </c>
      <c r="F610" s="73" t="s">
        <v>143</v>
      </c>
      <c r="G610" s="77">
        <v>164000</v>
      </c>
      <c r="H610" s="77">
        <v>164000</v>
      </c>
      <c r="I610" s="77">
        <v>164000</v>
      </c>
      <c r="J610" s="74">
        <v>1</v>
      </c>
      <c r="K610" s="5"/>
      <c r="L610" s="5"/>
      <c r="M610" s="5"/>
    </row>
    <row r="611" spans="1:13" s="38" customFormat="1" ht="25.5">
      <c r="A611" s="67">
        <f t="shared" si="9"/>
        <v>599</v>
      </c>
      <c r="B611" s="69" t="s">
        <v>677</v>
      </c>
      <c r="C611" s="70" t="s">
        <v>26</v>
      </c>
      <c r="D611" s="70" t="s">
        <v>67</v>
      </c>
      <c r="E611" s="70" t="s">
        <v>255</v>
      </c>
      <c r="F611" s="70" t="s">
        <v>68</v>
      </c>
      <c r="G611" s="76">
        <v>2663700</v>
      </c>
      <c r="H611" s="76">
        <v>2663700</v>
      </c>
      <c r="I611" s="76">
        <v>2634535.47</v>
      </c>
      <c r="J611" s="71">
        <v>0.9890511206216916</v>
      </c>
      <c r="K611" s="5"/>
      <c r="L611" s="5"/>
      <c r="M611" s="5"/>
    </row>
    <row r="612" spans="1:10" ht="12.75">
      <c r="A612" s="68">
        <f t="shared" si="9"/>
        <v>600</v>
      </c>
      <c r="B612" s="72" t="s">
        <v>256</v>
      </c>
      <c r="C612" s="73" t="s">
        <v>26</v>
      </c>
      <c r="D612" s="73" t="s">
        <v>56</v>
      </c>
      <c r="E612" s="73" t="s">
        <v>255</v>
      </c>
      <c r="F612" s="73" t="s">
        <v>68</v>
      </c>
      <c r="G612" s="77">
        <v>2663700</v>
      </c>
      <c r="H612" s="77">
        <v>2663700</v>
      </c>
      <c r="I612" s="77">
        <v>2634535.47</v>
      </c>
      <c r="J612" s="74">
        <v>0.9890511206216916</v>
      </c>
    </row>
    <row r="613" spans="1:10" ht="38.25">
      <c r="A613" s="68">
        <f t="shared" si="9"/>
        <v>601</v>
      </c>
      <c r="B613" s="72" t="s">
        <v>268</v>
      </c>
      <c r="C613" s="73" t="s">
        <v>26</v>
      </c>
      <c r="D613" s="73" t="s">
        <v>120</v>
      </c>
      <c r="E613" s="73" t="s">
        <v>255</v>
      </c>
      <c r="F613" s="73" t="s">
        <v>68</v>
      </c>
      <c r="G613" s="77">
        <v>2663700</v>
      </c>
      <c r="H613" s="77">
        <v>2663700</v>
      </c>
      <c r="I613" s="77">
        <v>2634535.47</v>
      </c>
      <c r="J613" s="74">
        <v>0.9890511206216916</v>
      </c>
    </row>
    <row r="614" spans="1:10" ht="12.75">
      <c r="A614" s="68">
        <f t="shared" si="9"/>
        <v>602</v>
      </c>
      <c r="B614" s="72" t="s">
        <v>258</v>
      </c>
      <c r="C614" s="73" t="s">
        <v>26</v>
      </c>
      <c r="D614" s="73" t="s">
        <v>120</v>
      </c>
      <c r="E614" s="73" t="s">
        <v>259</v>
      </c>
      <c r="F614" s="73" t="s">
        <v>68</v>
      </c>
      <c r="G614" s="77">
        <v>2663700</v>
      </c>
      <c r="H614" s="77">
        <v>2663700</v>
      </c>
      <c r="I614" s="77">
        <v>2634535.47</v>
      </c>
      <c r="J614" s="74">
        <v>0.9890511206216916</v>
      </c>
    </row>
    <row r="615" spans="1:10" ht="25.5">
      <c r="A615" s="68">
        <f t="shared" si="9"/>
        <v>603</v>
      </c>
      <c r="B615" s="72" t="s">
        <v>264</v>
      </c>
      <c r="C615" s="73" t="s">
        <v>26</v>
      </c>
      <c r="D615" s="73" t="s">
        <v>120</v>
      </c>
      <c r="E615" s="73" t="s">
        <v>265</v>
      </c>
      <c r="F615" s="73" t="s">
        <v>68</v>
      </c>
      <c r="G615" s="77">
        <v>1796918</v>
      </c>
      <c r="H615" s="77">
        <v>1796918</v>
      </c>
      <c r="I615" s="77">
        <v>1773285.48</v>
      </c>
      <c r="J615" s="74">
        <v>0.9868483035953783</v>
      </c>
    </row>
    <row r="616" spans="1:10" ht="25.5">
      <c r="A616" s="68">
        <f t="shared" si="9"/>
        <v>604</v>
      </c>
      <c r="B616" s="72" t="s">
        <v>262</v>
      </c>
      <c r="C616" s="73" t="s">
        <v>26</v>
      </c>
      <c r="D616" s="73" t="s">
        <v>120</v>
      </c>
      <c r="E616" s="73" t="s">
        <v>265</v>
      </c>
      <c r="F616" s="73" t="s">
        <v>143</v>
      </c>
      <c r="G616" s="77">
        <v>1685215</v>
      </c>
      <c r="H616" s="77">
        <v>1685215</v>
      </c>
      <c r="I616" s="77">
        <v>1664582.48</v>
      </c>
      <c r="J616" s="74">
        <v>0.987756743204873</v>
      </c>
    </row>
    <row r="617" spans="1:10" ht="25.5">
      <c r="A617" s="68">
        <f t="shared" si="9"/>
        <v>605</v>
      </c>
      <c r="B617" s="72" t="s">
        <v>266</v>
      </c>
      <c r="C617" s="73" t="s">
        <v>26</v>
      </c>
      <c r="D617" s="73" t="s">
        <v>120</v>
      </c>
      <c r="E617" s="73" t="s">
        <v>265</v>
      </c>
      <c r="F617" s="73" t="s">
        <v>144</v>
      </c>
      <c r="G617" s="77">
        <v>108703</v>
      </c>
      <c r="H617" s="77">
        <v>108703</v>
      </c>
      <c r="I617" s="77">
        <v>108703</v>
      </c>
      <c r="J617" s="74">
        <v>1</v>
      </c>
    </row>
    <row r="618" spans="1:10" ht="12.75">
      <c r="A618" s="68">
        <f t="shared" si="9"/>
        <v>606</v>
      </c>
      <c r="B618" s="72" t="s">
        <v>267</v>
      </c>
      <c r="C618" s="73" t="s">
        <v>26</v>
      </c>
      <c r="D618" s="73" t="s">
        <v>120</v>
      </c>
      <c r="E618" s="73" t="s">
        <v>265</v>
      </c>
      <c r="F618" s="73" t="s">
        <v>146</v>
      </c>
      <c r="G618" s="77">
        <v>3000</v>
      </c>
      <c r="H618" s="77">
        <v>3000</v>
      </c>
      <c r="I618" s="77">
        <v>0</v>
      </c>
      <c r="J618" s="74">
        <v>0</v>
      </c>
    </row>
    <row r="619" spans="1:10" ht="25.5">
      <c r="A619" s="68">
        <f t="shared" si="9"/>
        <v>607</v>
      </c>
      <c r="B619" s="72" t="s">
        <v>678</v>
      </c>
      <c r="C619" s="73" t="s">
        <v>26</v>
      </c>
      <c r="D619" s="73" t="s">
        <v>120</v>
      </c>
      <c r="E619" s="73" t="s">
        <v>679</v>
      </c>
      <c r="F619" s="73" t="s">
        <v>68</v>
      </c>
      <c r="G619" s="77">
        <v>866782</v>
      </c>
      <c r="H619" s="77">
        <v>866782</v>
      </c>
      <c r="I619" s="77">
        <v>861249.99</v>
      </c>
      <c r="J619" s="74">
        <v>0.9936177608672077</v>
      </c>
    </row>
    <row r="620" spans="1:10" ht="25.5">
      <c r="A620" s="68">
        <f t="shared" si="9"/>
        <v>608</v>
      </c>
      <c r="B620" s="72" t="s">
        <v>262</v>
      </c>
      <c r="C620" s="73" t="s">
        <v>26</v>
      </c>
      <c r="D620" s="73" t="s">
        <v>120</v>
      </c>
      <c r="E620" s="73" t="s">
        <v>679</v>
      </c>
      <c r="F620" s="73" t="s">
        <v>143</v>
      </c>
      <c r="G620" s="77">
        <v>866782</v>
      </c>
      <c r="H620" s="77">
        <v>866782</v>
      </c>
      <c r="I620" s="77">
        <v>861249.99</v>
      </c>
      <c r="J620" s="74">
        <v>0.9936177608672077</v>
      </c>
    </row>
    <row r="621" spans="1:10" s="38" customFormat="1" ht="12.75">
      <c r="A621" s="67">
        <f t="shared" si="9"/>
        <v>609</v>
      </c>
      <c r="B621" s="118" t="s">
        <v>253</v>
      </c>
      <c r="C621" s="119"/>
      <c r="D621" s="119"/>
      <c r="E621" s="119"/>
      <c r="F621" s="119"/>
      <c r="G621" s="78">
        <v>1133238406.54</v>
      </c>
      <c r="H621" s="78">
        <v>1133238406.54</v>
      </c>
      <c r="I621" s="78">
        <v>1050521186.37</v>
      </c>
      <c r="J621" s="75">
        <v>0.9270081037735458</v>
      </c>
    </row>
  </sheetData>
  <sheetProtection/>
  <autoFilter ref="A12:M621"/>
  <mergeCells count="16">
    <mergeCell ref="H1:J1"/>
    <mergeCell ref="H2:J2"/>
    <mergeCell ref="H3:J3"/>
    <mergeCell ref="H4:J4"/>
    <mergeCell ref="H5:J5"/>
    <mergeCell ref="B621:F621"/>
    <mergeCell ref="F9:F11"/>
    <mergeCell ref="G9:G11"/>
    <mergeCell ref="C9:C11"/>
    <mergeCell ref="H9:H11"/>
    <mergeCell ref="I9:J10"/>
    <mergeCell ref="A7:J7"/>
    <mergeCell ref="A9:A11"/>
    <mergeCell ref="B9:B11"/>
    <mergeCell ref="D9:D11"/>
    <mergeCell ref="E9:E11"/>
  </mergeCells>
  <printOptions/>
  <pageMargins left="0.984251968503937" right="0.1968503937007874" top="0.1968503937007874" bottom="0.1968503937007874" header="0.5118110236220472"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24"/>
  <sheetViews>
    <sheetView zoomScalePageLayoutView="0" workbookViewId="0" topLeftCell="A1">
      <selection activeCell="E5" sqref="E5:F5"/>
    </sheetView>
  </sheetViews>
  <sheetFormatPr defaultColWidth="9.140625" defaultRowHeight="12.75"/>
  <cols>
    <col min="1" max="1" width="5.57421875" style="2" customWidth="1"/>
    <col min="2" max="2" width="41.8515625" style="3" customWidth="1"/>
    <col min="3" max="3" width="22.421875" style="3" customWidth="1"/>
    <col min="4" max="5" width="15.00390625" style="3" customWidth="1"/>
    <col min="6" max="6" width="15.57421875" style="3" customWidth="1"/>
    <col min="7" max="7" width="11.140625" style="3" customWidth="1"/>
    <col min="8" max="16384" width="9.140625" style="3" customWidth="1"/>
  </cols>
  <sheetData>
    <row r="1" spans="5:6" ht="12.75" customHeight="1">
      <c r="E1" s="206" t="s">
        <v>108</v>
      </c>
      <c r="F1" s="206"/>
    </row>
    <row r="2" spans="5:6" ht="12.75" customHeight="1">
      <c r="E2" s="197" t="s">
        <v>61</v>
      </c>
      <c r="F2" s="197"/>
    </row>
    <row r="3" spans="5:6" ht="12.75" customHeight="1">
      <c r="E3" s="197" t="s">
        <v>111</v>
      </c>
      <c r="F3" s="197"/>
    </row>
    <row r="4" spans="5:6" ht="12.75" customHeight="1">
      <c r="E4" s="198" t="s">
        <v>119</v>
      </c>
      <c r="F4" s="198"/>
    </row>
    <row r="5" spans="5:6" ht="11.25" customHeight="1">
      <c r="E5" s="199" t="s">
        <v>252</v>
      </c>
      <c r="F5" s="199"/>
    </row>
    <row r="6" ht="12">
      <c r="F6" s="23"/>
    </row>
    <row r="9" spans="1:6" ht="43.5" customHeight="1">
      <c r="A9" s="124" t="s">
        <v>819</v>
      </c>
      <c r="B9" s="125"/>
      <c r="C9" s="125"/>
      <c r="D9" s="125"/>
      <c r="E9" s="125"/>
      <c r="F9" s="125"/>
    </row>
    <row r="10" spans="1:5" ht="11.25">
      <c r="A10" s="49"/>
      <c r="B10" s="50"/>
      <c r="C10" s="49"/>
      <c r="D10" s="49"/>
      <c r="E10" s="49"/>
    </row>
    <row r="11" spans="1:6" ht="11.25" customHeight="1">
      <c r="A11" s="129" t="s">
        <v>112</v>
      </c>
      <c r="B11" s="129" t="s">
        <v>59</v>
      </c>
      <c r="C11" s="130" t="s">
        <v>58</v>
      </c>
      <c r="D11" s="129" t="s">
        <v>954</v>
      </c>
      <c r="E11" s="129" t="s">
        <v>955</v>
      </c>
      <c r="F11" s="126" t="s">
        <v>956</v>
      </c>
    </row>
    <row r="12" spans="1:6" ht="11.25">
      <c r="A12" s="129"/>
      <c r="B12" s="129"/>
      <c r="C12" s="130"/>
      <c r="D12" s="129"/>
      <c r="E12" s="129"/>
      <c r="F12" s="127"/>
    </row>
    <row r="13" spans="1:6" ht="42.75" customHeight="1">
      <c r="A13" s="129"/>
      <c r="B13" s="129"/>
      <c r="C13" s="130"/>
      <c r="D13" s="129"/>
      <c r="E13" s="129"/>
      <c r="F13" s="128"/>
    </row>
    <row r="14" spans="1:6" ht="11.25">
      <c r="A14" s="51">
        <v>1</v>
      </c>
      <c r="B14" s="51">
        <v>2</v>
      </c>
      <c r="C14" s="51">
        <v>3</v>
      </c>
      <c r="D14" s="51">
        <v>4</v>
      </c>
      <c r="E14" s="51">
        <v>5</v>
      </c>
      <c r="F14" s="51">
        <v>6</v>
      </c>
    </row>
    <row r="15" spans="1:7" ht="29.25" customHeight="1">
      <c r="A15" s="51">
        <v>1</v>
      </c>
      <c r="B15" s="52" t="s">
        <v>60</v>
      </c>
      <c r="C15" s="53" t="s">
        <v>100</v>
      </c>
      <c r="D15" s="54">
        <f>D16-D17+D18+D19+D20-D21</f>
        <v>61492345.93999994</v>
      </c>
      <c r="E15" s="54">
        <f>E16-E17+E18+E19+E20-E21</f>
        <v>61492345.93999994</v>
      </c>
      <c r="F15" s="54">
        <f>F16-F17+F18+F19+F20-F21</f>
        <v>-37766957.55000007</v>
      </c>
      <c r="G15" s="61"/>
    </row>
    <row r="16" spans="1:6" ht="53.25" customHeight="1">
      <c r="A16" s="51">
        <f>1+A15</f>
        <v>2</v>
      </c>
      <c r="B16" s="52" t="s">
        <v>96</v>
      </c>
      <c r="C16" s="53" t="s">
        <v>101</v>
      </c>
      <c r="D16" s="54">
        <v>0</v>
      </c>
      <c r="E16" s="54">
        <v>0</v>
      </c>
      <c r="F16" s="54">
        <v>0</v>
      </c>
    </row>
    <row r="17" spans="1:6" ht="61.5" customHeight="1">
      <c r="A17" s="51">
        <f aca="true" t="shared" si="0" ref="A17:A22">1+A16</f>
        <v>3</v>
      </c>
      <c r="B17" s="52" t="s">
        <v>97</v>
      </c>
      <c r="C17" s="53" t="s">
        <v>102</v>
      </c>
      <c r="D17" s="54">
        <v>0</v>
      </c>
      <c r="E17" s="54">
        <v>0</v>
      </c>
      <c r="F17" s="54">
        <v>0</v>
      </c>
    </row>
    <row r="18" spans="1:7" ht="36.75" customHeight="1">
      <c r="A18" s="51">
        <f t="shared" si="0"/>
        <v>4</v>
      </c>
      <c r="B18" s="52" t="s">
        <v>103</v>
      </c>
      <c r="C18" s="53" t="s">
        <v>104</v>
      </c>
      <c r="D18" s="55">
        <v>-1071746060.6</v>
      </c>
      <c r="E18" s="55">
        <v>-1071746060.6</v>
      </c>
      <c r="F18" s="55">
        <v>-1101952153.21</v>
      </c>
      <c r="G18" s="61"/>
    </row>
    <row r="19" spans="1:6" ht="34.5" customHeight="1">
      <c r="A19" s="51">
        <f t="shared" si="0"/>
        <v>5</v>
      </c>
      <c r="B19" s="52" t="s">
        <v>98</v>
      </c>
      <c r="C19" s="53" t="s">
        <v>105</v>
      </c>
      <c r="D19" s="56">
        <v>1133238406.54</v>
      </c>
      <c r="E19" s="56">
        <v>1133238406.54</v>
      </c>
      <c r="F19" s="56">
        <v>1064185195.66</v>
      </c>
    </row>
    <row r="20" spans="1:6" ht="90.75" customHeight="1">
      <c r="A20" s="51">
        <f t="shared" si="0"/>
        <v>6</v>
      </c>
      <c r="B20" s="52" t="s">
        <v>106</v>
      </c>
      <c r="C20" s="53" t="s">
        <v>141</v>
      </c>
      <c r="D20" s="54">
        <v>0</v>
      </c>
      <c r="E20" s="54">
        <v>0</v>
      </c>
      <c r="F20" s="54">
        <v>0</v>
      </c>
    </row>
    <row r="21" spans="1:6" ht="48.75" customHeight="1">
      <c r="A21" s="51">
        <f t="shared" si="0"/>
        <v>7</v>
      </c>
      <c r="B21" s="52" t="s">
        <v>99</v>
      </c>
      <c r="C21" s="53" t="s">
        <v>107</v>
      </c>
      <c r="D21" s="57">
        <v>0</v>
      </c>
      <c r="E21" s="57">
        <v>0</v>
      </c>
      <c r="F21" s="57">
        <v>0</v>
      </c>
    </row>
    <row r="22" spans="1:6" ht="40.5" customHeight="1">
      <c r="A22" s="51">
        <f t="shared" si="0"/>
        <v>8</v>
      </c>
      <c r="B22" s="58" t="s">
        <v>705</v>
      </c>
      <c r="C22" s="51"/>
      <c r="D22" s="59">
        <f>D15</f>
        <v>61492345.93999994</v>
      </c>
      <c r="E22" s="59">
        <f>E15</f>
        <v>61492345.93999994</v>
      </c>
      <c r="F22" s="59">
        <f>F15</f>
        <v>-37766957.55000007</v>
      </c>
    </row>
    <row r="23" spans="1:5" ht="11.25">
      <c r="A23" s="49"/>
      <c r="B23" s="50"/>
      <c r="C23" s="49"/>
      <c r="D23" s="60"/>
      <c r="E23" s="49"/>
    </row>
    <row r="24" spans="1:5" ht="11.25">
      <c r="A24" s="49"/>
      <c r="B24" s="50"/>
      <c r="C24" s="49"/>
      <c r="D24" s="60"/>
      <c r="E24" s="49"/>
    </row>
  </sheetData>
  <sheetProtection/>
  <mergeCells count="12">
    <mergeCell ref="E1:F1"/>
    <mergeCell ref="E2:F2"/>
    <mergeCell ref="E3:F3"/>
    <mergeCell ref="E4:F4"/>
    <mergeCell ref="E5:F5"/>
    <mergeCell ref="A9:F9"/>
    <mergeCell ref="F11:F13"/>
    <mergeCell ref="A11:A13"/>
    <mergeCell ref="B11:B13"/>
    <mergeCell ref="C11:C13"/>
    <mergeCell ref="D11:D13"/>
    <mergeCell ref="E11:E13"/>
  </mergeCells>
  <printOptions/>
  <pageMargins left="0.984251968503937" right="0" top="0.1968503937007874" bottom="0.1968503937007874" header="0.5118110236220472" footer="0.5118110236220472"/>
  <pageSetup fitToHeight="0"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18"/>
  <sheetViews>
    <sheetView zoomScalePageLayoutView="0" workbookViewId="0" topLeftCell="A1">
      <selection activeCell="E4" sqref="E4"/>
    </sheetView>
  </sheetViews>
  <sheetFormatPr defaultColWidth="9.140625" defaultRowHeight="12.75"/>
  <cols>
    <col min="1" max="1" width="5.57421875" style="2" customWidth="1"/>
    <col min="2" max="2" width="27.00390625" style="3" customWidth="1"/>
    <col min="3" max="4" width="12.28125" style="3" customWidth="1"/>
    <col min="5" max="5" width="9.8515625" style="3" customWidth="1"/>
    <col min="6" max="6" width="11.00390625" style="3" customWidth="1"/>
    <col min="7" max="7" width="11.140625" style="3" customWidth="1"/>
    <col min="8" max="8" width="10.57421875" style="3" customWidth="1"/>
    <col min="9" max="9" width="10.8515625" style="7" customWidth="1"/>
    <col min="10" max="10" width="11.8515625" style="3" customWidth="1"/>
    <col min="11" max="11" width="9.8515625" style="3" customWidth="1"/>
    <col min="12" max="16384" width="9.140625" style="3" customWidth="1"/>
  </cols>
  <sheetData>
    <row r="1" spans="9:11" ht="12.75" customHeight="1">
      <c r="I1" s="206" t="s">
        <v>249</v>
      </c>
      <c r="J1" s="206"/>
      <c r="K1" s="206"/>
    </row>
    <row r="2" spans="9:11" ht="12.75" customHeight="1">
      <c r="I2" s="197" t="s">
        <v>61</v>
      </c>
      <c r="J2" s="197"/>
      <c r="K2" s="197"/>
    </row>
    <row r="3" spans="9:11" ht="12.75" customHeight="1">
      <c r="I3" s="197" t="s">
        <v>111</v>
      </c>
      <c r="J3" s="197"/>
      <c r="K3" s="197"/>
    </row>
    <row r="4" spans="9:11" ht="12.75" customHeight="1">
      <c r="I4" s="198" t="s">
        <v>119</v>
      </c>
      <c r="J4" s="198"/>
      <c r="K4" s="198"/>
    </row>
    <row r="5" spans="9:11" ht="11.25" customHeight="1">
      <c r="I5" s="199" t="s">
        <v>252</v>
      </c>
      <c r="J5" s="199"/>
      <c r="K5" s="199"/>
    </row>
    <row r="6" ht="6.75" customHeight="1"/>
    <row r="8" spans="1:10" ht="30.75" customHeight="1">
      <c r="A8" s="9"/>
      <c r="B8" s="140" t="s">
        <v>820</v>
      </c>
      <c r="C8" s="141"/>
      <c r="D8" s="141"/>
      <c r="E8" s="141"/>
      <c r="F8" s="141"/>
      <c r="G8" s="141"/>
      <c r="H8" s="141"/>
      <c r="I8" s="141"/>
      <c r="J8" s="141"/>
    </row>
    <row r="9" spans="1:11" ht="18" customHeight="1">
      <c r="A9" s="142" t="s">
        <v>966</v>
      </c>
      <c r="B9" s="144" t="s">
        <v>89</v>
      </c>
      <c r="C9" s="146" t="s">
        <v>967</v>
      </c>
      <c r="D9" s="147"/>
      <c r="E9" s="148"/>
      <c r="F9" s="146" t="s">
        <v>95</v>
      </c>
      <c r="G9" s="147"/>
      <c r="H9" s="148"/>
      <c r="I9" s="131" t="s">
        <v>3</v>
      </c>
      <c r="J9" s="132"/>
      <c r="K9" s="133"/>
    </row>
    <row r="10" spans="1:11" ht="20.25" customHeight="1">
      <c r="A10" s="143"/>
      <c r="B10" s="145"/>
      <c r="C10" s="149"/>
      <c r="D10" s="150"/>
      <c r="E10" s="151"/>
      <c r="F10" s="155"/>
      <c r="G10" s="156"/>
      <c r="H10" s="151"/>
      <c r="I10" s="134"/>
      <c r="J10" s="135"/>
      <c r="K10" s="136"/>
    </row>
    <row r="11" spans="1:11" ht="18" customHeight="1">
      <c r="A11" s="143"/>
      <c r="B11" s="145"/>
      <c r="C11" s="152"/>
      <c r="D11" s="153"/>
      <c r="E11" s="154"/>
      <c r="F11" s="157"/>
      <c r="G11" s="158"/>
      <c r="H11" s="154"/>
      <c r="I11" s="137"/>
      <c r="J11" s="138"/>
      <c r="K11" s="139"/>
    </row>
    <row r="12" spans="1:11" ht="21" customHeight="1">
      <c r="A12" s="143"/>
      <c r="B12" s="145"/>
      <c r="C12" s="10" t="s">
        <v>0</v>
      </c>
      <c r="D12" s="10" t="s">
        <v>1</v>
      </c>
      <c r="E12" s="13" t="s">
        <v>2</v>
      </c>
      <c r="F12" s="10" t="s">
        <v>0</v>
      </c>
      <c r="G12" s="10" t="s">
        <v>1</v>
      </c>
      <c r="H12" s="13" t="s">
        <v>2</v>
      </c>
      <c r="I12" s="14" t="s">
        <v>0</v>
      </c>
      <c r="J12" s="14" t="s">
        <v>1</v>
      </c>
      <c r="K12" s="15" t="s">
        <v>2</v>
      </c>
    </row>
    <row r="13" spans="1:11" ht="45" customHeight="1">
      <c r="A13" s="11">
        <v>1</v>
      </c>
      <c r="B13" s="12" t="s">
        <v>90</v>
      </c>
      <c r="C13" s="16">
        <v>0</v>
      </c>
      <c r="D13" s="16">
        <v>0</v>
      </c>
      <c r="E13" s="17">
        <v>0</v>
      </c>
      <c r="F13" s="16">
        <v>0</v>
      </c>
      <c r="G13" s="16">
        <v>0</v>
      </c>
      <c r="H13" s="17">
        <v>0</v>
      </c>
      <c r="I13" s="18">
        <f aca="true" t="shared" si="0" ref="I13:J17">C13+F13</f>
        <v>0</v>
      </c>
      <c r="J13" s="18">
        <f t="shared" si="0"/>
        <v>0</v>
      </c>
      <c r="K13" s="19">
        <v>0</v>
      </c>
    </row>
    <row r="14" spans="1:11" ht="49.5" customHeight="1">
      <c r="A14" s="11">
        <v>2</v>
      </c>
      <c r="B14" s="12" t="s">
        <v>91</v>
      </c>
      <c r="C14" s="16">
        <v>3898000</v>
      </c>
      <c r="D14" s="16">
        <v>3898000</v>
      </c>
      <c r="E14" s="17">
        <f>C14/D14</f>
        <v>1</v>
      </c>
      <c r="F14" s="16">
        <v>4566000</v>
      </c>
      <c r="G14" s="16">
        <v>4566000</v>
      </c>
      <c r="H14" s="17">
        <f>G14/F14</f>
        <v>1</v>
      </c>
      <c r="I14" s="18">
        <f t="shared" si="0"/>
        <v>8464000</v>
      </c>
      <c r="J14" s="18">
        <f t="shared" si="0"/>
        <v>8464000</v>
      </c>
      <c r="K14" s="19">
        <f>I14/J14</f>
        <v>1</v>
      </c>
    </row>
    <row r="15" spans="1:11" ht="57" customHeight="1">
      <c r="A15" s="11">
        <v>3</v>
      </c>
      <c r="B15" s="12" t="s">
        <v>92</v>
      </c>
      <c r="C15" s="16">
        <v>3335000</v>
      </c>
      <c r="D15" s="16">
        <v>3335000</v>
      </c>
      <c r="E15" s="17">
        <f>C15/D15</f>
        <v>1</v>
      </c>
      <c r="F15" s="16">
        <v>8132000</v>
      </c>
      <c r="G15" s="16">
        <v>8132000</v>
      </c>
      <c r="H15" s="17">
        <f>G15/F15</f>
        <v>1</v>
      </c>
      <c r="I15" s="18">
        <f t="shared" si="0"/>
        <v>11467000</v>
      </c>
      <c r="J15" s="18">
        <f t="shared" si="0"/>
        <v>11467000</v>
      </c>
      <c r="K15" s="19">
        <f>I15/J15</f>
        <v>1</v>
      </c>
    </row>
    <row r="16" spans="1:11" ht="55.5" customHeight="1">
      <c r="A16" s="11">
        <v>4</v>
      </c>
      <c r="B16" s="12" t="s">
        <v>93</v>
      </c>
      <c r="C16" s="16">
        <v>0</v>
      </c>
      <c r="D16" s="16">
        <v>0</v>
      </c>
      <c r="E16" s="17">
        <v>0</v>
      </c>
      <c r="F16" s="16">
        <v>0</v>
      </c>
      <c r="G16" s="16">
        <v>0</v>
      </c>
      <c r="H16" s="17">
        <v>0</v>
      </c>
      <c r="I16" s="18">
        <f t="shared" si="0"/>
        <v>0</v>
      </c>
      <c r="J16" s="18">
        <f t="shared" si="0"/>
        <v>0</v>
      </c>
      <c r="K16" s="19">
        <v>0</v>
      </c>
    </row>
    <row r="17" spans="1:11" ht="52.5" customHeight="1">
      <c r="A17" s="11">
        <v>5</v>
      </c>
      <c r="B17" s="12" t="s">
        <v>94</v>
      </c>
      <c r="C17" s="16">
        <v>771000</v>
      </c>
      <c r="D17" s="16">
        <v>771000</v>
      </c>
      <c r="E17" s="17">
        <f>C17/D17</f>
        <v>1</v>
      </c>
      <c r="F17" s="16">
        <v>0</v>
      </c>
      <c r="G17" s="16">
        <v>0</v>
      </c>
      <c r="H17" s="17">
        <v>0</v>
      </c>
      <c r="I17" s="18">
        <f t="shared" si="0"/>
        <v>771000</v>
      </c>
      <c r="J17" s="18">
        <f t="shared" si="0"/>
        <v>771000</v>
      </c>
      <c r="K17" s="19">
        <v>0</v>
      </c>
    </row>
    <row r="18" spans="1:11" s="20" customFormat="1" ht="24" customHeight="1">
      <c r="A18" s="11">
        <v>6</v>
      </c>
      <c r="B18" s="101" t="s">
        <v>217</v>
      </c>
      <c r="C18" s="16">
        <f>C13+C14+C15+C16+C17</f>
        <v>8004000</v>
      </c>
      <c r="D18" s="16">
        <f>D13+D14+D15+D16+D17</f>
        <v>8004000</v>
      </c>
      <c r="E18" s="17">
        <v>1</v>
      </c>
      <c r="F18" s="16">
        <f>F13+F14+F15+F16+F17</f>
        <v>12698000</v>
      </c>
      <c r="G18" s="16">
        <f>G13+G14+G15+G16+G17</f>
        <v>12698000</v>
      </c>
      <c r="H18" s="17">
        <f>G18/F18</f>
        <v>1</v>
      </c>
      <c r="I18" s="16">
        <f>I13+I14+I15+I16+I17</f>
        <v>20702000</v>
      </c>
      <c r="J18" s="16">
        <f>J13+J14+J15+J16+J17</f>
        <v>20702000</v>
      </c>
      <c r="K18" s="17">
        <f>I18/J18</f>
        <v>1</v>
      </c>
    </row>
  </sheetData>
  <sheetProtection/>
  <mergeCells count="11">
    <mergeCell ref="I1:K1"/>
    <mergeCell ref="I2:K2"/>
    <mergeCell ref="I3:K3"/>
    <mergeCell ref="I4:K4"/>
    <mergeCell ref="I5:K5"/>
    <mergeCell ref="I9:K11"/>
    <mergeCell ref="B8:J8"/>
    <mergeCell ref="A9:A12"/>
    <mergeCell ref="B9:B12"/>
    <mergeCell ref="C9:E11"/>
    <mergeCell ref="F9:H11"/>
  </mergeCells>
  <printOptions/>
  <pageMargins left="0.984251968503937" right="0" top="0.1968503937007874" bottom="0.1968503937007874" header="0.5118110236220472" footer="0.5118110236220472"/>
  <pageSetup fitToHeight="0" fitToWidth="1"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T46"/>
  <sheetViews>
    <sheetView zoomScale="110" zoomScaleNormal="110" zoomScalePageLayoutView="0" workbookViewId="0" topLeftCell="B3">
      <pane xSplit="1" ySplit="12" topLeftCell="C41" activePane="bottomRight" state="frozen"/>
      <selection pane="topLeft" activeCell="B3" sqref="B3"/>
      <selection pane="topRight" activeCell="C3" sqref="C3"/>
      <selection pane="bottomLeft" activeCell="B15" sqref="B15"/>
      <selection pane="bottomRight" activeCell="B5" sqref="B5"/>
    </sheetView>
  </sheetViews>
  <sheetFormatPr defaultColWidth="9.140625" defaultRowHeight="12.75"/>
  <cols>
    <col min="1" max="1" width="7.140625" style="220" customWidth="1"/>
    <col min="2" max="2" width="31.421875" style="221" customWidth="1"/>
    <col min="3" max="3" width="14.28125" style="3" customWidth="1"/>
    <col min="4" max="4" width="12.421875" style="3" customWidth="1"/>
    <col min="5" max="5" width="8.00390625" style="3" customWidth="1"/>
    <col min="6" max="6" width="13.140625" style="7" customWidth="1"/>
    <col min="7" max="7" width="11.28125" style="3" customWidth="1"/>
    <col min="8" max="8" width="8.57421875" style="3" customWidth="1"/>
    <col min="9" max="10" width="12.421875" style="3" customWidth="1"/>
    <col min="11" max="11" width="8.00390625" style="3" customWidth="1"/>
    <col min="12" max="12" width="11.7109375" style="3" customWidth="1"/>
    <col min="13" max="13" width="13.421875" style="3" customWidth="1"/>
    <col min="14" max="14" width="8.421875" style="3" customWidth="1"/>
    <col min="15" max="15" width="13.28125" style="3" customWidth="1"/>
    <col min="16" max="16" width="12.8515625" style="3" customWidth="1"/>
    <col min="17" max="17" width="8.00390625" style="3" customWidth="1"/>
    <col min="18" max="19" width="13.421875" style="3" customWidth="1"/>
    <col min="20" max="20" width="9.00390625" style="3" customWidth="1"/>
    <col min="21" max="16384" width="9.140625" style="3" customWidth="1"/>
  </cols>
  <sheetData>
    <row r="1" spans="18:20" ht="13.5" customHeight="1">
      <c r="R1" s="222"/>
      <c r="T1" s="8" t="s">
        <v>218</v>
      </c>
    </row>
    <row r="2" spans="18:20" ht="13.5" customHeight="1">
      <c r="R2" s="222"/>
      <c r="S2" s="23"/>
      <c r="T2" s="8" t="s">
        <v>61</v>
      </c>
    </row>
    <row r="3" spans="18:20" ht="13.5" customHeight="1">
      <c r="R3" s="206" t="s">
        <v>111</v>
      </c>
      <c r="S3" s="206"/>
      <c r="T3" s="206"/>
    </row>
    <row r="4" spans="18:20" ht="13.5" customHeight="1">
      <c r="R4" s="223" t="s">
        <v>119</v>
      </c>
      <c r="S4" s="223"/>
      <c r="T4" s="223"/>
    </row>
    <row r="5" spans="18:20" ht="13.5" customHeight="1">
      <c r="R5" s="224" t="s">
        <v>252</v>
      </c>
      <c r="S5" s="224"/>
      <c r="T5" s="224"/>
    </row>
    <row r="6" ht="15" customHeight="1">
      <c r="R6" s="225"/>
    </row>
    <row r="7" spans="18:20" ht="15">
      <c r="R7" s="222"/>
      <c r="S7" s="222"/>
      <c r="T7" s="222"/>
    </row>
    <row r="8" spans="1:20" ht="14.25">
      <c r="A8" s="226" t="s">
        <v>821</v>
      </c>
      <c r="B8" s="227"/>
      <c r="C8" s="227"/>
      <c r="D8" s="227"/>
      <c r="E8" s="227"/>
      <c r="F8" s="227"/>
      <c r="G8" s="227"/>
      <c r="H8" s="227"/>
      <c r="I8" s="227"/>
      <c r="J8" s="227"/>
      <c r="K8" s="227"/>
      <c r="L8" s="227"/>
      <c r="M8" s="227"/>
      <c r="N8" s="227"/>
      <c r="O8" s="227"/>
      <c r="P8" s="227"/>
      <c r="Q8" s="227"/>
      <c r="R8" s="227"/>
      <c r="S8" s="227"/>
      <c r="T8" s="227"/>
    </row>
    <row r="9" ht="35.25" customHeight="1"/>
    <row r="10" spans="1:20" ht="34.5" customHeight="1">
      <c r="A10" s="228" t="s">
        <v>88</v>
      </c>
      <c r="B10" s="144" t="s">
        <v>89</v>
      </c>
      <c r="C10" s="144" t="s">
        <v>90</v>
      </c>
      <c r="D10" s="144"/>
      <c r="E10" s="144"/>
      <c r="F10" s="144" t="s">
        <v>91</v>
      </c>
      <c r="G10" s="144"/>
      <c r="H10" s="144"/>
      <c r="I10" s="144" t="s">
        <v>92</v>
      </c>
      <c r="J10" s="144"/>
      <c r="K10" s="144"/>
      <c r="L10" s="144" t="s">
        <v>93</v>
      </c>
      <c r="M10" s="144"/>
      <c r="N10" s="144"/>
      <c r="O10" s="144" t="s">
        <v>94</v>
      </c>
      <c r="P10" s="144"/>
      <c r="Q10" s="144"/>
      <c r="R10" s="229" t="s">
        <v>961</v>
      </c>
      <c r="S10" s="229"/>
      <c r="T10" s="229"/>
    </row>
    <row r="11" spans="1:20" ht="11.25" customHeight="1">
      <c r="A11" s="228"/>
      <c r="B11" s="230"/>
      <c r="C11" s="231" t="s">
        <v>954</v>
      </c>
      <c r="D11" s="232" t="s">
        <v>54</v>
      </c>
      <c r="E11" s="232"/>
      <c r="F11" s="231" t="s">
        <v>954</v>
      </c>
      <c r="G11" s="232" t="s">
        <v>54</v>
      </c>
      <c r="H11" s="232"/>
      <c r="I11" s="231" t="s">
        <v>954</v>
      </c>
      <c r="J11" s="232" t="s">
        <v>54</v>
      </c>
      <c r="K11" s="232"/>
      <c r="L11" s="231" t="s">
        <v>954</v>
      </c>
      <c r="M11" s="232" t="s">
        <v>54</v>
      </c>
      <c r="N11" s="232"/>
      <c r="O11" s="231" t="s">
        <v>954</v>
      </c>
      <c r="P11" s="232" t="s">
        <v>54</v>
      </c>
      <c r="Q11" s="232"/>
      <c r="R11" s="233" t="s">
        <v>954</v>
      </c>
      <c r="S11" s="234" t="s">
        <v>54</v>
      </c>
      <c r="T11" s="234"/>
    </row>
    <row r="12" spans="1:20" ht="20.25" customHeight="1">
      <c r="A12" s="228"/>
      <c r="B12" s="230"/>
      <c r="C12" s="231"/>
      <c r="D12" s="232"/>
      <c r="E12" s="232"/>
      <c r="F12" s="231"/>
      <c r="G12" s="232"/>
      <c r="H12" s="232"/>
      <c r="I12" s="231"/>
      <c r="J12" s="232"/>
      <c r="K12" s="232"/>
      <c r="L12" s="231"/>
      <c r="M12" s="232"/>
      <c r="N12" s="232"/>
      <c r="O12" s="231"/>
      <c r="P12" s="232"/>
      <c r="Q12" s="232"/>
      <c r="R12" s="233"/>
      <c r="S12" s="234"/>
      <c r="T12" s="234"/>
    </row>
    <row r="13" spans="1:20" ht="88.5" customHeight="1">
      <c r="A13" s="228"/>
      <c r="B13" s="230"/>
      <c r="C13" s="231"/>
      <c r="D13" s="235" t="s">
        <v>62</v>
      </c>
      <c r="E13" s="235" t="s">
        <v>4</v>
      </c>
      <c r="F13" s="231"/>
      <c r="G13" s="235" t="s">
        <v>62</v>
      </c>
      <c r="H13" s="235" t="s">
        <v>4</v>
      </c>
      <c r="I13" s="231"/>
      <c r="J13" s="235" t="s">
        <v>62</v>
      </c>
      <c r="K13" s="235" t="s">
        <v>4</v>
      </c>
      <c r="L13" s="231"/>
      <c r="M13" s="235" t="s">
        <v>62</v>
      </c>
      <c r="N13" s="235" t="s">
        <v>4</v>
      </c>
      <c r="O13" s="231"/>
      <c r="P13" s="235" t="s">
        <v>62</v>
      </c>
      <c r="Q13" s="235" t="s">
        <v>4</v>
      </c>
      <c r="R13" s="233"/>
      <c r="S13" s="236" t="s">
        <v>62</v>
      </c>
      <c r="T13" s="236" t="s">
        <v>4</v>
      </c>
    </row>
    <row r="14" spans="1:20" ht="38.25" customHeight="1" hidden="1">
      <c r="A14" s="237"/>
      <c r="B14" s="12"/>
      <c r="C14" s="238"/>
      <c r="D14" s="235"/>
      <c r="E14" s="235"/>
      <c r="F14" s="238"/>
      <c r="G14" s="235"/>
      <c r="H14" s="235"/>
      <c r="I14" s="238"/>
      <c r="J14" s="235"/>
      <c r="K14" s="235"/>
      <c r="L14" s="238"/>
      <c r="M14" s="235"/>
      <c r="N14" s="235"/>
      <c r="O14" s="238"/>
      <c r="P14" s="235"/>
      <c r="Q14" s="235"/>
      <c r="R14" s="239"/>
      <c r="S14" s="239"/>
      <c r="T14" s="236"/>
    </row>
    <row r="15" spans="1:20" s="23" customFormat="1" ht="84.75" customHeight="1">
      <c r="A15" s="14" t="s">
        <v>193</v>
      </c>
      <c r="B15" s="91" t="s">
        <v>902</v>
      </c>
      <c r="C15" s="218">
        <f aca="true" t="shared" si="0" ref="C15:S15">SUM(C16)</f>
        <v>16131500</v>
      </c>
      <c r="D15" s="218">
        <f t="shared" si="0"/>
        <v>16131500</v>
      </c>
      <c r="E15" s="218">
        <f aca="true" t="shared" si="1" ref="E15:E25">D15/C15*100</f>
        <v>100</v>
      </c>
      <c r="F15" s="218">
        <f t="shared" si="0"/>
        <v>22644400</v>
      </c>
      <c r="G15" s="218">
        <f t="shared" si="0"/>
        <v>22644400</v>
      </c>
      <c r="H15" s="218">
        <f>G15/F15*100</f>
        <v>100</v>
      </c>
      <c r="I15" s="218">
        <f t="shared" si="0"/>
        <v>26227000</v>
      </c>
      <c r="J15" s="218">
        <f t="shared" si="0"/>
        <v>26227000</v>
      </c>
      <c r="K15" s="218">
        <f aca="true" t="shared" si="2" ref="K15:K23">J15/I15*100</f>
        <v>100</v>
      </c>
      <c r="L15" s="218">
        <f t="shared" si="0"/>
        <v>20954100</v>
      </c>
      <c r="M15" s="218">
        <f t="shared" si="0"/>
        <v>20954100</v>
      </c>
      <c r="N15" s="218">
        <f aca="true" t="shared" si="3" ref="N15:N20">M15/L15*100</f>
        <v>100</v>
      </c>
      <c r="O15" s="218">
        <f t="shared" si="0"/>
        <v>35720100</v>
      </c>
      <c r="P15" s="218">
        <f t="shared" si="0"/>
        <v>35720100</v>
      </c>
      <c r="Q15" s="218">
        <f aca="true" t="shared" si="4" ref="Q15:Q25">P15/O15*100</f>
        <v>100</v>
      </c>
      <c r="R15" s="218">
        <f t="shared" si="0"/>
        <v>121677100</v>
      </c>
      <c r="S15" s="218">
        <f t="shared" si="0"/>
        <v>121677100</v>
      </c>
      <c r="T15" s="218">
        <f aca="true" t="shared" si="5" ref="T15:T25">S15/R15*100</f>
        <v>100</v>
      </c>
    </row>
    <row r="16" spans="1:20" s="23" customFormat="1" ht="49.5" customHeight="1">
      <c r="A16" s="240" t="s">
        <v>903</v>
      </c>
      <c r="B16" s="91" t="s">
        <v>904</v>
      </c>
      <c r="C16" s="93">
        <f>C17</f>
        <v>16131500</v>
      </c>
      <c r="D16" s="93">
        <f aca="true" t="shared" si="6" ref="D16:S16">D17</f>
        <v>16131500</v>
      </c>
      <c r="E16" s="93">
        <f t="shared" si="1"/>
        <v>100</v>
      </c>
      <c r="F16" s="93">
        <f t="shared" si="6"/>
        <v>22644400</v>
      </c>
      <c r="G16" s="93">
        <f t="shared" si="6"/>
        <v>22644400</v>
      </c>
      <c r="H16" s="93">
        <f>G16/F16*100</f>
        <v>100</v>
      </c>
      <c r="I16" s="93">
        <f t="shared" si="6"/>
        <v>26227000</v>
      </c>
      <c r="J16" s="93">
        <f t="shared" si="6"/>
        <v>26227000</v>
      </c>
      <c r="K16" s="93">
        <f t="shared" si="2"/>
        <v>100</v>
      </c>
      <c r="L16" s="93">
        <f t="shared" si="6"/>
        <v>20954100</v>
      </c>
      <c r="M16" s="93">
        <f t="shared" si="6"/>
        <v>20954100</v>
      </c>
      <c r="N16" s="93">
        <f t="shared" si="3"/>
        <v>100</v>
      </c>
      <c r="O16" s="93">
        <f t="shared" si="6"/>
        <v>35720100</v>
      </c>
      <c r="P16" s="93">
        <f t="shared" si="6"/>
        <v>35720100</v>
      </c>
      <c r="Q16" s="93">
        <f t="shared" si="4"/>
        <v>100</v>
      </c>
      <c r="R16" s="93">
        <f t="shared" si="6"/>
        <v>121677100</v>
      </c>
      <c r="S16" s="93">
        <f t="shared" si="6"/>
        <v>121677100</v>
      </c>
      <c r="T16" s="93">
        <f t="shared" si="5"/>
        <v>100</v>
      </c>
    </row>
    <row r="17" spans="1:20" s="23" customFormat="1" ht="54.75" customHeight="1">
      <c r="A17" s="240" t="s">
        <v>905</v>
      </c>
      <c r="B17" s="91" t="s">
        <v>906</v>
      </c>
      <c r="C17" s="93">
        <v>16131500</v>
      </c>
      <c r="D17" s="93">
        <v>16131500</v>
      </c>
      <c r="E17" s="93">
        <f t="shared" si="1"/>
        <v>100</v>
      </c>
      <c r="F17" s="93">
        <v>22644400</v>
      </c>
      <c r="G17" s="93">
        <v>22644400</v>
      </c>
      <c r="H17" s="93">
        <f>G17/F17*100</f>
        <v>100</v>
      </c>
      <c r="I17" s="93">
        <v>26227000</v>
      </c>
      <c r="J17" s="93">
        <v>26227000</v>
      </c>
      <c r="K17" s="93">
        <f t="shared" si="2"/>
        <v>100</v>
      </c>
      <c r="L17" s="93">
        <v>20954100</v>
      </c>
      <c r="M17" s="93">
        <v>20954100</v>
      </c>
      <c r="N17" s="93">
        <f t="shared" si="3"/>
        <v>100</v>
      </c>
      <c r="O17" s="93">
        <v>35720100</v>
      </c>
      <c r="P17" s="93">
        <v>35720100</v>
      </c>
      <c r="Q17" s="93">
        <f t="shared" si="4"/>
        <v>100</v>
      </c>
      <c r="R17" s="93">
        <f>C17+F17+I17+L17+O17</f>
        <v>121677100</v>
      </c>
      <c r="S17" s="93">
        <f>D17+G17+J17+M17+P17</f>
        <v>121677100</v>
      </c>
      <c r="T17" s="93">
        <f t="shared" si="5"/>
        <v>100</v>
      </c>
    </row>
    <row r="18" spans="1:20" s="23" customFormat="1" ht="90" customHeight="1">
      <c r="A18" s="241" t="s">
        <v>192</v>
      </c>
      <c r="B18" s="91" t="s">
        <v>907</v>
      </c>
      <c r="C18" s="93">
        <f aca="true" t="shared" si="7" ref="C18:S18">C22+C19</f>
        <v>4692108</v>
      </c>
      <c r="D18" s="93">
        <f t="shared" si="7"/>
        <v>4014475</v>
      </c>
      <c r="E18" s="93">
        <f t="shared" si="1"/>
        <v>85.5580263710895</v>
      </c>
      <c r="F18" s="93">
        <f t="shared" si="7"/>
        <v>10305975</v>
      </c>
      <c r="G18" s="93">
        <f t="shared" si="7"/>
        <v>10305975</v>
      </c>
      <c r="H18" s="93">
        <f>G18/F18*100</f>
        <v>100</v>
      </c>
      <c r="I18" s="93">
        <f t="shared" si="7"/>
        <v>7580623</v>
      </c>
      <c r="J18" s="93">
        <f t="shared" si="7"/>
        <v>6535623</v>
      </c>
      <c r="K18" s="93">
        <f t="shared" si="2"/>
        <v>86.2148533174648</v>
      </c>
      <c r="L18" s="93">
        <f t="shared" si="7"/>
        <v>6355481</v>
      </c>
      <c r="M18" s="93">
        <f t="shared" si="7"/>
        <v>6355481</v>
      </c>
      <c r="N18" s="93">
        <f t="shared" si="3"/>
        <v>100</v>
      </c>
      <c r="O18" s="93">
        <f t="shared" si="7"/>
        <v>4340017</v>
      </c>
      <c r="P18" s="93">
        <f t="shared" si="7"/>
        <v>4337536</v>
      </c>
      <c r="Q18" s="93">
        <f t="shared" si="4"/>
        <v>99.94283432530334</v>
      </c>
      <c r="R18" s="93">
        <f t="shared" si="7"/>
        <v>33274204</v>
      </c>
      <c r="S18" s="93">
        <f t="shared" si="7"/>
        <v>31549090</v>
      </c>
      <c r="T18" s="93">
        <f t="shared" si="5"/>
        <v>94.81546125040286</v>
      </c>
    </row>
    <row r="19" spans="1:20" s="23" customFormat="1" ht="75" customHeight="1">
      <c r="A19" s="240" t="s">
        <v>908</v>
      </c>
      <c r="B19" s="91" t="s">
        <v>909</v>
      </c>
      <c r="C19" s="209">
        <f>C20+C21</f>
        <v>1538908</v>
      </c>
      <c r="D19" s="209">
        <f aca="true" t="shared" si="8" ref="D19:S19">D20+D21</f>
        <v>1538908</v>
      </c>
      <c r="E19" s="93">
        <f t="shared" si="1"/>
        <v>100</v>
      </c>
      <c r="F19" s="209">
        <f t="shared" si="8"/>
        <v>0</v>
      </c>
      <c r="G19" s="209">
        <f t="shared" si="8"/>
        <v>0</v>
      </c>
      <c r="H19" s="93" t="e">
        <f>G19/F19*100</f>
        <v>#DIV/0!</v>
      </c>
      <c r="I19" s="209">
        <f t="shared" si="8"/>
        <v>6971173</v>
      </c>
      <c r="J19" s="209">
        <f t="shared" si="8"/>
        <v>5926173</v>
      </c>
      <c r="K19" s="93">
        <f t="shared" si="2"/>
        <v>85.00969635956531</v>
      </c>
      <c r="L19" s="209">
        <f t="shared" si="8"/>
        <v>1486036</v>
      </c>
      <c r="M19" s="209">
        <f t="shared" si="8"/>
        <v>1486036</v>
      </c>
      <c r="N19" s="93">
        <f t="shared" si="3"/>
        <v>100</v>
      </c>
      <c r="O19" s="209">
        <f t="shared" si="8"/>
        <v>3089423</v>
      </c>
      <c r="P19" s="209">
        <f t="shared" si="8"/>
        <v>3089423</v>
      </c>
      <c r="Q19" s="93">
        <f t="shared" si="4"/>
        <v>100</v>
      </c>
      <c r="R19" s="209">
        <f t="shared" si="8"/>
        <v>13085540</v>
      </c>
      <c r="S19" s="209">
        <f t="shared" si="8"/>
        <v>12040540</v>
      </c>
      <c r="T19" s="93">
        <f t="shared" si="5"/>
        <v>92.01408577712498</v>
      </c>
    </row>
    <row r="20" spans="1:20" s="23" customFormat="1" ht="48" customHeight="1">
      <c r="A20" s="242" t="s">
        <v>910</v>
      </c>
      <c r="B20" s="92" t="s">
        <v>911</v>
      </c>
      <c r="C20" s="209">
        <v>953750</v>
      </c>
      <c r="D20" s="209">
        <v>953750</v>
      </c>
      <c r="E20" s="93">
        <f t="shared" si="1"/>
        <v>100</v>
      </c>
      <c r="F20" s="209">
        <v>0</v>
      </c>
      <c r="G20" s="209">
        <v>0</v>
      </c>
      <c r="H20" s="93">
        <v>0</v>
      </c>
      <c r="I20" s="209">
        <v>1386653</v>
      </c>
      <c r="J20" s="209">
        <v>341653</v>
      </c>
      <c r="K20" s="93">
        <f t="shared" si="2"/>
        <v>24.638680333147516</v>
      </c>
      <c r="L20" s="209">
        <v>1486036</v>
      </c>
      <c r="M20" s="209">
        <v>1486036</v>
      </c>
      <c r="N20" s="93">
        <f t="shared" si="3"/>
        <v>100</v>
      </c>
      <c r="O20" s="209">
        <v>1820550</v>
      </c>
      <c r="P20" s="209">
        <v>1820550</v>
      </c>
      <c r="Q20" s="93">
        <f t="shared" si="4"/>
        <v>100</v>
      </c>
      <c r="R20" s="93">
        <f>C20+F20+I20+L20+O20</f>
        <v>5646989</v>
      </c>
      <c r="S20" s="93">
        <f>D20+G20+J20+M20+P20</f>
        <v>4601989</v>
      </c>
      <c r="T20" s="93">
        <f t="shared" si="5"/>
        <v>81.49456285464697</v>
      </c>
    </row>
    <row r="21" spans="1:20" s="23" customFormat="1" ht="48" customHeight="1">
      <c r="A21" s="242" t="s">
        <v>912</v>
      </c>
      <c r="B21" s="92" t="s">
        <v>968</v>
      </c>
      <c r="C21" s="209">
        <v>585158</v>
      </c>
      <c r="D21" s="209">
        <v>585158</v>
      </c>
      <c r="E21" s="93">
        <f t="shared" si="1"/>
        <v>100</v>
      </c>
      <c r="F21" s="209">
        <v>0</v>
      </c>
      <c r="G21" s="209">
        <v>0</v>
      </c>
      <c r="H21" s="93">
        <v>0</v>
      </c>
      <c r="I21" s="209">
        <v>5584520</v>
      </c>
      <c r="J21" s="209">
        <v>5584520</v>
      </c>
      <c r="K21" s="93">
        <f t="shared" si="2"/>
        <v>100</v>
      </c>
      <c r="L21" s="209">
        <v>0</v>
      </c>
      <c r="M21" s="209">
        <v>0</v>
      </c>
      <c r="N21" s="93">
        <v>0</v>
      </c>
      <c r="O21" s="209">
        <v>1268873</v>
      </c>
      <c r="P21" s="209">
        <v>1268873</v>
      </c>
      <c r="Q21" s="93">
        <f t="shared" si="4"/>
        <v>100</v>
      </c>
      <c r="R21" s="93">
        <f>C21+F21+I21+L21+O21</f>
        <v>7438551</v>
      </c>
      <c r="S21" s="93">
        <f>D21+G21+J21+M21+P21</f>
        <v>7438551</v>
      </c>
      <c r="T21" s="93">
        <f t="shared" si="5"/>
        <v>100</v>
      </c>
    </row>
    <row r="22" spans="1:20" s="23" customFormat="1" ht="45" customHeight="1">
      <c r="A22" s="240" t="s">
        <v>913</v>
      </c>
      <c r="B22" s="91" t="s">
        <v>914</v>
      </c>
      <c r="C22" s="209">
        <f>SUM(C23:C24)</f>
        <v>3153200</v>
      </c>
      <c r="D22" s="209">
        <f aca="true" t="shared" si="9" ref="D22:S22">SUM(D23:D24)</f>
        <v>2475567</v>
      </c>
      <c r="E22" s="93">
        <f t="shared" si="1"/>
        <v>78.50967271343397</v>
      </c>
      <c r="F22" s="209">
        <f t="shared" si="9"/>
        <v>10305975</v>
      </c>
      <c r="G22" s="209">
        <f t="shared" si="9"/>
        <v>10305975</v>
      </c>
      <c r="H22" s="93">
        <f>G22/F22*100</f>
        <v>100</v>
      </c>
      <c r="I22" s="209">
        <f t="shared" si="9"/>
        <v>609450</v>
      </c>
      <c r="J22" s="209">
        <f t="shared" si="9"/>
        <v>609450</v>
      </c>
      <c r="K22" s="93">
        <f t="shared" si="2"/>
        <v>100</v>
      </c>
      <c r="L22" s="209">
        <f t="shared" si="9"/>
        <v>4869445</v>
      </c>
      <c r="M22" s="209">
        <f t="shared" si="9"/>
        <v>4869445</v>
      </c>
      <c r="N22" s="93">
        <f>M22/L22*100</f>
        <v>100</v>
      </c>
      <c r="O22" s="209">
        <f t="shared" si="9"/>
        <v>1250594</v>
      </c>
      <c r="P22" s="209">
        <f t="shared" si="9"/>
        <v>1248113</v>
      </c>
      <c r="Q22" s="93">
        <f t="shared" si="4"/>
        <v>99.80161427289752</v>
      </c>
      <c r="R22" s="209">
        <f t="shared" si="9"/>
        <v>20188664</v>
      </c>
      <c r="S22" s="209">
        <f t="shared" si="9"/>
        <v>19508550</v>
      </c>
      <c r="T22" s="93">
        <f t="shared" si="5"/>
        <v>96.63120848412753</v>
      </c>
    </row>
    <row r="23" spans="1:20" s="243" customFormat="1" ht="36" customHeight="1">
      <c r="A23" s="242" t="s">
        <v>915</v>
      </c>
      <c r="B23" s="92" t="s">
        <v>916</v>
      </c>
      <c r="C23" s="210">
        <v>803200</v>
      </c>
      <c r="D23" s="210">
        <v>803200</v>
      </c>
      <c r="E23" s="93">
        <f t="shared" si="1"/>
        <v>100</v>
      </c>
      <c r="F23" s="93">
        <v>2693475</v>
      </c>
      <c r="G23" s="210">
        <v>2693475</v>
      </c>
      <c r="H23" s="93">
        <f aca="true" t="shared" si="10" ref="H23:H29">G23/F23*100</f>
        <v>100</v>
      </c>
      <c r="I23" s="210">
        <v>609450</v>
      </c>
      <c r="J23" s="210">
        <v>609450</v>
      </c>
      <c r="K23" s="93">
        <f t="shared" si="2"/>
        <v>100</v>
      </c>
      <c r="L23" s="210">
        <v>0</v>
      </c>
      <c r="M23" s="210">
        <v>0</v>
      </c>
      <c r="N23" s="93">
        <v>0</v>
      </c>
      <c r="O23" s="210">
        <v>754364</v>
      </c>
      <c r="P23" s="210">
        <v>754364</v>
      </c>
      <c r="Q23" s="93">
        <f t="shared" si="4"/>
        <v>100</v>
      </c>
      <c r="R23" s="93">
        <f>C23+F23+I23+L23+O23</f>
        <v>4860489</v>
      </c>
      <c r="S23" s="93">
        <f>D23+G23+J23+M23+P23</f>
        <v>4860489</v>
      </c>
      <c r="T23" s="93">
        <f t="shared" si="5"/>
        <v>100</v>
      </c>
    </row>
    <row r="24" spans="1:20" s="243" customFormat="1" ht="63.75" customHeight="1">
      <c r="A24" s="242" t="s">
        <v>917</v>
      </c>
      <c r="B24" s="92" t="s">
        <v>918</v>
      </c>
      <c r="C24" s="210">
        <v>2350000</v>
      </c>
      <c r="D24" s="210">
        <v>1672367</v>
      </c>
      <c r="E24" s="93">
        <f t="shared" si="1"/>
        <v>71.16455319148936</v>
      </c>
      <c r="F24" s="210">
        <v>7612500</v>
      </c>
      <c r="G24" s="210">
        <v>7612500</v>
      </c>
      <c r="H24" s="93">
        <f t="shared" si="10"/>
        <v>100</v>
      </c>
      <c r="I24" s="210">
        <v>0</v>
      </c>
      <c r="J24" s="210">
        <v>0</v>
      </c>
      <c r="K24" s="93">
        <v>0</v>
      </c>
      <c r="L24" s="210">
        <v>4869445</v>
      </c>
      <c r="M24" s="210">
        <v>4869445</v>
      </c>
      <c r="N24" s="93">
        <f>M24/L24*100</f>
        <v>100</v>
      </c>
      <c r="O24" s="210">
        <v>496230</v>
      </c>
      <c r="P24" s="210">
        <v>493749</v>
      </c>
      <c r="Q24" s="93">
        <f t="shared" si="4"/>
        <v>99.5000302279185</v>
      </c>
      <c r="R24" s="93">
        <f>C24+F24+I24+L24+O24</f>
        <v>15328175</v>
      </c>
      <c r="S24" s="93">
        <f>D24+G24+J24+M24+P24</f>
        <v>14648061</v>
      </c>
      <c r="T24" s="93">
        <f t="shared" si="5"/>
        <v>95.56298124205915</v>
      </c>
    </row>
    <row r="25" spans="1:20" s="243" customFormat="1" ht="64.5" customHeight="1">
      <c r="A25" s="241">
        <v>3</v>
      </c>
      <c r="B25" s="91" t="s">
        <v>680</v>
      </c>
      <c r="C25" s="219">
        <f aca="true" t="shared" si="11" ref="C25:S25">C26+C27+C28+C29+C30+C31</f>
        <v>78000</v>
      </c>
      <c r="D25" s="219">
        <f t="shared" si="11"/>
        <v>0</v>
      </c>
      <c r="E25" s="93">
        <f t="shared" si="1"/>
        <v>0</v>
      </c>
      <c r="F25" s="219">
        <f t="shared" si="11"/>
        <v>1508706</v>
      </c>
      <c r="G25" s="219">
        <f t="shared" si="11"/>
        <v>579882</v>
      </c>
      <c r="H25" s="93">
        <f>G25/F25*100</f>
        <v>38.4357190864224</v>
      </c>
      <c r="I25" s="219">
        <f t="shared" si="11"/>
        <v>407799</v>
      </c>
      <c r="J25" s="219">
        <f t="shared" si="11"/>
        <v>0</v>
      </c>
      <c r="K25" s="93">
        <f>J25/I25*100</f>
        <v>0</v>
      </c>
      <c r="L25" s="219">
        <f t="shared" si="11"/>
        <v>812408.84</v>
      </c>
      <c r="M25" s="219">
        <f t="shared" si="11"/>
        <v>812408.84</v>
      </c>
      <c r="N25" s="93">
        <f>M25/L25*100</f>
        <v>100</v>
      </c>
      <c r="O25" s="219">
        <f t="shared" si="11"/>
        <v>930849.25</v>
      </c>
      <c r="P25" s="219">
        <f t="shared" si="11"/>
        <v>593536.59</v>
      </c>
      <c r="Q25" s="93">
        <f t="shared" si="4"/>
        <v>63.76291220087463</v>
      </c>
      <c r="R25" s="219">
        <f t="shared" si="11"/>
        <v>3737763.09</v>
      </c>
      <c r="S25" s="219">
        <f t="shared" si="11"/>
        <v>1985827.4299999997</v>
      </c>
      <c r="T25" s="93">
        <f t="shared" si="5"/>
        <v>53.12876664957382</v>
      </c>
    </row>
    <row r="26" spans="1:20" s="243" customFormat="1" ht="55.5" customHeight="1">
      <c r="A26" s="242" t="s">
        <v>919</v>
      </c>
      <c r="B26" s="92" t="s">
        <v>920</v>
      </c>
      <c r="C26" s="94">
        <v>0</v>
      </c>
      <c r="D26" s="94">
        <v>0</v>
      </c>
      <c r="E26" s="93">
        <v>0</v>
      </c>
      <c r="F26" s="94">
        <v>0</v>
      </c>
      <c r="G26" s="94">
        <v>0</v>
      </c>
      <c r="H26" s="93">
        <v>0</v>
      </c>
      <c r="I26" s="94">
        <v>0</v>
      </c>
      <c r="J26" s="94">
        <v>0</v>
      </c>
      <c r="K26" s="93">
        <v>0</v>
      </c>
      <c r="L26" s="94">
        <v>812408.84</v>
      </c>
      <c r="M26" s="94">
        <v>812408.84</v>
      </c>
      <c r="N26" s="93">
        <f>M26/L26*100</f>
        <v>100</v>
      </c>
      <c r="O26" s="94">
        <v>0</v>
      </c>
      <c r="P26" s="94">
        <v>0</v>
      </c>
      <c r="Q26" s="93">
        <v>0</v>
      </c>
      <c r="R26" s="93">
        <f aca="true" t="shared" si="12" ref="R26:R31">C26+F26+I26+L26+O26</f>
        <v>812408.84</v>
      </c>
      <c r="S26" s="93">
        <f aca="true" t="shared" si="13" ref="S26:S31">D26+G26+J26+M26+P26</f>
        <v>812408.84</v>
      </c>
      <c r="T26" s="93">
        <f aca="true" t="shared" si="14" ref="T26:T31">S26/R26*100</f>
        <v>100</v>
      </c>
    </row>
    <row r="27" spans="1:20" ht="64.5" customHeight="1">
      <c r="A27" s="242" t="s">
        <v>921</v>
      </c>
      <c r="B27" s="92" t="s">
        <v>922</v>
      </c>
      <c r="C27" s="94">
        <v>0</v>
      </c>
      <c r="D27" s="94">
        <v>0</v>
      </c>
      <c r="E27" s="93">
        <v>0</v>
      </c>
      <c r="F27" s="94">
        <v>579882</v>
      </c>
      <c r="G27" s="94">
        <v>579882</v>
      </c>
      <c r="H27" s="93">
        <f t="shared" si="10"/>
        <v>100</v>
      </c>
      <c r="I27" s="94">
        <v>0</v>
      </c>
      <c r="J27" s="94">
        <v>0</v>
      </c>
      <c r="K27" s="93">
        <v>0</v>
      </c>
      <c r="L27" s="94">
        <v>0</v>
      </c>
      <c r="M27" s="94">
        <v>0</v>
      </c>
      <c r="N27" s="93">
        <v>0</v>
      </c>
      <c r="O27" s="94">
        <v>0</v>
      </c>
      <c r="P27" s="94">
        <v>0</v>
      </c>
      <c r="Q27" s="93">
        <v>0</v>
      </c>
      <c r="R27" s="93">
        <f t="shared" si="12"/>
        <v>579882</v>
      </c>
      <c r="S27" s="93">
        <f t="shared" si="13"/>
        <v>579882</v>
      </c>
      <c r="T27" s="93">
        <f t="shared" si="14"/>
        <v>100</v>
      </c>
    </row>
    <row r="28" spans="1:20" s="243" customFormat="1" ht="56.25" customHeight="1">
      <c r="A28" s="242" t="s">
        <v>923</v>
      </c>
      <c r="B28" s="211" t="s">
        <v>924</v>
      </c>
      <c r="C28" s="94">
        <v>78000</v>
      </c>
      <c r="D28" s="94">
        <v>0</v>
      </c>
      <c r="E28" s="93">
        <f>D28/C28*100</f>
        <v>0</v>
      </c>
      <c r="F28" s="94">
        <v>0</v>
      </c>
      <c r="G28" s="94">
        <v>0</v>
      </c>
      <c r="H28" s="93">
        <v>0</v>
      </c>
      <c r="I28" s="94">
        <v>0</v>
      </c>
      <c r="J28" s="94">
        <v>0</v>
      </c>
      <c r="K28" s="93">
        <v>0</v>
      </c>
      <c r="L28" s="94">
        <v>0</v>
      </c>
      <c r="M28" s="94">
        <v>0</v>
      </c>
      <c r="N28" s="93">
        <v>0</v>
      </c>
      <c r="O28" s="94">
        <v>0</v>
      </c>
      <c r="P28" s="94">
        <v>0</v>
      </c>
      <c r="Q28" s="93">
        <v>0</v>
      </c>
      <c r="R28" s="93">
        <f t="shared" si="12"/>
        <v>78000</v>
      </c>
      <c r="S28" s="93">
        <f t="shared" si="13"/>
        <v>0</v>
      </c>
      <c r="T28" s="93">
        <f t="shared" si="14"/>
        <v>0</v>
      </c>
    </row>
    <row r="29" spans="1:20" s="23" customFormat="1" ht="95.25" customHeight="1">
      <c r="A29" s="242" t="s">
        <v>925</v>
      </c>
      <c r="B29" s="211" t="s">
        <v>926</v>
      </c>
      <c r="C29" s="94">
        <v>0</v>
      </c>
      <c r="D29" s="94">
        <v>0</v>
      </c>
      <c r="E29" s="93">
        <v>0</v>
      </c>
      <c r="F29" s="94">
        <v>928824</v>
      </c>
      <c r="G29" s="94">
        <v>0</v>
      </c>
      <c r="H29" s="93">
        <f t="shared" si="10"/>
        <v>0</v>
      </c>
      <c r="I29" s="94">
        <v>0</v>
      </c>
      <c r="J29" s="94">
        <v>0</v>
      </c>
      <c r="K29" s="93">
        <v>0</v>
      </c>
      <c r="L29" s="94">
        <v>0</v>
      </c>
      <c r="M29" s="94">
        <v>0</v>
      </c>
      <c r="N29" s="93">
        <v>0</v>
      </c>
      <c r="O29" s="94">
        <v>0</v>
      </c>
      <c r="P29" s="94">
        <v>0</v>
      </c>
      <c r="Q29" s="93">
        <v>0</v>
      </c>
      <c r="R29" s="93">
        <f t="shared" si="12"/>
        <v>928824</v>
      </c>
      <c r="S29" s="93">
        <f t="shared" si="13"/>
        <v>0</v>
      </c>
      <c r="T29" s="93">
        <f t="shared" si="14"/>
        <v>0</v>
      </c>
    </row>
    <row r="30" spans="1:20" s="243" customFormat="1" ht="27" customHeight="1">
      <c r="A30" s="242" t="s">
        <v>927</v>
      </c>
      <c r="B30" s="211" t="s">
        <v>928</v>
      </c>
      <c r="C30" s="94">
        <v>0</v>
      </c>
      <c r="D30" s="94">
        <v>0</v>
      </c>
      <c r="E30" s="93">
        <v>0</v>
      </c>
      <c r="F30" s="94">
        <v>0</v>
      </c>
      <c r="G30" s="94">
        <v>0</v>
      </c>
      <c r="H30" s="93">
        <v>0</v>
      </c>
      <c r="I30" s="94">
        <v>407799</v>
      </c>
      <c r="J30" s="94">
        <v>0</v>
      </c>
      <c r="K30" s="93">
        <f>J30/I30*100</f>
        <v>0</v>
      </c>
      <c r="L30" s="94">
        <v>0</v>
      </c>
      <c r="M30" s="94">
        <v>0</v>
      </c>
      <c r="N30" s="93">
        <v>0</v>
      </c>
      <c r="O30" s="94">
        <v>0</v>
      </c>
      <c r="P30" s="94">
        <v>0</v>
      </c>
      <c r="Q30" s="93">
        <v>0</v>
      </c>
      <c r="R30" s="93">
        <f t="shared" si="12"/>
        <v>407799</v>
      </c>
      <c r="S30" s="93">
        <f t="shared" si="13"/>
        <v>0</v>
      </c>
      <c r="T30" s="93">
        <f t="shared" si="14"/>
        <v>0</v>
      </c>
    </row>
    <row r="31" spans="1:20" s="244" customFormat="1" ht="102.75" customHeight="1">
      <c r="A31" s="242" t="s">
        <v>929</v>
      </c>
      <c r="B31" s="211" t="s">
        <v>930</v>
      </c>
      <c r="C31" s="94">
        <v>0</v>
      </c>
      <c r="D31" s="94">
        <v>0</v>
      </c>
      <c r="E31" s="93">
        <v>0</v>
      </c>
      <c r="F31" s="94">
        <v>0</v>
      </c>
      <c r="G31" s="94">
        <v>0</v>
      </c>
      <c r="H31" s="93">
        <v>0</v>
      </c>
      <c r="I31" s="94">
        <v>0</v>
      </c>
      <c r="J31" s="94">
        <v>0</v>
      </c>
      <c r="K31" s="93">
        <v>0</v>
      </c>
      <c r="L31" s="94">
        <v>0</v>
      </c>
      <c r="M31" s="94">
        <v>0</v>
      </c>
      <c r="N31" s="93">
        <v>0</v>
      </c>
      <c r="O31" s="94">
        <v>930849.25</v>
      </c>
      <c r="P31" s="94">
        <v>593536.59</v>
      </c>
      <c r="Q31" s="93">
        <f>P31/O31*100</f>
        <v>63.76291220087463</v>
      </c>
      <c r="R31" s="93">
        <f t="shared" si="12"/>
        <v>930849.25</v>
      </c>
      <c r="S31" s="93">
        <f t="shared" si="13"/>
        <v>593536.59</v>
      </c>
      <c r="T31" s="93">
        <f t="shared" si="14"/>
        <v>63.76291220087463</v>
      </c>
    </row>
    <row r="32" spans="1:20" s="243" customFormat="1" ht="56.25" customHeight="1">
      <c r="A32" s="241">
        <v>4</v>
      </c>
      <c r="B32" s="91" t="s">
        <v>931</v>
      </c>
      <c r="C32" s="209">
        <f aca="true" t="shared" si="15" ref="C32:S32">SUM(C33)</f>
        <v>448800</v>
      </c>
      <c r="D32" s="209">
        <f t="shared" si="15"/>
        <v>402680</v>
      </c>
      <c r="E32" s="93">
        <f>D32/C32*100</f>
        <v>89.72370766488413</v>
      </c>
      <c r="F32" s="209">
        <f t="shared" si="15"/>
        <v>160000</v>
      </c>
      <c r="G32" s="209">
        <f t="shared" si="15"/>
        <v>160000</v>
      </c>
      <c r="H32" s="93">
        <f>G32/F32*100</f>
        <v>100</v>
      </c>
      <c r="I32" s="209">
        <f t="shared" si="15"/>
        <v>10000</v>
      </c>
      <c r="J32" s="209">
        <f t="shared" si="15"/>
        <v>10000</v>
      </c>
      <c r="K32" s="93">
        <f>J32/I32*100</f>
        <v>100</v>
      </c>
      <c r="L32" s="209">
        <f t="shared" si="15"/>
        <v>120000</v>
      </c>
      <c r="M32" s="209">
        <f t="shared" si="15"/>
        <v>120000</v>
      </c>
      <c r="N32" s="93">
        <f>M32/L32*100</f>
        <v>100</v>
      </c>
      <c r="O32" s="209">
        <f t="shared" si="15"/>
        <v>310000</v>
      </c>
      <c r="P32" s="209">
        <f t="shared" si="15"/>
        <v>310000</v>
      </c>
      <c r="Q32" s="93">
        <f>P32/O32*100</f>
        <v>100</v>
      </c>
      <c r="R32" s="209">
        <f t="shared" si="15"/>
        <v>1048800</v>
      </c>
      <c r="S32" s="209">
        <f t="shared" si="15"/>
        <v>1002680</v>
      </c>
      <c r="T32" s="93">
        <f aca="true" t="shared" si="16" ref="T32:T46">S32/R32*100</f>
        <v>95.60259344012204</v>
      </c>
    </row>
    <row r="33" spans="1:20" s="243" customFormat="1" ht="68.25" customHeight="1">
      <c r="A33" s="242" t="s">
        <v>932</v>
      </c>
      <c r="B33" s="92" t="s">
        <v>969</v>
      </c>
      <c r="C33" s="210">
        <f>C34+C35</f>
        <v>448800</v>
      </c>
      <c r="D33" s="210">
        <f aca="true" t="shared" si="17" ref="D33:S33">D34+D35</f>
        <v>402680</v>
      </c>
      <c r="E33" s="93">
        <f>D33/C33*100</f>
        <v>89.72370766488413</v>
      </c>
      <c r="F33" s="210">
        <f t="shared" si="17"/>
        <v>160000</v>
      </c>
      <c r="G33" s="210">
        <f t="shared" si="17"/>
        <v>160000</v>
      </c>
      <c r="H33" s="93">
        <f>G33/F33*100</f>
        <v>100</v>
      </c>
      <c r="I33" s="210">
        <f t="shared" si="17"/>
        <v>10000</v>
      </c>
      <c r="J33" s="210">
        <f t="shared" si="17"/>
        <v>10000</v>
      </c>
      <c r="K33" s="93">
        <f>J33/I33*100</f>
        <v>100</v>
      </c>
      <c r="L33" s="210">
        <f t="shared" si="17"/>
        <v>120000</v>
      </c>
      <c r="M33" s="210">
        <f t="shared" si="17"/>
        <v>120000</v>
      </c>
      <c r="N33" s="93">
        <f>M33/L33*100</f>
        <v>100</v>
      </c>
      <c r="O33" s="210">
        <f t="shared" si="17"/>
        <v>310000</v>
      </c>
      <c r="P33" s="210">
        <f t="shared" si="17"/>
        <v>310000</v>
      </c>
      <c r="Q33" s="93">
        <f>P33/O33*100</f>
        <v>100</v>
      </c>
      <c r="R33" s="210">
        <f t="shared" si="17"/>
        <v>1048800</v>
      </c>
      <c r="S33" s="210">
        <f t="shared" si="17"/>
        <v>1002680</v>
      </c>
      <c r="T33" s="93">
        <f t="shared" si="16"/>
        <v>95.60259344012204</v>
      </c>
    </row>
    <row r="34" spans="1:20" s="243" customFormat="1" ht="47.25" customHeight="1">
      <c r="A34" s="242" t="s">
        <v>933</v>
      </c>
      <c r="B34" s="92" t="s">
        <v>934</v>
      </c>
      <c r="C34" s="210">
        <v>0</v>
      </c>
      <c r="D34" s="210">
        <v>0</v>
      </c>
      <c r="E34" s="93">
        <v>0</v>
      </c>
      <c r="F34" s="210">
        <v>160000</v>
      </c>
      <c r="G34" s="210">
        <v>160000</v>
      </c>
      <c r="H34" s="93">
        <f>G34/F34*100</f>
        <v>100</v>
      </c>
      <c r="I34" s="210">
        <v>10000</v>
      </c>
      <c r="J34" s="210">
        <v>10000</v>
      </c>
      <c r="K34" s="93">
        <f>J34/I34*100</f>
        <v>100</v>
      </c>
      <c r="L34" s="210">
        <v>120000</v>
      </c>
      <c r="M34" s="210">
        <v>120000</v>
      </c>
      <c r="N34" s="93">
        <f>M34/L34*100</f>
        <v>100</v>
      </c>
      <c r="O34" s="210">
        <v>310000</v>
      </c>
      <c r="P34" s="210">
        <v>310000</v>
      </c>
      <c r="Q34" s="93">
        <f>P34/O34*100</f>
        <v>100</v>
      </c>
      <c r="R34" s="93">
        <f>C34+F34+I34+L34+O34</f>
        <v>600000</v>
      </c>
      <c r="S34" s="93">
        <f>D34+G34+J34+M34+P34</f>
        <v>600000</v>
      </c>
      <c r="T34" s="93">
        <f t="shared" si="16"/>
        <v>100</v>
      </c>
    </row>
    <row r="35" spans="1:20" s="243" customFormat="1" ht="47.25" customHeight="1">
      <c r="A35" s="242" t="s">
        <v>935</v>
      </c>
      <c r="B35" s="92" t="s">
        <v>936</v>
      </c>
      <c r="C35" s="210">
        <v>448800</v>
      </c>
      <c r="D35" s="210">
        <v>402680</v>
      </c>
      <c r="E35" s="93">
        <f>D35/C35*100</f>
        <v>89.72370766488413</v>
      </c>
      <c r="F35" s="210">
        <v>0</v>
      </c>
      <c r="G35" s="210">
        <v>0</v>
      </c>
      <c r="H35" s="93">
        <v>0</v>
      </c>
      <c r="I35" s="210">
        <v>0</v>
      </c>
      <c r="J35" s="210">
        <v>0</v>
      </c>
      <c r="K35" s="93">
        <v>0</v>
      </c>
      <c r="L35" s="210">
        <v>0</v>
      </c>
      <c r="M35" s="210">
        <v>0</v>
      </c>
      <c r="N35" s="93">
        <v>0</v>
      </c>
      <c r="O35" s="210">
        <v>0</v>
      </c>
      <c r="P35" s="210">
        <v>0</v>
      </c>
      <c r="Q35" s="93">
        <v>0</v>
      </c>
      <c r="R35" s="93">
        <f>C35+F35+I35+L35+O35</f>
        <v>448800</v>
      </c>
      <c r="S35" s="93">
        <f>D35+G35+J35+M35+P35</f>
        <v>402680</v>
      </c>
      <c r="T35" s="93">
        <f t="shared" si="16"/>
        <v>89.72370766488413</v>
      </c>
    </row>
    <row r="36" spans="1:20" s="245" customFormat="1" ht="55.5" customHeight="1">
      <c r="A36" s="207">
        <v>5</v>
      </c>
      <c r="B36" s="214" t="s">
        <v>937</v>
      </c>
      <c r="C36" s="213">
        <f aca="true" t="shared" si="18" ref="C36:S36">C37+C41</f>
        <v>255200</v>
      </c>
      <c r="D36" s="213">
        <f t="shared" si="18"/>
        <v>255200</v>
      </c>
      <c r="E36" s="93">
        <f>D36/C36*100</f>
        <v>100</v>
      </c>
      <c r="F36" s="213">
        <f t="shared" si="18"/>
        <v>419025</v>
      </c>
      <c r="G36" s="213">
        <f t="shared" si="18"/>
        <v>419025</v>
      </c>
      <c r="H36" s="93">
        <f>G36/F36*100</f>
        <v>100</v>
      </c>
      <c r="I36" s="213">
        <f t="shared" si="18"/>
        <v>2729902</v>
      </c>
      <c r="J36" s="213">
        <f t="shared" si="18"/>
        <v>2729902</v>
      </c>
      <c r="K36" s="93">
        <f>J36/I36*100</f>
        <v>100</v>
      </c>
      <c r="L36" s="213">
        <f t="shared" si="18"/>
        <v>0</v>
      </c>
      <c r="M36" s="213">
        <f t="shared" si="18"/>
        <v>0</v>
      </c>
      <c r="N36" s="93">
        <v>0</v>
      </c>
      <c r="O36" s="213">
        <f t="shared" si="18"/>
        <v>3173000</v>
      </c>
      <c r="P36" s="213">
        <f t="shared" si="18"/>
        <v>23000</v>
      </c>
      <c r="Q36" s="93">
        <f>P36/O36*100</f>
        <v>0.7248660573589663</v>
      </c>
      <c r="R36" s="213">
        <f t="shared" si="18"/>
        <v>6577127</v>
      </c>
      <c r="S36" s="213">
        <f t="shared" si="18"/>
        <v>3427127</v>
      </c>
      <c r="T36" s="93">
        <f t="shared" si="16"/>
        <v>52.10674812878025</v>
      </c>
    </row>
    <row r="37" spans="1:20" ht="42" customHeight="1">
      <c r="A37" s="207" t="s">
        <v>938</v>
      </c>
      <c r="B37" s="212" t="s">
        <v>939</v>
      </c>
      <c r="C37" s="213">
        <f>SUM(C38:C40)</f>
        <v>255200</v>
      </c>
      <c r="D37" s="213">
        <f aca="true" t="shared" si="19" ref="D37:S37">SUM(D38:D40)</f>
        <v>255200</v>
      </c>
      <c r="E37" s="93">
        <f>D37/C37*100</f>
        <v>100</v>
      </c>
      <c r="F37" s="213">
        <f t="shared" si="19"/>
        <v>350000</v>
      </c>
      <c r="G37" s="213">
        <f t="shared" si="19"/>
        <v>350000</v>
      </c>
      <c r="H37" s="93">
        <f>G37/F37*100</f>
        <v>100</v>
      </c>
      <c r="I37" s="213">
        <f t="shared" si="19"/>
        <v>2676650</v>
      </c>
      <c r="J37" s="213">
        <f t="shared" si="19"/>
        <v>2676650</v>
      </c>
      <c r="K37" s="93">
        <f>J37/I37*100</f>
        <v>100</v>
      </c>
      <c r="L37" s="213">
        <f t="shared" si="19"/>
        <v>0</v>
      </c>
      <c r="M37" s="213">
        <f t="shared" si="19"/>
        <v>0</v>
      </c>
      <c r="N37" s="93">
        <v>0</v>
      </c>
      <c r="O37" s="213">
        <f t="shared" si="19"/>
        <v>3173000</v>
      </c>
      <c r="P37" s="213">
        <f t="shared" si="19"/>
        <v>23000</v>
      </c>
      <c r="Q37" s="93">
        <f>P37/O37*100</f>
        <v>0.7248660573589663</v>
      </c>
      <c r="R37" s="213">
        <f t="shared" si="19"/>
        <v>6454850</v>
      </c>
      <c r="S37" s="213">
        <f t="shared" si="19"/>
        <v>3304850</v>
      </c>
      <c r="T37" s="93">
        <f t="shared" si="16"/>
        <v>51.19948565807106</v>
      </c>
    </row>
    <row r="38" spans="1:20" ht="90">
      <c r="A38" s="207" t="s">
        <v>940</v>
      </c>
      <c r="B38" s="212" t="s">
        <v>941</v>
      </c>
      <c r="C38" s="213">
        <v>0</v>
      </c>
      <c r="D38" s="213">
        <v>0</v>
      </c>
      <c r="E38" s="93">
        <v>0</v>
      </c>
      <c r="F38" s="213">
        <v>350000</v>
      </c>
      <c r="G38" s="213">
        <v>350000</v>
      </c>
      <c r="H38" s="93">
        <f>G38/F38*100</f>
        <v>100</v>
      </c>
      <c r="I38" s="213">
        <v>168450</v>
      </c>
      <c r="J38" s="213">
        <v>168450</v>
      </c>
      <c r="K38" s="93">
        <f>J38/I38*100</f>
        <v>100</v>
      </c>
      <c r="L38" s="213">
        <v>0</v>
      </c>
      <c r="M38" s="213">
        <v>0</v>
      </c>
      <c r="N38" s="93">
        <v>0</v>
      </c>
      <c r="O38" s="213">
        <v>23000</v>
      </c>
      <c r="P38" s="213">
        <v>23000</v>
      </c>
      <c r="Q38" s="93">
        <f>P38/O38*100</f>
        <v>100</v>
      </c>
      <c r="R38" s="93">
        <f aca="true" t="shared" si="20" ref="R38:S40">C38+F38+I38+L38+O38</f>
        <v>541450</v>
      </c>
      <c r="S38" s="93">
        <f t="shared" si="20"/>
        <v>541450</v>
      </c>
      <c r="T38" s="93">
        <f t="shared" si="16"/>
        <v>100</v>
      </c>
    </row>
    <row r="39" spans="1:20" ht="67.5">
      <c r="A39" s="11" t="s">
        <v>942</v>
      </c>
      <c r="B39" s="212" t="s">
        <v>970</v>
      </c>
      <c r="C39" s="213">
        <v>0</v>
      </c>
      <c r="D39" s="213">
        <v>0</v>
      </c>
      <c r="E39" s="93">
        <v>0</v>
      </c>
      <c r="F39" s="213">
        <v>0</v>
      </c>
      <c r="G39" s="213">
        <v>0</v>
      </c>
      <c r="H39" s="93">
        <v>0</v>
      </c>
      <c r="I39" s="213">
        <v>0</v>
      </c>
      <c r="J39" s="213">
        <v>0</v>
      </c>
      <c r="K39" s="93">
        <v>0</v>
      </c>
      <c r="L39" s="213">
        <v>0</v>
      </c>
      <c r="M39" s="213">
        <v>0</v>
      </c>
      <c r="N39" s="93">
        <v>0</v>
      </c>
      <c r="O39" s="213">
        <v>3150000</v>
      </c>
      <c r="P39" s="213">
        <v>0</v>
      </c>
      <c r="Q39" s="93">
        <f>P39/O39*100</f>
        <v>0</v>
      </c>
      <c r="R39" s="93">
        <f t="shared" si="20"/>
        <v>3150000</v>
      </c>
      <c r="S39" s="93">
        <f t="shared" si="20"/>
        <v>0</v>
      </c>
      <c r="T39" s="93">
        <f t="shared" si="16"/>
        <v>0</v>
      </c>
    </row>
    <row r="40" spans="1:20" ht="56.25">
      <c r="A40" s="11" t="s">
        <v>943</v>
      </c>
      <c r="B40" s="212" t="s">
        <v>944</v>
      </c>
      <c r="C40" s="213">
        <v>255200</v>
      </c>
      <c r="D40" s="213">
        <v>255200</v>
      </c>
      <c r="E40" s="93">
        <f>D40/C40*100</f>
        <v>100</v>
      </c>
      <c r="F40" s="213">
        <v>0</v>
      </c>
      <c r="G40" s="213">
        <v>0</v>
      </c>
      <c r="H40" s="93">
        <v>0</v>
      </c>
      <c r="I40" s="213">
        <v>2508200</v>
      </c>
      <c r="J40" s="213">
        <v>2508200</v>
      </c>
      <c r="K40" s="93">
        <f aca="true" t="shared" si="21" ref="K40:K46">J40/I40*100</f>
        <v>100</v>
      </c>
      <c r="L40" s="213">
        <v>0</v>
      </c>
      <c r="M40" s="213">
        <v>0</v>
      </c>
      <c r="N40" s="93">
        <v>0</v>
      </c>
      <c r="O40" s="213">
        <v>0</v>
      </c>
      <c r="P40" s="213">
        <v>0</v>
      </c>
      <c r="Q40" s="93">
        <v>0</v>
      </c>
      <c r="R40" s="93">
        <f t="shared" si="20"/>
        <v>2763400</v>
      </c>
      <c r="S40" s="93">
        <f t="shared" si="20"/>
        <v>2763400</v>
      </c>
      <c r="T40" s="93">
        <f t="shared" si="16"/>
        <v>100</v>
      </c>
    </row>
    <row r="41" spans="1:20" ht="33.75">
      <c r="A41" s="207" t="s">
        <v>945</v>
      </c>
      <c r="B41" s="214" t="s">
        <v>946</v>
      </c>
      <c r="C41" s="213">
        <f>C42</f>
        <v>0</v>
      </c>
      <c r="D41" s="213">
        <f aca="true" t="shared" si="22" ref="D41:S41">D42</f>
        <v>0</v>
      </c>
      <c r="E41" s="93">
        <v>0</v>
      </c>
      <c r="F41" s="213">
        <f t="shared" si="22"/>
        <v>69025</v>
      </c>
      <c r="G41" s="213">
        <f t="shared" si="22"/>
        <v>69025</v>
      </c>
      <c r="H41" s="93">
        <f>G41/F41*100</f>
        <v>100</v>
      </c>
      <c r="I41" s="213">
        <f t="shared" si="22"/>
        <v>53252</v>
      </c>
      <c r="J41" s="213">
        <f t="shared" si="22"/>
        <v>53252</v>
      </c>
      <c r="K41" s="93">
        <f t="shared" si="21"/>
        <v>100</v>
      </c>
      <c r="L41" s="213">
        <f t="shared" si="22"/>
        <v>0</v>
      </c>
      <c r="M41" s="213">
        <f t="shared" si="22"/>
        <v>0</v>
      </c>
      <c r="N41" s="93">
        <v>0</v>
      </c>
      <c r="O41" s="213">
        <f t="shared" si="22"/>
        <v>0</v>
      </c>
      <c r="P41" s="213">
        <f t="shared" si="22"/>
        <v>0</v>
      </c>
      <c r="Q41" s="93">
        <v>0</v>
      </c>
      <c r="R41" s="213">
        <f t="shared" si="22"/>
        <v>122277</v>
      </c>
      <c r="S41" s="213">
        <f t="shared" si="22"/>
        <v>122277</v>
      </c>
      <c r="T41" s="93">
        <f t="shared" si="16"/>
        <v>100</v>
      </c>
    </row>
    <row r="42" spans="1:20" ht="33.75">
      <c r="A42" s="246" t="s">
        <v>947</v>
      </c>
      <c r="B42" s="215" t="s">
        <v>948</v>
      </c>
      <c r="C42" s="216">
        <v>0</v>
      </c>
      <c r="D42" s="216">
        <v>0</v>
      </c>
      <c r="E42" s="93">
        <v>0</v>
      </c>
      <c r="F42" s="216">
        <v>69025</v>
      </c>
      <c r="G42" s="216">
        <v>69025</v>
      </c>
      <c r="H42" s="93">
        <f>G42/F42*100</f>
        <v>100</v>
      </c>
      <c r="I42" s="216">
        <v>53252</v>
      </c>
      <c r="J42" s="216">
        <v>53252</v>
      </c>
      <c r="K42" s="93">
        <f t="shared" si="21"/>
        <v>100</v>
      </c>
      <c r="L42" s="216">
        <v>0</v>
      </c>
      <c r="M42" s="216">
        <v>0</v>
      </c>
      <c r="N42" s="93">
        <v>0</v>
      </c>
      <c r="O42" s="216">
        <v>0</v>
      </c>
      <c r="P42" s="216">
        <v>0</v>
      </c>
      <c r="Q42" s="93">
        <v>0</v>
      </c>
      <c r="R42" s="93">
        <f>C42+F42+I42+L42+O42</f>
        <v>122277</v>
      </c>
      <c r="S42" s="93">
        <f>D42+G42+J42+M42+P42</f>
        <v>122277</v>
      </c>
      <c r="T42" s="93">
        <f t="shared" si="16"/>
        <v>100</v>
      </c>
    </row>
    <row r="43" spans="1:20" ht="45">
      <c r="A43" s="207">
        <v>6</v>
      </c>
      <c r="B43" s="214" t="s">
        <v>949</v>
      </c>
      <c r="C43" s="213">
        <f>C45</f>
        <v>0</v>
      </c>
      <c r="D43" s="213">
        <f aca="true" t="shared" si="23" ref="D43:S43">D45</f>
        <v>0</v>
      </c>
      <c r="E43" s="213">
        <v>0</v>
      </c>
      <c r="F43" s="213">
        <f t="shared" si="23"/>
        <v>0</v>
      </c>
      <c r="G43" s="213">
        <f t="shared" si="23"/>
        <v>0</v>
      </c>
      <c r="H43" s="213">
        <v>0</v>
      </c>
      <c r="I43" s="213">
        <f t="shared" si="23"/>
        <v>20000</v>
      </c>
      <c r="J43" s="213">
        <f t="shared" si="23"/>
        <v>20000</v>
      </c>
      <c r="K43" s="213">
        <f t="shared" si="21"/>
        <v>100</v>
      </c>
      <c r="L43" s="213">
        <f t="shared" si="23"/>
        <v>40000</v>
      </c>
      <c r="M43" s="213">
        <f t="shared" si="23"/>
        <v>40000</v>
      </c>
      <c r="N43" s="213">
        <f>M43/L43*100</f>
        <v>100</v>
      </c>
      <c r="O43" s="213">
        <f t="shared" si="23"/>
        <v>0</v>
      </c>
      <c r="P43" s="213">
        <f t="shared" si="23"/>
        <v>0</v>
      </c>
      <c r="Q43" s="213">
        <v>0</v>
      </c>
      <c r="R43" s="213">
        <f t="shared" si="23"/>
        <v>60000</v>
      </c>
      <c r="S43" s="213">
        <f t="shared" si="23"/>
        <v>60000</v>
      </c>
      <c r="T43" s="213">
        <f t="shared" si="16"/>
        <v>100</v>
      </c>
    </row>
    <row r="44" spans="1:20" ht="45">
      <c r="A44" s="207" t="s">
        <v>950</v>
      </c>
      <c r="B44" s="214" t="s">
        <v>951</v>
      </c>
      <c r="C44" s="213">
        <f>C45</f>
        <v>0</v>
      </c>
      <c r="D44" s="213">
        <f aca="true" t="shared" si="24" ref="D44:S44">D45</f>
        <v>0</v>
      </c>
      <c r="E44" s="93">
        <v>0</v>
      </c>
      <c r="F44" s="213">
        <f t="shared" si="24"/>
        <v>0</v>
      </c>
      <c r="G44" s="213">
        <f t="shared" si="24"/>
        <v>0</v>
      </c>
      <c r="H44" s="93">
        <v>0</v>
      </c>
      <c r="I44" s="213">
        <f t="shared" si="24"/>
        <v>20000</v>
      </c>
      <c r="J44" s="213">
        <f t="shared" si="24"/>
        <v>20000</v>
      </c>
      <c r="K44" s="93">
        <f t="shared" si="21"/>
        <v>100</v>
      </c>
      <c r="L44" s="213">
        <f t="shared" si="24"/>
        <v>40000</v>
      </c>
      <c r="M44" s="213">
        <f t="shared" si="24"/>
        <v>40000</v>
      </c>
      <c r="N44" s="93">
        <f>M44/L44*100</f>
        <v>100</v>
      </c>
      <c r="O44" s="213">
        <f t="shared" si="24"/>
        <v>0</v>
      </c>
      <c r="P44" s="213">
        <f t="shared" si="24"/>
        <v>0</v>
      </c>
      <c r="Q44" s="93">
        <v>0</v>
      </c>
      <c r="R44" s="213">
        <f t="shared" si="24"/>
        <v>60000</v>
      </c>
      <c r="S44" s="213">
        <f t="shared" si="24"/>
        <v>60000</v>
      </c>
      <c r="T44" s="93">
        <f t="shared" si="16"/>
        <v>100</v>
      </c>
    </row>
    <row r="45" spans="1:20" ht="101.25">
      <c r="A45" s="246" t="s">
        <v>952</v>
      </c>
      <c r="B45" s="215" t="s">
        <v>953</v>
      </c>
      <c r="C45" s="217">
        <v>0</v>
      </c>
      <c r="D45" s="217">
        <v>0</v>
      </c>
      <c r="E45" s="93">
        <v>0</v>
      </c>
      <c r="F45" s="217">
        <v>0</v>
      </c>
      <c r="G45" s="217">
        <v>0</v>
      </c>
      <c r="H45" s="93">
        <v>0</v>
      </c>
      <c r="I45" s="217">
        <v>20000</v>
      </c>
      <c r="J45" s="217">
        <v>20000</v>
      </c>
      <c r="K45" s="93">
        <f t="shared" si="21"/>
        <v>100</v>
      </c>
      <c r="L45" s="217">
        <v>40000</v>
      </c>
      <c r="M45" s="217">
        <v>40000</v>
      </c>
      <c r="N45" s="93">
        <f>M45/L45*100</f>
        <v>100</v>
      </c>
      <c r="O45" s="217">
        <v>0</v>
      </c>
      <c r="P45" s="217">
        <v>0</v>
      </c>
      <c r="Q45" s="93">
        <v>0</v>
      </c>
      <c r="R45" s="93">
        <f>C45+F45+I45+L45+O45</f>
        <v>60000</v>
      </c>
      <c r="S45" s="93">
        <f>D45+G45+J45+M45+P45</f>
        <v>60000</v>
      </c>
      <c r="T45" s="93">
        <f t="shared" si="16"/>
        <v>100</v>
      </c>
    </row>
    <row r="46" spans="1:20" ht="11.25">
      <c r="A46" s="11">
        <v>6</v>
      </c>
      <c r="B46" s="91" t="s">
        <v>901</v>
      </c>
      <c r="C46" s="209">
        <f aca="true" t="shared" si="25" ref="C46:S46">C18+C15+C32+C25+C36+C43</f>
        <v>21605608</v>
      </c>
      <c r="D46" s="209">
        <f t="shared" si="25"/>
        <v>20803855</v>
      </c>
      <c r="E46" s="209">
        <f>D46/C46*100</f>
        <v>96.28914400372348</v>
      </c>
      <c r="F46" s="209">
        <f t="shared" si="25"/>
        <v>35038106</v>
      </c>
      <c r="G46" s="209">
        <f t="shared" si="25"/>
        <v>34109282</v>
      </c>
      <c r="H46" s="209">
        <f>G46/F46*100</f>
        <v>97.34910328771767</v>
      </c>
      <c r="I46" s="209">
        <f t="shared" si="25"/>
        <v>36975324</v>
      </c>
      <c r="J46" s="209">
        <f t="shared" si="25"/>
        <v>35522525</v>
      </c>
      <c r="K46" s="209">
        <f t="shared" si="21"/>
        <v>96.07089582230572</v>
      </c>
      <c r="L46" s="209">
        <f t="shared" si="25"/>
        <v>28281989.84</v>
      </c>
      <c r="M46" s="209">
        <f t="shared" si="25"/>
        <v>28281989.84</v>
      </c>
      <c r="N46" s="209">
        <f>M46/L46*100</f>
        <v>100</v>
      </c>
      <c r="O46" s="209">
        <f t="shared" si="25"/>
        <v>44473966.25</v>
      </c>
      <c r="P46" s="209">
        <f t="shared" si="25"/>
        <v>40984172.59</v>
      </c>
      <c r="Q46" s="209">
        <f>P46/O46*100</f>
        <v>92.15317644398311</v>
      </c>
      <c r="R46" s="209">
        <f t="shared" si="25"/>
        <v>166374994.09</v>
      </c>
      <c r="S46" s="209">
        <f t="shared" si="25"/>
        <v>159701824.43</v>
      </c>
      <c r="T46" s="209">
        <f t="shared" si="16"/>
        <v>95.98907894993512</v>
      </c>
    </row>
  </sheetData>
  <sheetProtection/>
  <autoFilter ref="A14:U36"/>
  <mergeCells count="24">
    <mergeCell ref="F10:H10"/>
    <mergeCell ref="G11:H12"/>
    <mergeCell ref="R3:T3"/>
    <mergeCell ref="R4:T4"/>
    <mergeCell ref="R5:T5"/>
    <mergeCell ref="O11:O13"/>
    <mergeCell ref="L10:N10"/>
    <mergeCell ref="R10:T10"/>
    <mergeCell ref="M11:N12"/>
    <mergeCell ref="A10:A13"/>
    <mergeCell ref="B10:B13"/>
    <mergeCell ref="P11:Q12"/>
    <mergeCell ref="C10:E10"/>
    <mergeCell ref="C11:C13"/>
    <mergeCell ref="D11:E12"/>
    <mergeCell ref="I11:I13"/>
    <mergeCell ref="S11:T12"/>
    <mergeCell ref="I10:K10"/>
    <mergeCell ref="O10:Q10"/>
    <mergeCell ref="A8:T8"/>
    <mergeCell ref="J11:K12"/>
    <mergeCell ref="R11:R13"/>
    <mergeCell ref="F11:F13"/>
    <mergeCell ref="L11:L13"/>
  </mergeCells>
  <printOptions/>
  <pageMargins left="0.1968503937007874" right="0" top="0.984251968503937" bottom="0" header="0.5118110236220472" footer="0.5118110236220472"/>
  <pageSetup fitToHeight="0"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T24"/>
  <sheetViews>
    <sheetView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B3" sqref="B3"/>
    </sheetView>
  </sheetViews>
  <sheetFormatPr defaultColWidth="9.140625" defaultRowHeight="12.75"/>
  <cols>
    <col min="1" max="1" width="5.57421875" style="33" customWidth="1"/>
    <col min="2" max="2" width="30.57421875" style="37" customWidth="1"/>
    <col min="3" max="3" width="14.421875" style="34" customWidth="1"/>
    <col min="4" max="4" width="10.00390625" style="34" customWidth="1"/>
    <col min="5" max="5" width="8.00390625" style="34" customWidth="1"/>
    <col min="6" max="6" width="14.57421875" style="36" customWidth="1"/>
    <col min="7" max="7" width="10.28125" style="34" customWidth="1"/>
    <col min="8" max="8" width="8.57421875" style="34" customWidth="1"/>
    <col min="9" max="9" width="14.421875" style="34" customWidth="1"/>
    <col min="10" max="10" width="11.00390625" style="34" customWidth="1"/>
    <col min="11" max="11" width="8.00390625" style="34" customWidth="1"/>
    <col min="12" max="12" width="14.57421875" style="34" customWidth="1"/>
    <col min="13" max="13" width="10.57421875" style="34" customWidth="1"/>
    <col min="14" max="14" width="8.421875" style="34" customWidth="1"/>
    <col min="15" max="15" width="14.57421875" style="34" customWidth="1"/>
    <col min="16" max="16" width="10.7109375" style="34" customWidth="1"/>
    <col min="17" max="17" width="8.00390625" style="34" customWidth="1"/>
    <col min="18" max="18" width="15.8515625" style="34" customWidth="1"/>
    <col min="19" max="19" width="10.7109375" style="34" customWidth="1"/>
    <col min="20" max="16384" width="9.140625" style="34" customWidth="1"/>
  </cols>
  <sheetData>
    <row r="1" spans="1:20" s="3" customFormat="1" ht="12.75">
      <c r="A1" s="2"/>
      <c r="B1" s="40"/>
      <c r="F1" s="7"/>
      <c r="R1" s="247" t="s">
        <v>250</v>
      </c>
      <c r="S1" s="247"/>
      <c r="T1" s="247"/>
    </row>
    <row r="2" spans="1:20" s="3" customFormat="1" ht="12.75">
      <c r="A2" s="2"/>
      <c r="B2" s="40"/>
      <c r="F2" s="7"/>
      <c r="R2" s="247" t="s">
        <v>61</v>
      </c>
      <c r="S2" s="247"/>
      <c r="T2" s="247"/>
    </row>
    <row r="3" spans="1:20" s="3" customFormat="1" ht="12.75">
      <c r="A3" s="2"/>
      <c r="B3" s="40"/>
      <c r="F3" s="7"/>
      <c r="R3" s="247" t="s">
        <v>111</v>
      </c>
      <c r="S3" s="247"/>
      <c r="T3" s="247"/>
    </row>
    <row r="4" spans="1:20" s="3" customFormat="1" ht="12.75">
      <c r="A4" s="2"/>
      <c r="B4" s="40"/>
      <c r="F4" s="7"/>
      <c r="R4" s="247" t="s">
        <v>119</v>
      </c>
      <c r="S4" s="247"/>
      <c r="T4" s="247"/>
    </row>
    <row r="5" spans="1:20" s="3" customFormat="1" ht="12.75">
      <c r="A5" s="2"/>
      <c r="B5" s="40"/>
      <c r="F5" s="7"/>
      <c r="R5" s="248" t="s">
        <v>825</v>
      </c>
      <c r="S5" s="248"/>
      <c r="T5" s="248"/>
    </row>
    <row r="6" spans="1:6" s="3" customFormat="1" ht="12.75">
      <c r="A6" s="2"/>
      <c r="B6" s="40"/>
      <c r="F6" s="7"/>
    </row>
    <row r="7" spans="1:20" s="3" customFormat="1" ht="14.25">
      <c r="A7" s="226" t="s">
        <v>822</v>
      </c>
      <c r="B7" s="227"/>
      <c r="C7" s="227"/>
      <c r="D7" s="227"/>
      <c r="E7" s="227"/>
      <c r="F7" s="227"/>
      <c r="G7" s="227"/>
      <c r="H7" s="227"/>
      <c r="I7" s="227"/>
      <c r="J7" s="227"/>
      <c r="K7" s="227"/>
      <c r="L7" s="227"/>
      <c r="M7" s="227"/>
      <c r="N7" s="227"/>
      <c r="O7" s="227"/>
      <c r="P7" s="227"/>
      <c r="Q7" s="227"/>
      <c r="R7" s="227"/>
      <c r="S7" s="227"/>
      <c r="T7" s="227"/>
    </row>
    <row r="8" spans="1:6" s="3" customFormat="1" ht="12.75">
      <c r="A8" s="2"/>
      <c r="B8" s="40"/>
      <c r="F8" s="7"/>
    </row>
    <row r="9" spans="1:20" s="3" customFormat="1" ht="45.75" customHeight="1">
      <c r="A9" s="142" t="s">
        <v>88</v>
      </c>
      <c r="B9" s="144" t="s">
        <v>89</v>
      </c>
      <c r="C9" s="142" t="s">
        <v>90</v>
      </c>
      <c r="D9" s="142"/>
      <c r="E9" s="142"/>
      <c r="F9" s="142" t="s">
        <v>91</v>
      </c>
      <c r="G9" s="142"/>
      <c r="H9" s="142"/>
      <c r="I9" s="142" t="s">
        <v>92</v>
      </c>
      <c r="J9" s="142"/>
      <c r="K9" s="142"/>
      <c r="L9" s="142" t="s">
        <v>93</v>
      </c>
      <c r="M9" s="142"/>
      <c r="N9" s="142"/>
      <c r="O9" s="142" t="s">
        <v>94</v>
      </c>
      <c r="P9" s="142"/>
      <c r="Q9" s="142"/>
      <c r="R9" s="249" t="s">
        <v>961</v>
      </c>
      <c r="S9" s="249"/>
      <c r="T9" s="249"/>
    </row>
    <row r="10" spans="1:20" s="3" customFormat="1" ht="11.25" customHeight="1">
      <c r="A10" s="250"/>
      <c r="B10" s="251"/>
      <c r="C10" s="252" t="s">
        <v>954</v>
      </c>
      <c r="D10" s="253" t="s">
        <v>54</v>
      </c>
      <c r="E10" s="253"/>
      <c r="F10" s="252" t="s">
        <v>954</v>
      </c>
      <c r="G10" s="253" t="s">
        <v>54</v>
      </c>
      <c r="H10" s="253"/>
      <c r="I10" s="252" t="s">
        <v>954</v>
      </c>
      <c r="J10" s="253" t="s">
        <v>54</v>
      </c>
      <c r="K10" s="253"/>
      <c r="L10" s="252" t="s">
        <v>954</v>
      </c>
      <c r="M10" s="253" t="s">
        <v>54</v>
      </c>
      <c r="N10" s="253"/>
      <c r="O10" s="252" t="s">
        <v>954</v>
      </c>
      <c r="P10" s="253" t="s">
        <v>54</v>
      </c>
      <c r="Q10" s="253"/>
      <c r="R10" s="254" t="s">
        <v>954</v>
      </c>
      <c r="S10" s="255" t="s">
        <v>54</v>
      </c>
      <c r="T10" s="255"/>
    </row>
    <row r="11" spans="1:20" s="3" customFormat="1" ht="11.25">
      <c r="A11" s="250"/>
      <c r="B11" s="251"/>
      <c r="C11" s="252"/>
      <c r="D11" s="253"/>
      <c r="E11" s="253"/>
      <c r="F11" s="252"/>
      <c r="G11" s="253"/>
      <c r="H11" s="253"/>
      <c r="I11" s="252"/>
      <c r="J11" s="253"/>
      <c r="K11" s="253"/>
      <c r="L11" s="252"/>
      <c r="M11" s="253"/>
      <c r="N11" s="253"/>
      <c r="O11" s="252"/>
      <c r="P11" s="253"/>
      <c r="Q11" s="253"/>
      <c r="R11" s="254"/>
      <c r="S11" s="255"/>
      <c r="T11" s="255"/>
    </row>
    <row r="12" spans="1:20" s="3" customFormat="1" ht="33.75">
      <c r="A12" s="250"/>
      <c r="B12" s="251"/>
      <c r="C12" s="252"/>
      <c r="D12" s="13" t="s">
        <v>62</v>
      </c>
      <c r="E12" s="13" t="s">
        <v>4</v>
      </c>
      <c r="F12" s="252"/>
      <c r="G12" s="13" t="s">
        <v>62</v>
      </c>
      <c r="H12" s="13" t="s">
        <v>4</v>
      </c>
      <c r="I12" s="252"/>
      <c r="J12" s="13" t="s">
        <v>62</v>
      </c>
      <c r="K12" s="13" t="s">
        <v>4</v>
      </c>
      <c r="L12" s="252"/>
      <c r="M12" s="13" t="s">
        <v>62</v>
      </c>
      <c r="N12" s="13" t="s">
        <v>4</v>
      </c>
      <c r="O12" s="252"/>
      <c r="P12" s="13" t="s">
        <v>62</v>
      </c>
      <c r="Q12" s="13" t="s">
        <v>4</v>
      </c>
      <c r="R12" s="254"/>
      <c r="S12" s="15" t="s">
        <v>62</v>
      </c>
      <c r="T12" s="15" t="s">
        <v>4</v>
      </c>
    </row>
    <row r="13" spans="1:20" s="3" customFormat="1" ht="78.75">
      <c r="A13" s="240">
        <v>1</v>
      </c>
      <c r="B13" s="256" t="s">
        <v>891</v>
      </c>
      <c r="C13" s="16">
        <v>100</v>
      </c>
      <c r="D13" s="16">
        <v>100</v>
      </c>
      <c r="E13" s="17">
        <f>D13/C13</f>
        <v>1</v>
      </c>
      <c r="F13" s="16">
        <v>100</v>
      </c>
      <c r="G13" s="16">
        <v>100</v>
      </c>
      <c r="H13" s="17">
        <f>G13/F13</f>
        <v>1</v>
      </c>
      <c r="I13" s="16">
        <v>100</v>
      </c>
      <c r="J13" s="16">
        <v>100</v>
      </c>
      <c r="K13" s="17">
        <f>J13/I13</f>
        <v>1</v>
      </c>
      <c r="L13" s="16">
        <v>100</v>
      </c>
      <c r="M13" s="16">
        <v>100</v>
      </c>
      <c r="N13" s="17">
        <f>M13/L13</f>
        <v>1</v>
      </c>
      <c r="O13" s="16">
        <v>100</v>
      </c>
      <c r="P13" s="16">
        <v>100</v>
      </c>
      <c r="Q13" s="17">
        <f>P13/O13</f>
        <v>1</v>
      </c>
      <c r="R13" s="18">
        <f aca="true" t="shared" si="0" ref="R13:R23">C13+F13+I13+L13+O13</f>
        <v>500</v>
      </c>
      <c r="S13" s="18">
        <f aca="true" t="shared" si="1" ref="S13:S23">D13+G13+J13+M13+P13</f>
        <v>500</v>
      </c>
      <c r="T13" s="19">
        <f aca="true" t="shared" si="2" ref="T13:T22">S13/R13</f>
        <v>1</v>
      </c>
    </row>
    <row r="14" spans="1:20" s="3" customFormat="1" ht="56.25">
      <c r="A14" s="240">
        <f>1+A13</f>
        <v>2</v>
      </c>
      <c r="B14" s="257" t="s">
        <v>892</v>
      </c>
      <c r="C14" s="16">
        <v>98500</v>
      </c>
      <c r="D14" s="16">
        <v>98500</v>
      </c>
      <c r="E14" s="17">
        <f>D14/C14</f>
        <v>1</v>
      </c>
      <c r="F14" s="16">
        <v>197000</v>
      </c>
      <c r="G14" s="16">
        <v>127206.82</v>
      </c>
      <c r="H14" s="17">
        <f>G14/F14</f>
        <v>0.6457198984771574</v>
      </c>
      <c r="I14" s="16">
        <v>295500</v>
      </c>
      <c r="J14" s="16">
        <v>295500</v>
      </c>
      <c r="K14" s="17">
        <f>J14/I14</f>
        <v>1</v>
      </c>
      <c r="L14" s="16">
        <v>197000</v>
      </c>
      <c r="M14" s="16">
        <v>197000</v>
      </c>
      <c r="N14" s="17">
        <f>M14/L14</f>
        <v>1</v>
      </c>
      <c r="O14" s="16">
        <v>197000</v>
      </c>
      <c r="P14" s="16">
        <v>197000</v>
      </c>
      <c r="Q14" s="17">
        <f>P14/O14</f>
        <v>1</v>
      </c>
      <c r="R14" s="18">
        <f t="shared" si="0"/>
        <v>985000</v>
      </c>
      <c r="S14" s="18">
        <f t="shared" si="1"/>
        <v>915206.8200000001</v>
      </c>
      <c r="T14" s="19">
        <f t="shared" si="2"/>
        <v>0.9291439796954315</v>
      </c>
    </row>
    <row r="15" spans="1:20" s="3" customFormat="1" ht="22.5">
      <c r="A15" s="240">
        <v>3</v>
      </c>
      <c r="B15" s="257" t="s">
        <v>893</v>
      </c>
      <c r="C15" s="16">
        <v>0</v>
      </c>
      <c r="D15" s="16">
        <v>0</v>
      </c>
      <c r="E15" s="17">
        <v>0</v>
      </c>
      <c r="F15" s="16">
        <v>0</v>
      </c>
      <c r="G15" s="16">
        <v>0</v>
      </c>
      <c r="H15" s="17">
        <v>0</v>
      </c>
      <c r="I15" s="16">
        <v>149866</v>
      </c>
      <c r="J15" s="16">
        <v>149000</v>
      </c>
      <c r="K15" s="17">
        <f>J15/I15</f>
        <v>0.9942215045440593</v>
      </c>
      <c r="L15" s="16">
        <v>0</v>
      </c>
      <c r="M15" s="16">
        <v>0</v>
      </c>
      <c r="N15" s="17">
        <v>0</v>
      </c>
      <c r="O15" s="16">
        <v>0</v>
      </c>
      <c r="P15" s="16">
        <v>0</v>
      </c>
      <c r="Q15" s="17">
        <v>0</v>
      </c>
      <c r="R15" s="18">
        <f t="shared" si="0"/>
        <v>149866</v>
      </c>
      <c r="S15" s="18">
        <f t="shared" si="1"/>
        <v>149000</v>
      </c>
      <c r="T15" s="19">
        <f t="shared" si="2"/>
        <v>0.9942215045440593</v>
      </c>
    </row>
    <row r="16" spans="1:20" s="3" customFormat="1" ht="67.5">
      <c r="A16" s="240">
        <v>4</v>
      </c>
      <c r="B16" s="257" t="s">
        <v>894</v>
      </c>
      <c r="C16" s="258">
        <v>74930</v>
      </c>
      <c r="D16" s="16">
        <v>74930</v>
      </c>
      <c r="E16" s="17">
        <v>0</v>
      </c>
      <c r="F16" s="258">
        <v>0</v>
      </c>
      <c r="G16" s="16">
        <v>0</v>
      </c>
      <c r="H16" s="17">
        <v>0</v>
      </c>
      <c r="I16" s="258">
        <v>0</v>
      </c>
      <c r="J16" s="16">
        <v>0</v>
      </c>
      <c r="K16" s="17">
        <v>0</v>
      </c>
      <c r="L16" s="258">
        <v>0</v>
      </c>
      <c r="M16" s="16">
        <v>0</v>
      </c>
      <c r="N16" s="17">
        <v>0</v>
      </c>
      <c r="O16" s="258">
        <v>0</v>
      </c>
      <c r="P16" s="16">
        <v>0</v>
      </c>
      <c r="Q16" s="17">
        <v>0</v>
      </c>
      <c r="R16" s="18">
        <f t="shared" si="0"/>
        <v>74930</v>
      </c>
      <c r="S16" s="18">
        <f t="shared" si="1"/>
        <v>74930</v>
      </c>
      <c r="T16" s="19">
        <f t="shared" si="2"/>
        <v>1</v>
      </c>
    </row>
    <row r="17" spans="1:20" s="3" customFormat="1" ht="101.25">
      <c r="A17" s="240">
        <v>5</v>
      </c>
      <c r="B17" s="259" t="s">
        <v>895</v>
      </c>
      <c r="C17" s="258">
        <v>182000</v>
      </c>
      <c r="D17" s="16">
        <v>0</v>
      </c>
      <c r="E17" s="17">
        <v>0</v>
      </c>
      <c r="F17" s="258">
        <v>0</v>
      </c>
      <c r="G17" s="16">
        <v>0</v>
      </c>
      <c r="H17" s="17">
        <v>0</v>
      </c>
      <c r="I17" s="258">
        <v>0</v>
      </c>
      <c r="J17" s="16">
        <v>0</v>
      </c>
      <c r="K17" s="17">
        <v>0</v>
      </c>
      <c r="L17" s="258">
        <v>0</v>
      </c>
      <c r="M17" s="16">
        <v>0</v>
      </c>
      <c r="N17" s="17">
        <v>0</v>
      </c>
      <c r="O17" s="258">
        <v>0</v>
      </c>
      <c r="P17" s="16">
        <v>0</v>
      </c>
      <c r="Q17" s="17">
        <v>0</v>
      </c>
      <c r="R17" s="18">
        <f t="shared" si="0"/>
        <v>182000</v>
      </c>
      <c r="S17" s="18">
        <f t="shared" si="1"/>
        <v>0</v>
      </c>
      <c r="T17" s="19">
        <f>S17/R17</f>
        <v>0</v>
      </c>
    </row>
    <row r="18" spans="1:20" s="3" customFormat="1" ht="135">
      <c r="A18" s="240">
        <v>6</v>
      </c>
      <c r="B18" s="259" t="s">
        <v>896</v>
      </c>
      <c r="C18" s="258">
        <v>0</v>
      </c>
      <c r="D18" s="16">
        <v>0</v>
      </c>
      <c r="E18" s="17">
        <v>0</v>
      </c>
      <c r="F18" s="258">
        <v>2167256</v>
      </c>
      <c r="G18" s="16">
        <v>0</v>
      </c>
      <c r="H18" s="17">
        <v>0</v>
      </c>
      <c r="I18" s="258">
        <v>0</v>
      </c>
      <c r="J18" s="16">
        <v>0</v>
      </c>
      <c r="K18" s="17">
        <v>0</v>
      </c>
      <c r="L18" s="258">
        <v>0</v>
      </c>
      <c r="M18" s="16">
        <v>0</v>
      </c>
      <c r="N18" s="17">
        <v>0</v>
      </c>
      <c r="O18" s="258">
        <v>0</v>
      </c>
      <c r="P18" s="16">
        <v>0</v>
      </c>
      <c r="Q18" s="17">
        <v>0</v>
      </c>
      <c r="R18" s="18">
        <f t="shared" si="0"/>
        <v>2167256</v>
      </c>
      <c r="S18" s="18">
        <f t="shared" si="1"/>
        <v>0</v>
      </c>
      <c r="T18" s="19">
        <f t="shared" si="2"/>
        <v>0</v>
      </c>
    </row>
    <row r="19" spans="1:20" s="3" customFormat="1" ht="123.75">
      <c r="A19" s="240">
        <v>7</v>
      </c>
      <c r="B19" s="259" t="s">
        <v>897</v>
      </c>
      <c r="C19" s="258">
        <v>0</v>
      </c>
      <c r="D19" s="16">
        <v>0</v>
      </c>
      <c r="E19" s="17">
        <v>0</v>
      </c>
      <c r="F19" s="258">
        <v>0</v>
      </c>
      <c r="G19" s="16">
        <v>0</v>
      </c>
      <c r="H19" s="17">
        <v>0</v>
      </c>
      <c r="I19" s="258">
        <v>951531</v>
      </c>
      <c r="J19" s="16">
        <v>0</v>
      </c>
      <c r="K19" s="17">
        <v>0</v>
      </c>
      <c r="L19" s="258">
        <v>0</v>
      </c>
      <c r="M19" s="16">
        <v>0</v>
      </c>
      <c r="N19" s="17">
        <v>0</v>
      </c>
      <c r="O19" s="258">
        <v>0</v>
      </c>
      <c r="P19" s="16">
        <v>0</v>
      </c>
      <c r="Q19" s="17">
        <v>0</v>
      </c>
      <c r="R19" s="18">
        <f t="shared" si="0"/>
        <v>951531</v>
      </c>
      <c r="S19" s="18">
        <f t="shared" si="1"/>
        <v>0</v>
      </c>
      <c r="T19" s="19">
        <f t="shared" si="2"/>
        <v>0</v>
      </c>
    </row>
    <row r="20" spans="1:20" s="3" customFormat="1" ht="135">
      <c r="A20" s="240">
        <v>8</v>
      </c>
      <c r="B20" s="259" t="s">
        <v>898</v>
      </c>
      <c r="C20" s="258">
        <v>0</v>
      </c>
      <c r="D20" s="16">
        <v>0</v>
      </c>
      <c r="E20" s="17">
        <v>0</v>
      </c>
      <c r="F20" s="258">
        <v>0</v>
      </c>
      <c r="G20" s="16">
        <v>0</v>
      </c>
      <c r="H20" s="17">
        <v>0</v>
      </c>
      <c r="I20" s="258">
        <v>0</v>
      </c>
      <c r="J20" s="16">
        <v>0</v>
      </c>
      <c r="K20" s="17">
        <v>0</v>
      </c>
      <c r="L20" s="258">
        <v>0</v>
      </c>
      <c r="M20" s="16">
        <v>0</v>
      </c>
      <c r="N20" s="17">
        <v>0</v>
      </c>
      <c r="O20" s="258">
        <v>2171981.6</v>
      </c>
      <c r="P20" s="16">
        <v>622066.91</v>
      </c>
      <c r="Q20" s="17">
        <v>0</v>
      </c>
      <c r="R20" s="18">
        <f t="shared" si="0"/>
        <v>2171981.6</v>
      </c>
      <c r="S20" s="18">
        <f t="shared" si="1"/>
        <v>622066.91</v>
      </c>
      <c r="T20" s="19">
        <f>S20/R20</f>
        <v>0.286405239344569</v>
      </c>
    </row>
    <row r="21" spans="1:20" s="3" customFormat="1" ht="123.75">
      <c r="A21" s="240">
        <v>9</v>
      </c>
      <c r="B21" s="259" t="s">
        <v>899</v>
      </c>
      <c r="C21" s="258">
        <v>0</v>
      </c>
      <c r="D21" s="16">
        <v>0</v>
      </c>
      <c r="E21" s="17">
        <v>0</v>
      </c>
      <c r="F21" s="258">
        <v>0</v>
      </c>
      <c r="G21" s="260">
        <v>0</v>
      </c>
      <c r="H21" s="17">
        <v>0</v>
      </c>
      <c r="I21" s="258">
        <v>0</v>
      </c>
      <c r="J21" s="260">
        <v>0</v>
      </c>
      <c r="K21" s="17">
        <v>0</v>
      </c>
      <c r="L21" s="258">
        <v>0</v>
      </c>
      <c r="M21" s="260">
        <v>0</v>
      </c>
      <c r="N21" s="17">
        <v>0</v>
      </c>
      <c r="O21" s="258">
        <v>2256900</v>
      </c>
      <c r="P21" s="260">
        <v>2256900</v>
      </c>
      <c r="Q21" s="17">
        <v>0</v>
      </c>
      <c r="R21" s="18">
        <f t="shared" si="0"/>
        <v>2256900</v>
      </c>
      <c r="S21" s="18">
        <f t="shared" si="1"/>
        <v>2256900</v>
      </c>
      <c r="T21" s="19">
        <f t="shared" si="2"/>
        <v>1</v>
      </c>
    </row>
    <row r="22" spans="1:20" s="3" customFormat="1" ht="45">
      <c r="A22" s="240">
        <v>10</v>
      </c>
      <c r="B22" s="259" t="s">
        <v>900</v>
      </c>
      <c r="C22" s="258">
        <v>270700</v>
      </c>
      <c r="D22" s="16">
        <v>270700</v>
      </c>
      <c r="E22" s="17">
        <f>D22/C22</f>
        <v>1</v>
      </c>
      <c r="F22" s="258">
        <v>601500</v>
      </c>
      <c r="G22" s="260">
        <v>601500</v>
      </c>
      <c r="H22" s="17">
        <f>G22/F22</f>
        <v>1</v>
      </c>
      <c r="I22" s="258">
        <v>0</v>
      </c>
      <c r="J22" s="260">
        <v>0</v>
      </c>
      <c r="K22" s="17" t="e">
        <f>J22/I22</f>
        <v>#DIV/0!</v>
      </c>
      <c r="L22" s="258">
        <v>0</v>
      </c>
      <c r="M22" s="260">
        <v>0</v>
      </c>
      <c r="N22" s="17" t="e">
        <f>M22/L22</f>
        <v>#DIV/0!</v>
      </c>
      <c r="O22" s="258">
        <v>403700</v>
      </c>
      <c r="P22" s="260">
        <v>403700</v>
      </c>
      <c r="Q22" s="17">
        <f>P22/O22</f>
        <v>1</v>
      </c>
      <c r="R22" s="18">
        <f t="shared" si="0"/>
        <v>1275900</v>
      </c>
      <c r="S22" s="18">
        <f t="shared" si="1"/>
        <v>1275900</v>
      </c>
      <c r="T22" s="19">
        <f t="shared" si="2"/>
        <v>1</v>
      </c>
    </row>
    <row r="23" spans="1:20" s="3" customFormat="1" ht="12">
      <c r="A23" s="240">
        <v>11</v>
      </c>
      <c r="B23" s="208" t="s">
        <v>901</v>
      </c>
      <c r="C23" s="258">
        <f>SUM(C13:C22)</f>
        <v>626230</v>
      </c>
      <c r="D23" s="258">
        <f>SUM(D13:D22)</f>
        <v>444230</v>
      </c>
      <c r="E23" s="17">
        <f>D23/C23</f>
        <v>0.7093719559906104</v>
      </c>
      <c r="F23" s="258">
        <f>SUM(F13:F22)</f>
        <v>2965856</v>
      </c>
      <c r="G23" s="258">
        <f>SUM(G13:G22)</f>
        <v>728806.8200000001</v>
      </c>
      <c r="H23" s="17">
        <f>G23/F23</f>
        <v>0.2457323686652353</v>
      </c>
      <c r="I23" s="258">
        <f>SUM(I13:I22)</f>
        <v>1396997</v>
      </c>
      <c r="J23" s="258">
        <f>SUM(J13:J22)</f>
        <v>444600</v>
      </c>
      <c r="K23" s="17">
        <f>J23/I23</f>
        <v>0.31825408358070917</v>
      </c>
      <c r="L23" s="258">
        <f>SUM(L13:L22)</f>
        <v>197100</v>
      </c>
      <c r="M23" s="258">
        <f>SUM(M13:M22)</f>
        <v>197100</v>
      </c>
      <c r="N23" s="17">
        <f>M23/L23</f>
        <v>1</v>
      </c>
      <c r="O23" s="258">
        <f>SUM(O13:O22)</f>
        <v>5029681.6</v>
      </c>
      <c r="P23" s="258">
        <f>SUM(P13:P22)</f>
        <v>3479766.91</v>
      </c>
      <c r="Q23" s="17">
        <f>P23/O23</f>
        <v>0.6918463606125684</v>
      </c>
      <c r="R23" s="18">
        <f t="shared" si="0"/>
        <v>10215864.6</v>
      </c>
      <c r="S23" s="18">
        <f t="shared" si="1"/>
        <v>5294503.73</v>
      </c>
      <c r="T23" s="19">
        <f>S23/R23</f>
        <v>0.518262911393716</v>
      </c>
    </row>
    <row r="24" spans="1:2" s="35" customFormat="1" ht="12.75">
      <c r="A24" s="41"/>
      <c r="B24" s="42"/>
    </row>
  </sheetData>
  <sheetProtection/>
  <autoFilter ref="A12:T20"/>
  <mergeCells count="26">
    <mergeCell ref="R1:T1"/>
    <mergeCell ref="R2:T2"/>
    <mergeCell ref="R3:T3"/>
    <mergeCell ref="R4:T4"/>
    <mergeCell ref="R10:R12"/>
    <mergeCell ref="F9:H9"/>
    <mergeCell ref="P10:Q11"/>
    <mergeCell ref="O10:O12"/>
    <mergeCell ref="M10:N11"/>
    <mergeCell ref="G10:H11"/>
    <mergeCell ref="C9:E9"/>
    <mergeCell ref="F10:F12"/>
    <mergeCell ref="C10:C12"/>
    <mergeCell ref="A9:A12"/>
    <mergeCell ref="L10:L12"/>
    <mergeCell ref="D10:E11"/>
    <mergeCell ref="R5:T5"/>
    <mergeCell ref="O9:Q9"/>
    <mergeCell ref="I10:I12"/>
    <mergeCell ref="A7:T7"/>
    <mergeCell ref="J10:K11"/>
    <mergeCell ref="L9:N9"/>
    <mergeCell ref="R9:T9"/>
    <mergeCell ref="I9:K9"/>
    <mergeCell ref="S10:T11"/>
    <mergeCell ref="B9:B12"/>
  </mergeCells>
  <printOptions/>
  <pageMargins left="0.3937007874015748" right="0" top="0.984251968503937" bottom="0" header="0.5118110236220472" footer="0.5118110236220472"/>
  <pageSetup fitToHeight="0"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rgb="FF006600"/>
    <pageSetUpPr fitToPage="1"/>
  </sheetPr>
  <dimension ref="A1:S40"/>
  <sheetViews>
    <sheetView tabSelected="1" zoomScalePageLayoutView="0" workbookViewId="0" topLeftCell="A1">
      <selection activeCell="C6" sqref="C6"/>
    </sheetView>
  </sheetViews>
  <sheetFormatPr defaultColWidth="9.140625" defaultRowHeight="12.75"/>
  <cols>
    <col min="1" max="1" width="53.421875" style="62" customWidth="1"/>
    <col min="2" max="2" width="15.57421875" style="62" customWidth="1"/>
    <col min="3" max="3" width="32.7109375" style="62" customWidth="1"/>
    <col min="4" max="4" width="5.00390625" style="62" hidden="1" customWidth="1"/>
    <col min="5" max="5" width="12.00390625" style="62" hidden="1" customWidth="1"/>
    <col min="6" max="6" width="7.00390625" style="62" hidden="1" customWidth="1"/>
    <col min="7" max="7" width="9.00390625" style="62" hidden="1" customWidth="1"/>
    <col min="8" max="8" width="4.00390625" style="62" hidden="1" customWidth="1"/>
    <col min="9" max="9" width="9.00390625" style="62" hidden="1" customWidth="1"/>
    <col min="10" max="10" width="2.00390625" style="62" hidden="1" customWidth="1"/>
    <col min="11" max="11" width="12.00390625" style="62" hidden="1" customWidth="1"/>
    <col min="12" max="12" width="4.00390625" style="62" hidden="1" customWidth="1"/>
    <col min="13" max="13" width="12.00390625" style="62" hidden="1" customWidth="1"/>
    <col min="14" max="14" width="7.00390625" style="62" hidden="1" customWidth="1"/>
    <col min="15" max="15" width="10.00390625" style="62" hidden="1" customWidth="1"/>
    <col min="16" max="16" width="12.00390625" style="62" hidden="1" customWidth="1"/>
    <col min="17" max="17" width="9.140625" style="62" hidden="1" customWidth="1"/>
    <col min="18" max="18" width="12.00390625" style="62" hidden="1" customWidth="1"/>
    <col min="19" max="19" width="9.140625" style="62" hidden="1" customWidth="1"/>
    <col min="20" max="16384" width="9.140625" style="62" customWidth="1"/>
  </cols>
  <sheetData>
    <row r="1" ht="12.75">
      <c r="C1" s="261" t="s">
        <v>251</v>
      </c>
    </row>
    <row r="2" ht="12.75">
      <c r="C2" s="261" t="s">
        <v>61</v>
      </c>
    </row>
    <row r="3" ht="12.75">
      <c r="C3" s="261" t="s">
        <v>111</v>
      </c>
    </row>
    <row r="4" ht="12.75">
      <c r="C4" s="261" t="s">
        <v>119</v>
      </c>
    </row>
    <row r="5" spans="2:5" ht="12.75">
      <c r="B5" s="159" t="s">
        <v>824</v>
      </c>
      <c r="C5" s="159"/>
      <c r="D5" s="159"/>
      <c r="E5" s="90"/>
    </row>
    <row r="7" ht="9.75" customHeight="1"/>
    <row r="8" ht="12.75" hidden="1"/>
    <row r="9" ht="12.75" hidden="1"/>
    <row r="10" spans="1:3" ht="112.5" customHeight="1">
      <c r="A10" s="167" t="s">
        <v>823</v>
      </c>
      <c r="B10" s="168"/>
      <c r="C10" s="168"/>
    </row>
    <row r="11" spans="1:3" ht="114.75">
      <c r="A11" s="63" t="s">
        <v>139</v>
      </c>
      <c r="B11" s="63" t="s">
        <v>826</v>
      </c>
      <c r="C11" s="63" t="s">
        <v>827</v>
      </c>
    </row>
    <row r="12" spans="1:15" ht="12.75">
      <c r="A12" s="63">
        <v>1</v>
      </c>
      <c r="B12" s="63">
        <v>2</v>
      </c>
      <c r="C12" s="63">
        <v>3</v>
      </c>
      <c r="D12" s="163">
        <v>901</v>
      </c>
      <c r="E12" s="164"/>
      <c r="F12" s="163">
        <v>906</v>
      </c>
      <c r="G12" s="164"/>
      <c r="H12" s="163">
        <v>908</v>
      </c>
      <c r="I12" s="164"/>
      <c r="J12" s="163">
        <v>912</v>
      </c>
      <c r="K12" s="164"/>
      <c r="L12" s="163">
        <v>913</v>
      </c>
      <c r="M12" s="164"/>
      <c r="N12" s="165" t="s">
        <v>3</v>
      </c>
      <c r="O12" s="166"/>
    </row>
    <row r="13" spans="1:18" ht="64.5" customHeight="1">
      <c r="A13" s="64" t="s">
        <v>140</v>
      </c>
      <c r="B13" s="98">
        <v>49.2</v>
      </c>
      <c r="C13" s="99">
        <v>24209.57</v>
      </c>
      <c r="D13" s="96">
        <v>45</v>
      </c>
      <c r="E13" s="96">
        <v>21598.8</v>
      </c>
      <c r="F13" s="95">
        <v>0</v>
      </c>
      <c r="G13" s="95">
        <v>0</v>
      </c>
      <c r="H13" s="95">
        <v>0</v>
      </c>
      <c r="I13" s="95">
        <v>0</v>
      </c>
      <c r="J13" s="96">
        <v>1</v>
      </c>
      <c r="K13" s="96">
        <v>665.4</v>
      </c>
      <c r="L13" s="96">
        <v>3.2</v>
      </c>
      <c r="M13" s="96">
        <v>1945.37</v>
      </c>
      <c r="N13" s="97">
        <f>D13+F13+H13+J13+L13</f>
        <v>49.2</v>
      </c>
      <c r="O13" s="97">
        <f>E13+G13+I13+K13+M13</f>
        <v>24209.57</v>
      </c>
      <c r="P13" s="62">
        <f>O13/N13/12</f>
        <v>41.005369241192405</v>
      </c>
      <c r="R13" s="62">
        <f>SUM(C13/B13/12)</f>
        <v>41.005369241192405</v>
      </c>
    </row>
    <row r="14" spans="1:18" ht="93" customHeight="1">
      <c r="A14" s="64" t="s">
        <v>142</v>
      </c>
      <c r="B14" s="98">
        <v>1325.8</v>
      </c>
      <c r="C14" s="99">
        <v>337587.42</v>
      </c>
      <c r="D14" s="95">
        <v>48</v>
      </c>
      <c r="E14" s="95">
        <v>12638.5</v>
      </c>
      <c r="F14" s="96">
        <v>1149.8</v>
      </c>
      <c r="G14" s="96">
        <v>292993.4</v>
      </c>
      <c r="H14" s="96">
        <v>128</v>
      </c>
      <c r="I14" s="96">
        <v>31955.52</v>
      </c>
      <c r="J14" s="95">
        <v>0</v>
      </c>
      <c r="K14" s="95">
        <v>0</v>
      </c>
      <c r="L14" s="95">
        <v>0</v>
      </c>
      <c r="M14" s="95">
        <v>0</v>
      </c>
      <c r="N14" s="97">
        <f>D14+F14+H14+J14+L14</f>
        <v>1325.8</v>
      </c>
      <c r="O14" s="97">
        <f>E14+G14+I14+K14+M14</f>
        <v>337587.42000000004</v>
      </c>
      <c r="P14" s="62">
        <f>O14/N14/12</f>
        <v>21.219101674460706</v>
      </c>
      <c r="R14" s="62">
        <f>SUM(C14/B14/12)</f>
        <v>21.219101674460703</v>
      </c>
    </row>
    <row r="15" spans="4:15" ht="12.75">
      <c r="D15" s="163">
        <v>901</v>
      </c>
      <c r="E15" s="164"/>
      <c r="F15" s="163">
        <v>906</v>
      </c>
      <c r="G15" s="164"/>
      <c r="H15" s="163">
        <v>908</v>
      </c>
      <c r="I15" s="164"/>
      <c r="J15" s="163">
        <v>912</v>
      </c>
      <c r="K15" s="164"/>
      <c r="L15" s="163">
        <v>913</v>
      </c>
      <c r="M15" s="164"/>
      <c r="N15" s="165" t="s">
        <v>3</v>
      </c>
      <c r="O15" s="166"/>
    </row>
    <row r="16" spans="4:19" ht="12.75">
      <c r="D16" s="96">
        <v>45</v>
      </c>
      <c r="E16" s="96">
        <v>19083</v>
      </c>
      <c r="F16" s="95">
        <v>0</v>
      </c>
      <c r="G16" s="95">
        <v>0</v>
      </c>
      <c r="H16" s="95">
        <v>0</v>
      </c>
      <c r="I16" s="95">
        <v>0</v>
      </c>
      <c r="J16" s="96">
        <v>1</v>
      </c>
      <c r="K16" s="96">
        <v>593.9</v>
      </c>
      <c r="L16" s="96">
        <v>2.3</v>
      </c>
      <c r="M16" s="96">
        <v>1429.5</v>
      </c>
      <c r="N16" s="97">
        <f>D16+F16+H16+J16+L16</f>
        <v>48.3</v>
      </c>
      <c r="O16" s="97">
        <f>E16+G16+I16+K16+M16</f>
        <v>21106.4</v>
      </c>
      <c r="P16" s="62">
        <f>O16/N16/12</f>
        <v>36.415458937198075</v>
      </c>
      <c r="R16" s="62" t="e">
        <f>SUM(C16/B16/12)</f>
        <v>#DIV/0!</v>
      </c>
      <c r="S16" s="160" t="s">
        <v>971</v>
      </c>
    </row>
    <row r="17" spans="4:19" ht="12.75">
      <c r="D17" s="95">
        <v>40</v>
      </c>
      <c r="E17" s="95">
        <v>10895.4</v>
      </c>
      <c r="F17" s="96">
        <v>1074</v>
      </c>
      <c r="G17" s="96">
        <v>372293.3</v>
      </c>
      <c r="H17" s="96">
        <v>128</v>
      </c>
      <c r="I17" s="96">
        <v>31955.52</v>
      </c>
      <c r="J17" s="95">
        <v>0</v>
      </c>
      <c r="K17" s="95">
        <v>0</v>
      </c>
      <c r="L17" s="95">
        <v>0</v>
      </c>
      <c r="M17" s="95">
        <v>0</v>
      </c>
      <c r="N17" s="97">
        <f>D17+F17+H17+J17+L17</f>
        <v>1242</v>
      </c>
      <c r="O17" s="97">
        <f>E17+G17+I17+K17+M17</f>
        <v>415144.22000000003</v>
      </c>
      <c r="P17" s="62">
        <f>O17/N17/12</f>
        <v>27.85455045625336</v>
      </c>
      <c r="R17" s="62" t="e">
        <f>SUM(C17/B17/12)</f>
        <v>#DIV/0!</v>
      </c>
      <c r="S17" s="161"/>
    </row>
    <row r="19" spans="4:13" ht="12.75">
      <c r="D19" s="62">
        <v>2016</v>
      </c>
      <c r="E19" s="62">
        <f>SUM(E16/D16/12)</f>
        <v>35.33888888888889</v>
      </c>
      <c r="G19" s="62">
        <f>SUM(G17/F17)/12</f>
        <v>28.88681719428926</v>
      </c>
      <c r="K19" s="62">
        <f>SUM(K16/J16/12)</f>
        <v>49.49166666666667</v>
      </c>
      <c r="M19" s="62">
        <f>SUM(M16/L16/12)</f>
        <v>51.79347826086957</v>
      </c>
    </row>
    <row r="22" spans="4:13" ht="12.75">
      <c r="D22" s="62">
        <v>2017</v>
      </c>
      <c r="E22" s="62">
        <f>E13/D13/12</f>
        <v>39.99777777777778</v>
      </c>
      <c r="G22" s="62">
        <f>SUM(G14/F14/12)</f>
        <v>21.235098857772368</v>
      </c>
      <c r="K22" s="62">
        <f>K13/J13/12</f>
        <v>55.449999999999996</v>
      </c>
      <c r="M22" s="62">
        <f>M13/L13/12</f>
        <v>50.660677083333326</v>
      </c>
    </row>
    <row r="25" spans="5:13" ht="12.75">
      <c r="E25" s="62">
        <f>E22/E19*100</f>
        <v>113.18346171985536</v>
      </c>
      <c r="G25" s="162" t="s">
        <v>972</v>
      </c>
      <c r="K25" s="62">
        <f>K22/K19*100</f>
        <v>112.03906381545714</v>
      </c>
      <c r="M25" s="62">
        <f>M22/M19*100</f>
        <v>97.81284977264775</v>
      </c>
    </row>
    <row r="26" ht="12.75">
      <c r="G26" s="162"/>
    </row>
    <row r="27" ht="12.75">
      <c r="G27" s="162"/>
    </row>
    <row r="28" ht="12.75">
      <c r="G28" s="162"/>
    </row>
    <row r="29" ht="12.75">
      <c r="G29" s="162"/>
    </row>
    <row r="30" ht="12.75">
      <c r="G30" s="162"/>
    </row>
    <row r="31" ht="12.75">
      <c r="G31" s="162"/>
    </row>
    <row r="32" ht="12.75">
      <c r="G32" s="162"/>
    </row>
    <row r="33" ht="12.75">
      <c r="G33" s="162"/>
    </row>
    <row r="34" ht="12.75">
      <c r="G34" s="162"/>
    </row>
    <row r="35" ht="12.75">
      <c r="G35" s="162"/>
    </row>
    <row r="36" ht="12.75">
      <c r="G36" s="162"/>
    </row>
    <row r="37" ht="12.75">
      <c r="G37" s="162"/>
    </row>
    <row r="38" ht="12.75">
      <c r="G38" s="162"/>
    </row>
    <row r="39" ht="12.75">
      <c r="G39" s="162"/>
    </row>
    <row r="40" ht="12.75">
      <c r="G40" s="162"/>
    </row>
  </sheetData>
  <sheetProtection/>
  <autoFilter ref="C1:R25"/>
  <mergeCells count="16">
    <mergeCell ref="D15:E15"/>
    <mergeCell ref="F15:G15"/>
    <mergeCell ref="H15:I15"/>
    <mergeCell ref="J15:K15"/>
    <mergeCell ref="L15:M15"/>
    <mergeCell ref="N15:O15"/>
    <mergeCell ref="S16:S17"/>
    <mergeCell ref="G25:G40"/>
    <mergeCell ref="L12:M12"/>
    <mergeCell ref="N12:O12"/>
    <mergeCell ref="A10:C10"/>
    <mergeCell ref="B5:D5"/>
    <mergeCell ref="D12:E12"/>
    <mergeCell ref="F12:G12"/>
    <mergeCell ref="H12:I12"/>
    <mergeCell ref="J12:K12"/>
  </mergeCells>
  <printOptions/>
  <pageMargins left="0.984251968503937" right="0" top="0.7480314960629921" bottom="0.7480314960629921" header="0.31496062992125984" footer="0.31496062992125984"/>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Олеся Могутина</cp:lastModifiedBy>
  <cp:lastPrinted>2018-03-20T04:46:11Z</cp:lastPrinted>
  <dcterms:created xsi:type="dcterms:W3CDTF">1996-10-08T23:32:33Z</dcterms:created>
  <dcterms:modified xsi:type="dcterms:W3CDTF">2018-03-20T04:46:36Z</dcterms:modified>
  <cp:category/>
  <cp:version/>
  <cp:contentType/>
  <cp:contentStatus/>
</cp:coreProperties>
</file>