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3" sheetId="2" r:id="rId2"/>
    <sheet name="приложение 2" sheetId="3" r:id="rId3"/>
  </sheets>
  <definedNames/>
  <calcPr fullCalcOnLoad="1"/>
</workbook>
</file>

<file path=xl/sharedStrings.xml><?xml version="1.0" encoding="utf-8"?>
<sst xmlns="http://schemas.openxmlformats.org/spreadsheetml/2006/main" count="1614" uniqueCount="616">
  <si>
    <t>18210502010021000110</t>
  </si>
  <si>
    <t>18210502020021000110</t>
  </si>
  <si>
    <t>18210503000010000110</t>
  </si>
  <si>
    <t xml:space="preserve">      Единый сельскохозяйственный налог</t>
  </si>
  <si>
    <t>18210503010011000110</t>
  </si>
  <si>
    <t>18210503020011000110</t>
  </si>
  <si>
    <t>00010800000000000000</t>
  </si>
  <si>
    <t xml:space="preserve">     ГОСУДАРСТВЕННАЯ ПОШЛИНА</t>
  </si>
  <si>
    <t>18210803010011000110</t>
  </si>
  <si>
    <t xml:space="preserve">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</si>
  <si>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18210907050051000110</t>
  </si>
  <si>
    <t xml:space="preserve">    ЗАДОЛЖЕННОСТЬ ПО ОТМЕННЫМ НАЛОГАМ,СБОРАМ И ИНЫМ ОБЯЗАТЕЛЬНЫМ ПЛАТЕЖАМ</t>
  </si>
  <si>
    <t>90111100000000000000</t>
  </si>
  <si>
    <t>к постановлению главы</t>
  </si>
  <si>
    <t>Исполнено в рублях</t>
  </si>
  <si>
    <t>00011300000000000000</t>
  </si>
  <si>
    <t>00011301995050000130</t>
  </si>
  <si>
    <t>90611301995050004130</t>
  </si>
  <si>
    <t>90611701050050000180</t>
  </si>
  <si>
    <t>90120202009050000151</t>
  </si>
  <si>
    <t xml:space="preserve">     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 (ОБ), в том числе:</t>
  </si>
  <si>
    <t xml:space="preserve">      Межбюджетные трансферты, передаваемые бюджетам муниципальных районов из бюджетов поселений на осцществление части полномочий по решению вопросов местного значения в соответствии с заключенными соглашениями</t>
  </si>
  <si>
    <t>90120204014050000151</t>
  </si>
  <si>
    <t>90621905000050000151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</si>
  <si>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</si>
  <si>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</si>
  <si>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    Доходы от сдачи в аренду объектов нежилого фонда, находящегося в оперативном управлении органов управления муниципальных районов и созданных ими учреждений 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</si>
  <si>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r>
      <t xml:space="preserve">    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  </r>
    <r>
      <rPr>
        <sz val="10"/>
        <rFont val="Arial Cyr"/>
        <family val="0"/>
      </rPr>
      <t>из них:</t>
    </r>
  </si>
  <si>
    <t xml:space="preserve">     Доходы от сдачи в аренду объектов нежилого фонда муниципальных районов, находящегося в казне муниципальных районов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</si>
  <si>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Доходы от реализаци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 в части реализации материальных запасов по указанному имуществу</t>
  </si>
  <si>
    <t>18210102010011000110</t>
  </si>
  <si>
    <t>18210102010012000110</t>
  </si>
  <si>
    <t>18210102010013000110</t>
  </si>
  <si>
    <t>18210102010014000110</t>
  </si>
  <si>
    <t>18210102020011000110</t>
  </si>
  <si>
    <t>18210102020012000110</t>
  </si>
  <si>
    <t>18210102020013000110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</si>
  <si>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</si>
  <si>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(налог)</t>
  </si>
  <si>
    <t>18210102030012000110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</si>
  <si>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(пени)</t>
  </si>
  <si>
    <t>18210102030013000110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</si>
  <si>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(штрафы)</t>
  </si>
  <si>
    <t>18210102040011000110</t>
  </si>
  <si>
    <t xml:space="preserve">      Единый налог на вмененный доход для отдельных видов деятельности (налог)</t>
  </si>
  <si>
    <t>18210502010022000110</t>
  </si>
  <si>
    <t xml:space="preserve">      Единый налог на вмененный доход для отдельных видов деятельности (пени)</t>
  </si>
  <si>
    <t>18210502010023000110</t>
  </si>
  <si>
    <t xml:space="preserve">      Единый налог на вмененный доход для отдельных видов деятельности (штрафы)</t>
  </si>
  <si>
    <t xml:space="preserve">      Единый налог на вмененный доход для отдельных видов деятельности (за налоговые периоды, истекшие до 1 января 2011 года) (налог)</t>
  </si>
  <si>
    <t>18210502020022000110</t>
  </si>
  <si>
    <t xml:space="preserve">      Единый налог на вмененный доход для отдельных видов деятельности (за налоговые периоды, истекшие до 1 января 2011 года) (пени)</t>
  </si>
  <si>
    <t>18210502020023000110</t>
  </si>
  <si>
    <t xml:space="preserve">      Единый налог на вмененный доход для отдельных видов деятельности (за налоговые периоды, истекшие до 1 января 2011 года) (штрафы)</t>
  </si>
  <si>
    <t xml:space="preserve">      Единый сельскохозяйственный налог (налог)</t>
  </si>
  <si>
    <t>18210503010012000110</t>
  </si>
  <si>
    <t xml:space="preserve">      Единый сельскохозяйственный налог (пени)</t>
  </si>
  <si>
    <t xml:space="preserve">      Единый сельскохозяйственный налог (за налоговые периоды, истекшие до 1 января 2011 года) (налог)</t>
  </si>
  <si>
    <t>18210503020012000110</t>
  </si>
  <si>
    <t xml:space="preserve">      Единый сельскохозяйственный налог (за налоговые периоды, истекшие до 1 января 2011 года) (пени)</t>
  </si>
  <si>
    <t>18210503020013000110</t>
  </si>
  <si>
    <t xml:space="preserve">      Единый сельскохозяйственный налог (за налоговые периоды, истекшие до 1 января 2011 года) (штрафы)</t>
  </si>
  <si>
    <t>90611302995050001130</t>
  </si>
  <si>
    <t>Прочие доходы от компенсации затрат бюджетов МР (в части возврата дебиторской задолженности прошлых лет)</t>
  </si>
  <si>
    <t>90820204025050000151</t>
  </si>
  <si>
    <t xml:space="preserve">   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</si>
  <si>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Федерации(налог)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</si>
  <si>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Федерации(пени)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</si>
  <si>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Федерации(штрафы)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</si>
  <si>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Федерации(прочие)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</si>
  <si>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Федерации(налог)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</si>
  <si>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 (пени)</t>
  </si>
  <si>
    <t>муниципального образования</t>
  </si>
  <si>
    <t>от                 №</t>
  </si>
  <si>
    <t>Сумма средств предусмотренная на 2013 год в решении о местном бюджете, в  рублях</t>
  </si>
  <si>
    <t>18210503010013000110</t>
  </si>
  <si>
    <t xml:space="preserve">      Единый сельскохозяйственный налог (штрафы)</t>
  </si>
  <si>
    <t>18210504000020000110</t>
  </si>
  <si>
    <t xml:space="preserve">      Налог, взимаемый в связи с применением патентной системы налогообложения</t>
  </si>
  <si>
    <t>18210504020021000110</t>
  </si>
  <si>
    <t xml:space="preserve">      Налог, взимаемый в связи с применением патентной системы налогообложения (налог)</t>
  </si>
  <si>
    <t>18210504020022000110</t>
  </si>
  <si>
    <t xml:space="preserve">      Налог, взимаемый в связи с применением патентной системы налогообложения (пени)</t>
  </si>
  <si>
    <t>18210504020023000110</t>
  </si>
  <si>
    <t xml:space="preserve">      Налог, взимаемый в связи с применением патентной системы налогообложения (штрафы)</t>
  </si>
  <si>
    <t>18211603010016000140</t>
  </si>
  <si>
    <t xml:space="preserve">    Денежные взыскания (штрафы) за нарушение законодательства о налогах и сборах</t>
  </si>
  <si>
    <t xml:space="preserve">     Субсидии на софинансирование долгосрочных  муниципальных целевых программ, направленных на  поддержку малого и среднего предпринимательства</t>
  </si>
  <si>
    <t>00020202077050000151</t>
  </si>
  <si>
    <t xml:space="preserve">     Субсидии бюджетам муниципальных районов на бюджетные инвестиции в объекты капитального строительства собственности муниципальных образований, в том числе:</t>
  </si>
  <si>
    <t>90120202077050000151</t>
  </si>
  <si>
    <t xml:space="preserve">      Субсидии местным бюджетам на софинансирование объектов капитального строительства муниципальной собственности. Подпрограмма "Чистая вода"</t>
  </si>
  <si>
    <t xml:space="preserve">      Субсидии местным бюджетам по Подпрограмме "Обеспечение жильем молодых семей" ОЦП "Разаитие жилищного комплекса в СО" на 2011-2015 годы </t>
  </si>
  <si>
    <t xml:space="preserve">     Субсидии на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 </t>
  </si>
  <si>
    <t>00021800000000000000</t>
  </si>
  <si>
    <t xml:space="preserve"> 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</si>
  <si>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90121805010050000151</t>
  </si>
  <si>
    <t xml:space="preserve">    Доходы бюджетов муниципальных районов от возрата остатков субсидий, субвенций и иных межбюджетных трансфертов, имеющих целевое назначение, прошлых лет из бюджетов поселений</t>
  </si>
  <si>
    <t>901 01 06 04 01 05 0000 810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</si>
  <si>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 (штрафы)</t>
  </si>
  <si>
    <t xml:space="preserve">     Субсидии на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 </t>
  </si>
  <si>
    <t xml:space="preserve">      Субсидии на информатизацию муниципальных библиотек, в том числе на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</t>
  </si>
  <si>
    <t xml:space="preserve">    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</si>
  <si>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 xml:space="preserve">      ДОХОДЫ ОТ ИСПОЛЬЗОВАНИЯ ИМУЩЕСТВА, НАХОДЯЩЕГОСЯ В ГОСУДАРСТВЕННОЙ И МУНИЦИПАЛЬНОЙ СОБСТВЕННОСТИ</t>
  </si>
  <si>
    <t>90111105010100000120</t>
  </si>
  <si>
    <t>90111105013100000120</t>
  </si>
  <si>
    <t>90111105035050000120</t>
  </si>
  <si>
    <t>90111105035050001120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</si>
  <si>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</si>
  <si>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</si>
  <si>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90111109045050000120</t>
  </si>
  <si>
    <t>90111109045050003120</t>
  </si>
  <si>
    <t>90111109045050004120</t>
  </si>
  <si>
    <t xml:space="preserve">     Плата за пользование жилыми помещениями (плата за наем) муниципального жилищного фонда муниципальных районов</t>
  </si>
  <si>
    <t>90111109045050010120</t>
  </si>
  <si>
    <t xml:space="preserve">     Доходы от сдачи в аренду движимого имущества, находящегося в казне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</si>
  <si>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04811200000000000000</t>
  </si>
  <si>
    <t xml:space="preserve">     ПЛАТЕЖИ ПРИ ПОЛЬЗОВАНИИ ПРИРОДНЫМИ РЕСУРСАМИ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</si>
  <si>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</si>
  <si>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</si>
  <si>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04811201020016000120</t>
  </si>
  <si>
    <t xml:space="preserve">     Плата за выбросы загрязняющих веществ в атмосферный воздух передвижными объектами</t>
  </si>
  <si>
    <t>04811201030016000120</t>
  </si>
  <si>
    <t xml:space="preserve">     Плата за выбросы загрязняющих веществ в водные объекты</t>
  </si>
  <si>
    <t>04811201040016000120</t>
  </si>
  <si>
    <t xml:space="preserve">     Плата за размещение отходов производства и потребления</t>
  </si>
  <si>
    <t>04811201050016000120</t>
  </si>
  <si>
    <t xml:space="preserve">     Плата за иные виды негативного воздействия на окружающую среду</t>
  </si>
  <si>
    <t xml:space="preserve">     ДОХОДЫ ОТ ОКАЗАНИЯ ПЛАТНЫХ УСЛУГ И КОМПЕНСАЦИИ ЗАТРАТ ГОСУДАРСТВА</t>
  </si>
  <si>
    <t>90611301995050001130</t>
  </si>
  <si>
    <t xml:space="preserve">      Плата за содержание детей в казенных муниципальных дошкольных общеобразовательных учреждениях</t>
  </si>
  <si>
    <t>90611301995050003130</t>
  </si>
  <si>
    <t xml:space="preserve">      Плата за питание учащихся в казенных муниципальных общеобразовательных школах  </t>
  </si>
  <si>
    <t xml:space="preserve">      Прочие доходы от оказания платных услуг(работ) получателями средств бюджетов муниципальных районов </t>
  </si>
  <si>
    <t>90111400000000000000</t>
  </si>
  <si>
    <t xml:space="preserve">    ДОХОДЫ ОТ ПРОДАЖИ МАТЕРИАЛЬНЫХ И НЕМАТЕРИАЛЬНЫХ АКТИВОВ</t>
  </si>
  <si>
    <t>90111402052050000440</t>
  </si>
  <si>
    <t>90111406013100000430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</si>
  <si>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</si>
  <si>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00011600000000000000</t>
  </si>
  <si>
    <t xml:space="preserve">    ШТРАФЫ, САНКЦИИ,ВОЗМЕЩЕНИЕ УЩЕРБА</t>
  </si>
  <si>
    <t>04511690050050000140</t>
  </si>
  <si>
    <t xml:space="preserve">    Прочие поступления от денежных взысканий (штрафов) и иных сумм в возмещение ущерба, зачисляемые в бюджеты муниципальных районов</t>
  </si>
  <si>
    <t>90111700000000000000</t>
  </si>
  <si>
    <t xml:space="preserve">    ПРОЧИЕ НЕНАЛОГОВЫЕ ДОХОДЫ</t>
  </si>
  <si>
    <t>90111701050050000180</t>
  </si>
  <si>
    <t xml:space="preserve">    Невыясненные поступления, зачисляемые в бюджеты муниципальных районов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</si>
  <si>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</si>
  <si>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</si>
  <si>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</si>
  <si>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</si>
  <si>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>90120201000000000151</t>
  </si>
  <si>
    <t xml:space="preserve">     ДОТАЦИИ БЮДЖЕТАМ СУБЪЕКТОВ РФ И МУНИЦИПАЛЬНЫМ ОБРАЗОВАНИЯМ</t>
  </si>
  <si>
    <t>90120201001050000151</t>
  </si>
  <si>
    <t xml:space="preserve">      Дотации бюджетам муниципальных районов на выравнивание бюджетной обеспеченности</t>
  </si>
  <si>
    <t>00020202000000000151</t>
  </si>
  <si>
    <t xml:space="preserve">    СУБСИДИИ БЮДЖЕТАМ СУБЪЕКТОВ РОССИЙСКОЙ ФЕДЕРАЦИИ И МУНИЦИПАЛЬНЫХ ОБРАЗОВАНИЙ (МЕЖБЮДЖЕТНЫЕ СУБСИДИИ)</t>
  </si>
  <si>
    <t>00020202085050000151</t>
  </si>
  <si>
    <t>90120202085050000151</t>
  </si>
  <si>
    <t>00020202999050000151</t>
  </si>
  <si>
    <t xml:space="preserve">      Прочие субсидии бюджетам муниципальных районов, в том числе:</t>
  </si>
  <si>
    <t>90620202999050000151</t>
  </si>
  <si>
    <t xml:space="preserve">      Субсидии на осуществление мероприятий по организации питания в муниципальных общеобразовательных учреждениях</t>
  </si>
  <si>
    <t>90120202999050000151</t>
  </si>
  <si>
    <t xml:space="preserve">     Субсидии на выравнивание бюджетной обеспеченности муниципальных районов по реализации ими отдельных расходных обязательств по вопросам местного значения </t>
  </si>
  <si>
    <t xml:space="preserve">     Субсидии на приобретение и (или) замену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 </t>
  </si>
  <si>
    <t xml:space="preserve">     Субсидии на организацию отдыха детей в каникулярное время </t>
  </si>
  <si>
    <t>7956700</t>
  </si>
  <si>
    <t xml:space="preserve">    Субсидии на подготовку документов территориального планирования, градостроительного зонирования и документации по планировке территорий </t>
  </si>
  <si>
    <t>90820202999050000151</t>
  </si>
  <si>
    <t>4219911</t>
  </si>
  <si>
    <t xml:space="preserve">      Физическая культура</t>
  </si>
  <si>
    <t>1101</t>
  </si>
  <si>
    <t xml:space="preserve">     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</si>
  <si>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00020203000000000151</t>
  </si>
  <si>
    <t xml:space="preserve">     СУБВЕНЦИИ БЮДЖЕТАМ СУБЪЕКТОВ РФ И МУНИЦИПАЛЬНЫХ ОБРАЗОВАНИЙ</t>
  </si>
  <si>
    <t>90120203001050000151</t>
  </si>
  <si>
    <t xml:space="preserve">     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</si>
  <si>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90120203015050000151</t>
  </si>
  <si>
    <t xml:space="preserve">      Субвенции  для финансирования расходов на осуществление государственных полномочий по первичному воинскому учету на территориях, где отсутствуют военные комиссариаты</t>
  </si>
  <si>
    <t>90620203021050000151</t>
  </si>
  <si>
    <t xml:space="preserve">     Субвенции на выплату ежемесячного денежного вознаграждения за классное руководство в муниципальных образовательных учреждениях, перечень типов которых определен Правительством Российской Федерации</t>
  </si>
  <si>
    <t>90120203022050000151</t>
  </si>
  <si>
    <t xml:space="preserve">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</si>
  <si>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00020203024050000151</t>
  </si>
  <si>
    <t>в рублях</t>
  </si>
  <si>
    <t xml:space="preserve">      Субвенции бюджетам муниципальных районов на выполнение передаваемых полномочий субъектов РФ, в том числе:</t>
  </si>
  <si>
    <t>90120203024050000151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</si>
  <si>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</si>
  <si>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</si>
  <si>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</si>
  <si>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</si>
  <si>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</si>
  <si>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>00020203999050000151</t>
  </si>
  <si>
    <t xml:space="preserve">      Прочие субвенции бюджетам муниципальных районов, в том числе:</t>
  </si>
  <si>
    <t>90620203999050000151</t>
  </si>
  <si>
    <t>00020204000000000151</t>
  </si>
  <si>
    <t xml:space="preserve">      ИНЫЕ МЕЖБЮДЖЕТНЫЕ ТРАНСФЕРТЫ</t>
  </si>
  <si>
    <t>00020204000050000151</t>
  </si>
  <si>
    <t>90620204999050000151</t>
  </si>
  <si>
    <t xml:space="preserve">     Межбюджетные трансферты на финансирование расходов, связанных с воспитанием и обучением детей- инвалидов дошкольного возраста, проживающих в Свердловской области, на дому, в образовательных организациях дошкольного образования</t>
  </si>
  <si>
    <t>00021900000000000000</t>
  </si>
  <si>
    <t xml:space="preserve">   ВОЗВРАТ ОСТАТКОВ СУБСИДИЙ, СУБВЕНЦИЙ И ИНЫХ МЕЖБЮДЖЕТНЫХ ТРАНСФЕРТОВ, ИМЕЮЩИХ ЦЕЛЕВОЕ НАЗНАЧЕНИЕ, ПРОШЛЫХ ЛЕТ</t>
  </si>
  <si>
    <t>90121905000050000151</t>
  </si>
  <si>
    <t xml:space="preserve">    Возрат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</si>
  <si>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ДОХОДОВ</t>
  </si>
  <si>
    <r>
      <t xml:space="preserve">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участков, </t>
    </r>
    <r>
      <rPr>
        <b/>
        <sz val="10"/>
        <rFont val="Arial Cyr"/>
        <family val="0"/>
      </rPr>
      <t>в т.ч.:</t>
    </r>
  </si>
  <si>
    <r>
      <t xml:space="preserve">  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  </r>
    <r>
      <rPr>
        <sz val="10"/>
        <rFont val="Arial Cyr"/>
        <family val="0"/>
      </rPr>
      <t>из них:</t>
    </r>
  </si>
  <si>
    <r>
      <t xml:space="preserve">      Прочие доходы от оказания платных услуг (работ) получателями средств бюджетов муниципальных районов, </t>
    </r>
    <r>
      <rPr>
        <sz val="10"/>
        <rFont val="Arial Cyr"/>
        <family val="0"/>
      </rPr>
      <t>из них</t>
    </r>
    <r>
      <rPr>
        <b/>
        <sz val="10"/>
        <rFont val="Arial Cyr"/>
        <family val="0"/>
      </rPr>
      <t xml:space="preserve">: </t>
    </r>
  </si>
  <si>
    <r>
      <t xml:space="preserve">      Прочие межбюджетные трансферты, передаваемые бюджетам муниципальных районов, </t>
    </r>
    <r>
      <rPr>
        <sz val="10"/>
        <rFont val="Arial Cyr"/>
        <family val="0"/>
      </rPr>
      <t>из них:</t>
    </r>
  </si>
  <si>
    <t xml:space="preserve">        Областная целевая программа «Развитие образования в Свердловской области («Наша новая школа»)» на 2011-2015 годы</t>
  </si>
  <si>
    <t xml:space="preserve">         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</si>
  <si>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 xml:space="preserve">          Приобретение и (или) замена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</t>
  </si>
  <si>
    <t xml:space="preserve">      Молодежная политика и оздоровление детей</t>
  </si>
  <si>
    <t xml:space="preserve">        Мероприятия по проведению оздоровительной кампании детей</t>
  </si>
  <si>
    <t xml:space="preserve">      Другие вопросы в области образования</t>
  </si>
  <si>
    <t xml:space="preserve">  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</si>
  <si>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  КУЛЬТУРА, КИНЕМАТОГРАФИЯ</t>
  </si>
  <si>
    <t xml:space="preserve">      Культура</t>
  </si>
  <si>
    <t xml:space="preserve">        Дворцы и дома культуры, другие учреждения культуры</t>
  </si>
  <si>
    <t xml:space="preserve">        Библиотеки</t>
  </si>
  <si>
    <t xml:space="preserve">        Областная целевая программа «Развитие культуры в Свердловской области» на 2011-2015 годы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</si>
  <si>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</si>
  <si>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</si>
  <si>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</si>
  <si>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Доплаты к пенсиям, дополнительное пенсионное обеспечения</t>
  </si>
  <si>
    <t xml:space="preserve">          Доплаты к пенсиям государственных служащих субъектов Российской Федерации и муниципальных служащих</t>
  </si>
  <si>
    <t xml:space="preserve">            Социальное обеспечение населения</t>
  </si>
  <si>
    <t xml:space="preserve">      Социальное обеспечение населения</t>
  </si>
  <si>
    <t xml:space="preserve">        Социальная помощь</t>
  </si>
  <si>
    <t xml:space="preserve">          Оплата жилищно-коммунальных услуг отдельным категориям граждан</t>
  </si>
  <si>
    <t xml:space="preserve">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</si>
  <si>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            Социальные выплаты</t>
  </si>
  <si>
    <t xml:space="preserve">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</si>
  <si>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          Подпрограмма «Обеспечение жильем молодых семей»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</si>
  <si>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</si>
  <si>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</si>
  <si>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Массовый спорт</t>
  </si>
  <si>
    <t xml:space="preserve">        Центры спортивной подготовки (сборные команды)</t>
  </si>
  <si>
    <t xml:space="preserve">          Обеспечение деятельности подведомственных учреждений (муниципальное учреждение "Физкультурно-оздоровительный комплекс")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</si>
  <si>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</si>
  <si>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</si>
  <si>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Выравнивание бюджетной обеспеченности</t>
  </si>
  <si>
    <t xml:space="preserve">          Выравнивание бюджетной обеспеченности поселений</t>
  </si>
  <si>
    <t xml:space="preserve">            Дотации местным бюджетам</t>
  </si>
  <si>
    <t xml:space="preserve">         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</si>
  <si>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    Иные межбюджетные трансферты местным бюджетам</t>
  </si>
  <si>
    <t xml:space="preserve">      Прочие межбюджетные трансферты общего характера</t>
  </si>
  <si>
    <t xml:space="preserve">        Руководство и управление в сфере установленных функций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</si>
  <si>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</si>
  <si>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  Субвенция местным бюджетам</t>
  </si>
  <si>
    <t xml:space="preserve">        Межбюджетные трансферты местным бюджетам</t>
  </si>
  <si>
    <t xml:space="preserve">          Иные межбюджетные трансферты бюджетам бюджетной системы</t>
  </si>
  <si>
    <t xml:space="preserve">  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</si>
  <si>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Код целевой статьи</t>
  </si>
  <si>
    <t>Сумма средств, предусмотренная на 2013 год в Решении о местном бюджете, в рублях</t>
  </si>
  <si>
    <t xml:space="preserve">          Проведение выборов главы муниципального образования</t>
  </si>
  <si>
    <t>0200003</t>
  </si>
  <si>
    <t xml:space="preserve">          Ведомственная целевая пограмма "Развитие местного самоуправления  в Камышловском муниципальном  районе" на 2013-2015 годы</t>
  </si>
  <si>
    <t xml:space="preserve">          Ведомственная целевая программа  "Профилактика правонарушений на территории муниципального образования Камышловский муниципальный район" на 2011 - 2013 годы</t>
  </si>
  <si>
    <t xml:space="preserve">          Ведомственная целевая пограмма "Противодействие экстремизму и профилактика терроризма на территории муниципального образования Камышловский муниципальный район" на 2012-2014 годы</t>
  </si>
  <si>
    <t xml:space="preserve">          Долгосрочная целевая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</si>
  <si>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    Долгосрочная целевая программа "Развитие информационного общества в муниципальном образовании Камышловский муниципальный район на 2011-2015 годы"</t>
  </si>
  <si>
    <t xml:space="preserve">          Долгосрочная целевая программа "Развитие  субъектов малого и среднего предпринимательства в муниципальном образовании Камышловский муниципальный район на период 2012 - 2015 годов"</t>
  </si>
  <si>
    <t xml:space="preserve">          Долгосрочная целевая программа "Подготовка документов территориального планирования Камышловского муниципального района на 2011-2013 годы"</t>
  </si>
  <si>
    <t xml:space="preserve">          Ведомственная целевая программа "Развитие потребительского рынка в муниципальном образовании Камышловский муниципальный район на период 2012 - 2014 годов"</t>
  </si>
  <si>
    <t xml:space="preserve">          Долгосрочная целевая программа "Энергосбережение и повышение энергетической эффективности в муниципальном образовании Камышловский муниципальный район на 2012-2015 год"</t>
  </si>
  <si>
    <t xml:space="preserve">          Ведомственная целевая пограмма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</si>
  <si>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      Долгосрочная целевая программа "Развитие сети дошкольных образовательных учреждений в муниципальном образовании Камышловский муниципальный район" на 2010-2014 годы</t>
  </si>
  <si>
    <t xml:space="preserve">          Долгосрочная целевая программа "Развитие культуры и искусства в Камышловском муниципальном районе" на 2012 - 2015 годы</t>
  </si>
  <si>
    <t xml:space="preserve">          Долгосрочная целевая программа "Развитие образования муниципального образования Камышловский муниципальный район ("Наша новая школа")" на 2011-2015 годы</t>
  </si>
  <si>
    <t xml:space="preserve">        Организационно-воспитательная работа с молодежью</t>
  </si>
  <si>
    <t>4310000</t>
  </si>
  <si>
    <t>4319900</t>
  </si>
  <si>
    <t>в процентах к сумме средств, отраженных в графе 6</t>
  </si>
  <si>
    <t xml:space="preserve">          Субсидии на организацию отдыха детей в каникулярное время</t>
  </si>
  <si>
    <t xml:space="preserve">          Проведение мероприятий по организации отдыха и оздоровления детей и подростков в каникулярное время за счет родительской платы</t>
  </si>
  <si>
    <t>4320211</t>
  </si>
  <si>
    <t xml:space="preserve">          Ведомственная целевая пограмма "Молодежь Камышловского района на 2011 - 2013 годы"</t>
  </si>
  <si>
    <t xml:space="preserve">          Долгосрочная целевая программа "Дополнительные меры социальной поддержки населения муниципального образования Камышловский муниципальный район" на 2012-2014 годы"</t>
  </si>
  <si>
    <t xml:space="preserve">          Долгосрочная целевая программа "Обеспечение жильем молодых семей на территории муниципального образования Камышловский муниципальный район на 2011 - 2015 годы"</t>
  </si>
  <si>
    <t xml:space="preserve">          Долгосрочная целевая программа "Развитие физической культуры, спорта и туризма в Камышловском муниципальном районе на 2012-2015 годы"</t>
  </si>
  <si>
    <t xml:space="preserve">        Областная целевая программа "Комплексная программа развития и модернизации жилищно-коммунального хозяйства Свердловской области" на 2012-2016 годы</t>
  </si>
  <si>
    <t>8260000</t>
  </si>
  <si>
    <t xml:space="preserve">          Подпрограмма "Чистая вода"</t>
  </si>
  <si>
    <t>8260300</t>
  </si>
  <si>
    <t xml:space="preserve">муниципального образования </t>
  </si>
  <si>
    <t>Номер строки</t>
  </si>
  <si>
    <t>Код раздела, подраз-дела</t>
  </si>
  <si>
    <t>Исполненено</t>
  </si>
  <si>
    <t>3</t>
  </si>
  <si>
    <t>4</t>
  </si>
  <si>
    <t>5</t>
  </si>
  <si>
    <t>от______________ № _____</t>
  </si>
  <si>
    <t xml:space="preserve">Исполнение муниципальных гарантий муниципального района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</t>
  </si>
  <si>
    <t>в том числе:</t>
  </si>
  <si>
    <t>Источники внутреннего финансирования дефицита местного бюджета</t>
  </si>
  <si>
    <t>Источники финансирования дефицита местного бюджета</t>
  </si>
  <si>
    <t>901 00 00 00 00 00 0000 000</t>
  </si>
  <si>
    <t>Администрация муниципального образования</t>
  </si>
  <si>
    <t>Приложение № 2</t>
  </si>
  <si>
    <t>к Постановлению Главы</t>
  </si>
  <si>
    <t>Наименование раздела, подраздела, целевой статьи или вида расходов</t>
  </si>
  <si>
    <t>Приложение № 3</t>
  </si>
  <si>
    <t>Наименование источников внутреннего финансирования бюджета</t>
  </si>
  <si>
    <t>КБК</t>
  </si>
  <si>
    <t xml:space="preserve">Увеличение прочих остатков денежных средств бюджета муниципального района </t>
  </si>
  <si>
    <t>901 01 05 02 01 05 0000 510</t>
  </si>
  <si>
    <t>Уменьшение прочих остатков денежных средств бюджета муниципального района</t>
  </si>
  <si>
    <t>901 01 05 02 01 05 0000 610</t>
  </si>
  <si>
    <t>Возврат бюджетных кредитов, предоставленных юридическим лицам из бюджета муниципального района  в валюте Российской Федерации</t>
  </si>
  <si>
    <t>901 01 06 05 01 05 0000 640</t>
  </si>
  <si>
    <t>Код вида расходов</t>
  </si>
  <si>
    <t>901 01 03 00 00 05 0000 810</t>
  </si>
  <si>
    <t>901 01 03 00 00 05 0000 710</t>
  </si>
  <si>
    <t>Получение кредитов от других бюджетов бюджетной системы Российской Федерации бюджетом мунципального района  в валюте Российской Федерации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</si>
  <si>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</si>
  <si>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Камышловский муниципальный район</t>
  </si>
  <si>
    <t>000</t>
  </si>
  <si>
    <t>0100</t>
  </si>
  <si>
    <t>0000000</t>
  </si>
  <si>
    <t>0102</t>
  </si>
  <si>
    <t>0020000</t>
  </si>
  <si>
    <t>0020300</t>
  </si>
  <si>
    <t>500</t>
  </si>
  <si>
    <t>0103</t>
  </si>
  <si>
    <t>0020400</t>
  </si>
  <si>
    <t>0021100</t>
  </si>
  <si>
    <t>0021200</t>
  </si>
  <si>
    <t>0104</t>
  </si>
  <si>
    <t>0106</t>
  </si>
  <si>
    <t>0022500</t>
  </si>
  <si>
    <t>0107</t>
  </si>
  <si>
    <t>0200000</t>
  </si>
  <si>
    <t>0200002</t>
  </si>
  <si>
    <t>0111</t>
  </si>
  <si>
    <t xml:space="preserve">      Резервные фонды</t>
  </si>
  <si>
    <t>0700000</t>
  </si>
  <si>
    <t>0700500</t>
  </si>
  <si>
    <t>013</t>
  </si>
  <si>
    <t>0113</t>
  </si>
  <si>
    <t>0920000</t>
  </si>
  <si>
    <t>0920313</t>
  </si>
  <si>
    <t>0930000</t>
  </si>
  <si>
    <t>0939900</t>
  </si>
  <si>
    <t>001</t>
  </si>
  <si>
    <t>5250200</t>
  </si>
  <si>
    <t>5250600</t>
  </si>
  <si>
    <t>5250700</t>
  </si>
  <si>
    <t>7950000</t>
  </si>
  <si>
    <t>7958900</t>
  </si>
  <si>
    <t>022</t>
  </si>
  <si>
    <t>0300</t>
  </si>
  <si>
    <t>7958500</t>
  </si>
  <si>
    <t>0309</t>
  </si>
  <si>
    <t>2180000</t>
  </si>
  <si>
    <t>2180100</t>
  </si>
  <si>
    <t>0314</t>
  </si>
  <si>
    <t>7959600</t>
  </si>
  <si>
    <t>0400</t>
  </si>
  <si>
    <t>0405</t>
  </si>
  <si>
    <t>7959300</t>
  </si>
  <si>
    <t>0406</t>
  </si>
  <si>
    <t>2800000</t>
  </si>
  <si>
    <t>2800300</t>
  </si>
  <si>
    <t>0408</t>
  </si>
  <si>
    <t>7958200</t>
  </si>
  <si>
    <t>0409</t>
  </si>
  <si>
    <t>0410</t>
  </si>
  <si>
    <t>7958000</t>
  </si>
  <si>
    <t>0412</t>
  </si>
  <si>
    <t>7958100</t>
  </si>
  <si>
    <t>7958300</t>
  </si>
  <si>
    <t>7958400</t>
  </si>
  <si>
    <t>8030000</t>
  </si>
  <si>
    <t>8040000</t>
  </si>
  <si>
    <t>8040600</t>
  </si>
  <si>
    <t>8060000</t>
  </si>
  <si>
    <t>8060099</t>
  </si>
  <si>
    <t>0500</t>
  </si>
  <si>
    <t>7957700</t>
  </si>
  <si>
    <t>0502</t>
  </si>
  <si>
    <t>7957800</t>
  </si>
  <si>
    <t>0505</t>
  </si>
  <si>
    <t>7959200</t>
  </si>
  <si>
    <t>0600</t>
  </si>
  <si>
    <t>0605</t>
  </si>
  <si>
    <t>0700</t>
  </si>
  <si>
    <t>0701</t>
  </si>
  <si>
    <t>4200000</t>
  </si>
  <si>
    <t>4209900</t>
  </si>
  <si>
    <t>4209911</t>
  </si>
  <si>
    <t>5260200</t>
  </si>
  <si>
    <t>7957900</t>
  </si>
  <si>
    <t>0702</t>
  </si>
  <si>
    <t>4210000</t>
  </si>
  <si>
    <t>4219900</t>
  </si>
  <si>
    <t>4230000</t>
  </si>
  <si>
    <t>4239900</t>
  </si>
  <si>
    <t>5200000</t>
  </si>
  <si>
    <t>5200900</t>
  </si>
  <si>
    <t>5240200</t>
  </si>
  <si>
    <t>5250110</t>
  </si>
  <si>
    <t>5250120</t>
  </si>
  <si>
    <t>5250130</t>
  </si>
  <si>
    <t>7958700</t>
  </si>
  <si>
    <t>7959500</t>
  </si>
  <si>
    <t>8110000</t>
  </si>
  <si>
    <t>8110010</t>
  </si>
  <si>
    <t>8110020</t>
  </si>
  <si>
    <t>0707</t>
  </si>
  <si>
    <t>4320000</t>
  </si>
  <si>
    <t>4320200</t>
  </si>
  <si>
    <t>7958800</t>
  </si>
  <si>
    <t>7959100</t>
  </si>
  <si>
    <t>0709</t>
  </si>
  <si>
    <t>4520000</t>
  </si>
  <si>
    <t>4529900</t>
  </si>
  <si>
    <t>0800</t>
  </si>
  <si>
    <t>0801</t>
  </si>
  <si>
    <t>4400000</t>
  </si>
  <si>
    <t>4409900</t>
  </si>
  <si>
    <t>4420000</t>
  </si>
  <si>
    <t>4429900</t>
  </si>
  <si>
    <t>8170000</t>
  </si>
  <si>
    <t>8170001</t>
  </si>
  <si>
    <t>0804</t>
  </si>
  <si>
    <t>1000</t>
  </si>
  <si>
    <t>1001</t>
  </si>
  <si>
    <t>4910000</t>
  </si>
  <si>
    <t>4910100</t>
  </si>
  <si>
    <t>005</t>
  </si>
  <si>
    <t>1003</t>
  </si>
  <si>
    <t>5050000</t>
  </si>
  <si>
    <t>5054600</t>
  </si>
  <si>
    <t>5250300</t>
  </si>
  <si>
    <t>004</t>
  </si>
  <si>
    <t>5250500</t>
  </si>
  <si>
    <t>7958600</t>
  </si>
  <si>
    <t>8040500</t>
  </si>
  <si>
    <t>1006</t>
  </si>
  <si>
    <t>1100</t>
  </si>
  <si>
    <t>1102</t>
  </si>
  <si>
    <t>7959400</t>
  </si>
  <si>
    <t>4820000</t>
  </si>
  <si>
    <t>4829901</t>
  </si>
  <si>
    <t>1400</t>
  </si>
  <si>
    <t>1401</t>
  </si>
  <si>
    <t>5160000</t>
  </si>
  <si>
    <t>5160100</t>
  </si>
  <si>
    <t>008</t>
  </si>
  <si>
    <t>5250400</t>
  </si>
  <si>
    <t>011</t>
  </si>
  <si>
    <t>1403</t>
  </si>
  <si>
    <t>0010000</t>
  </si>
  <si>
    <t>0013600</t>
  </si>
  <si>
    <t>010</t>
  </si>
  <si>
    <t>5210000</t>
  </si>
  <si>
    <t>5210300</t>
  </si>
  <si>
    <t>8030210</t>
  </si>
  <si>
    <t>8170003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</si>
  <si>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</si>
  <si>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</si>
  <si>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</si>
  <si>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      Глава муниципального образования</t>
  </si>
  <si>
    <t xml:space="preserve">            Выполнение функций органами местного самоуправления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</si>
  <si>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</si>
  <si>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Центральный аппарат</t>
  </si>
  <si>
    <t xml:space="preserve">          Председатель представительного органа муниципального образования</t>
  </si>
  <si>
    <t xml:space="preserve">          Депутаты представительного органа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</si>
  <si>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</si>
  <si>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</si>
  <si>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</si>
  <si>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</si>
  <si>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 xml:space="preserve">          Межбюджетные трансферты на компенсацию выпадающих доходов (дополнительных затрат) организациям, предоставляющим населению жилищно-коммунальные услуги по тарифам, не обеспечивающим возмещение издержек</t>
  </si>
  <si>
    <t>5210392</t>
  </si>
  <si>
    <t>Всего расходов:</t>
  </si>
  <si>
    <t xml:space="preserve">          Руководитель контрольно-счетной палаты муниципального образования и его заместители 
</t>
  </si>
  <si>
    <t xml:space="preserve">      Обеспечение проведения выборов и референдумов</t>
  </si>
  <si>
    <t xml:space="preserve">        Проведение выборов и референдумов</t>
  </si>
  <si>
    <t xml:space="preserve">          Проведение выборов в представительные органы муниципального образования</t>
  </si>
  <si>
    <t xml:space="preserve">        Резервные фонды</t>
  </si>
  <si>
    <t xml:space="preserve">          Резервные фонды местных администраций</t>
  </si>
  <si>
    <t xml:space="preserve">            Прочие расходы</t>
  </si>
  <si>
    <t xml:space="preserve">      Другие общегосударственные вопросы</t>
  </si>
  <si>
    <t xml:space="preserve">        Реализация государственных функций, связанных с общегосударственным управлением</t>
  </si>
  <si>
    <t xml:space="preserve">          Содержание и ремонт объектов недвижимости, находящихся в казне муниципального образования</t>
  </si>
  <si>
    <t xml:space="preserve">        Учреждения по обеспечению хозяйственного обслуживания</t>
  </si>
  <si>
    <t xml:space="preserve">          Обеспечение деятельности подведомственных учреждений</t>
  </si>
  <si>
    <t xml:space="preserve">            Выполнение функций бюджетными учреждениями</t>
  </si>
  <si>
    <t xml:space="preserve">  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</si>
  <si>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</si>
  <si>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  Осуществление государственного полномочия Свердловской области по созданию административных комиссий</t>
  </si>
  <si>
    <t xml:space="preserve">        Муниципальные целевые программы</t>
  </si>
  <si>
    <t xml:space="preserve">            Мероприятия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</si>
  <si>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</si>
  <si>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</si>
  <si>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  Мероприятия по предупреждению и ликвидации последствий чрезвычайных ситуаций и стихийных бедствий</t>
  </si>
  <si>
    <t xml:space="preserve">          Предупреждение и ликвидация последствий чрезвычайных ситуаций и стихийных бедствий природного и техногенного характера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</si>
  <si>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</si>
  <si>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</si>
  <si>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Сельское хозяйство и рыболовство</t>
  </si>
  <si>
    <t xml:space="preserve">      Водные ресурсы</t>
  </si>
  <si>
    <t xml:space="preserve">        Водохозяйственные мероприятия</t>
  </si>
  <si>
    <t xml:space="preserve">         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</si>
  <si>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      Транспорт</t>
  </si>
  <si>
    <t xml:space="preserve">      Дорожное хозяйство, дорожные фонды</t>
  </si>
  <si>
    <t xml:space="preserve">      Связь и информатика</t>
  </si>
  <si>
    <t xml:space="preserve">      Другие вопросы в области национальной экономики</t>
  </si>
  <si>
    <t xml:space="preserve">        Областная целевая программа «Развитие транспортного комплекса Свердловской области» на 2011-2016 годы</t>
  </si>
  <si>
    <t xml:space="preserve">        Областная целевая программа «Развитие жилищного комплекса в Свердловской области» на 2011-2015 годы</t>
  </si>
  <si>
    <t xml:space="preserve">          Подпрограмма «Подготовка документов территориального планирования, градостроительного зонирования и документации по планировке территории»</t>
  </si>
  <si>
    <t xml:space="preserve">        Областная целевая программа «Развитие субъектов малого и среднего предпринимательства в Свердловской области» на 2011-2015 годы</t>
  </si>
  <si>
    <t xml:space="preserve">          Реализация мероприятий областной целевой программы "Развитие субъектов малого и среднего предпринимательства в Свердловской области" на 2011-2015 годы</t>
  </si>
  <si>
    <t xml:space="preserve">    ЖИЛИЩНО-КОММУНАЛЬНОЕ ХОЗЯЙСТВО</t>
  </si>
  <si>
    <t xml:space="preserve">      Коммунальное хозяйство</t>
  </si>
  <si>
    <t xml:space="preserve">      Другие вопросы в области жилищно-коммунального хозяйства</t>
  </si>
  <si>
    <t xml:space="preserve">    ОХРАНА ОКРУЖАЮЩЕЙ СРЕДЫ</t>
  </si>
  <si>
    <t xml:space="preserve">      Другие вопросы в области охраны окружающей среды</t>
  </si>
  <si>
    <t xml:space="preserve">    ОБРАЗОВАНИЕ</t>
  </si>
  <si>
    <t xml:space="preserve">      Дошкольное образование</t>
  </si>
  <si>
    <t xml:space="preserve">  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</si>
  <si>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 xml:space="preserve">        Детские дошкольные учреждения</t>
  </si>
  <si>
    <t xml:space="preserve">          Обеспечение деятельности подведомственных учреждений в части приобретения продуктов питания за счет родительской платы</t>
  </si>
  <si>
    <t xml:space="preserve">      Общее образование</t>
  </si>
  <si>
    <t xml:space="preserve">          Осуществление мероприятий по организации питания в муниципальных общеобразовательных учреждениях</t>
  </si>
  <si>
    <t xml:space="preserve">        Школы-детские сады, школы начальные, неполные средние и средние</t>
  </si>
  <si>
    <t xml:space="preserve">          Обеспечение деятельности подведведомственных учреждений</t>
  </si>
  <si>
    <t xml:space="preserve">        Учреждения по внешкольной работе с детьми</t>
  </si>
  <si>
    <t xml:space="preserve">        Иные безвозмездные и безвозвратные перечисления</t>
  </si>
  <si>
    <t xml:space="preserve">          Ежемесячное денежное вознаграждение за классное руководство</t>
  </si>
  <si>
    <t>Приложение № 1</t>
  </si>
  <si>
    <t>Код классификации доходов бюджета</t>
  </si>
  <si>
    <t>Наименование показателя</t>
  </si>
  <si>
    <t>Исполнено в процентах</t>
  </si>
  <si>
    <t>00010000000000000000</t>
  </si>
  <si>
    <t xml:space="preserve">    НАЛОГОВЫЕ И НЕНАЛОГОВЫЕ ДОХОДЫ</t>
  </si>
  <si>
    <t>18210100000000000000</t>
  </si>
  <si>
    <t xml:space="preserve">    НАЛОГИ НА ПРИБЫЛЬ, ДОХОДЫ</t>
  </si>
  <si>
    <t>18210500000000000000</t>
  </si>
  <si>
    <t xml:space="preserve">      НАЛОГИ НА СОВОКУПНЫЙ ДОХОД</t>
  </si>
  <si>
    <t>18210502000020000110</t>
  </si>
  <si>
    <t xml:space="preserve">      Единый налог на вмененный доход для отдельных видов деятельности</t>
  </si>
  <si>
    <t xml:space="preserve">        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</si>
  <si>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</si>
  <si>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 xml:space="preserve">          Приобретение имущества, подлежащего зачислению в муниципальную казну</t>
  </si>
  <si>
    <t>0900101</t>
  </si>
  <si>
    <t xml:space="preserve">            Бюджетные инвестиции</t>
  </si>
  <si>
    <t>003</t>
  </si>
  <si>
    <t xml:space="preserve">        Субвенции из областного бюджета</t>
  </si>
  <si>
    <t>5250000</t>
  </si>
  <si>
    <t xml:space="preserve">          Долгосрочная целевая 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 в муниципальном образовании Камышловский муниципальный район" на 2012-2015 годы</t>
  </si>
  <si>
    <t xml:space="preserve">        Областная целевая программа «Информационное общество Свердловской области» на 2011-2015 годы</t>
  </si>
  <si>
    <t>8150000</t>
  </si>
  <si>
    <t xml:space="preserve">          Программа "Подготовка документов территориального планирования,градостроительного зонирования и документации по планировке и межеванию территории МО "Обуховское сельское поселение" на 2011-2013 годы"</t>
  </si>
  <si>
    <t xml:space="preserve">        Областная государственная целевая программа "Развития сети дошкольных образовательных учреждений в Свердловской области" на 2010-2014 годы</t>
  </si>
  <si>
    <t>8200000</t>
  </si>
  <si>
    <t xml:space="preserve">          Строительство и реконструкция дошкольных образовательных учреждений</t>
  </si>
  <si>
    <t>8200020</t>
  </si>
  <si>
    <t xml:space="preserve">        Мероприятия в области образования</t>
  </si>
  <si>
    <t>4360000</t>
  </si>
  <si>
    <t xml:space="preserve">          Модернизация региональных систем общего образования</t>
  </si>
  <si>
    <t>4362100</t>
  </si>
  <si>
    <t xml:space="preserve">        Субсидии из областного бюджета</t>
  </si>
  <si>
    <t>5240000</t>
  </si>
  <si>
    <t xml:space="preserve">          Субсидии на реализацию мер по поэтапному  по повышению средней заработной платы педагогических работников муниципальных учреждений дополнительного образования</t>
  </si>
  <si>
    <t>5240900</t>
  </si>
  <si>
    <t xml:space="preserve">  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</t>
  </si>
  <si>
    <t xml:space="preserve">  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 и расходов, направляемых на модернизацию системы общего образования)</t>
  </si>
  <si>
    <t xml:space="preserve">  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расходов, направляемых на модернизацию системы общего образования</t>
  </si>
  <si>
    <t xml:space="preserve">          Долгосрочная муниципальная целевая программа "Патриотическое воспитание граждан в муниципальном образовании Камышловский муниципальный район" на 2013-2015 годы в 2013 году"</t>
  </si>
  <si>
    <t>7959700</t>
  </si>
  <si>
    <t xml:space="preserve">          Субсидии местным бюджетам на реализацию мер по поэтапному повышению средней заработной платы работников муниципальных учреждений культуры</t>
  </si>
  <si>
    <t>5240600</t>
  </si>
  <si>
    <t xml:space="preserve">         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 и санитарного законодательства и (или) оснащение таких учреждений специальным оборудованием,  музыкальным оборудованием , инвентарем и музыкальными инструментами</t>
  </si>
  <si>
    <t xml:space="preserve">        Федеральные целевые программы</t>
  </si>
  <si>
    <t>1000000</t>
  </si>
  <si>
    <t xml:space="preserve">          Мероприятия по улучшению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 
</t>
  </si>
  <si>
    <t>1001199</t>
  </si>
  <si>
    <t xml:space="preserve">          Долгосрочная целевая программа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муниципального образования Камышловский муниципальный район на 2013 - 2015 годы"</t>
  </si>
  <si>
    <t xml:space="preserve">        Областная целевая программа «Развитие агропромышленного комплекса и сельских территорий Свердловской области» («Уральская деревня») на 2012-2015 годы</t>
  </si>
  <si>
    <t>8250000</t>
  </si>
  <si>
    <t xml:space="preserve">          Мероприятия по обеспечению жильем молодых семей и молодых специалистов, проживающих и работающих в сельской местности</t>
  </si>
  <si>
    <t>8250101</t>
  </si>
  <si>
    <t xml:space="preserve">          Мероприятия по улучшению жилищных условий граждан, проживающих в сельской местности</t>
  </si>
  <si>
    <t>8250102</t>
  </si>
  <si>
    <t xml:space="preserve">          Межбюджетные трансферты для софинансирования на обеспечение мероприятий по капитальному ремонту многоквартирных домов на территории МО "Обуховское сельское поселение"</t>
  </si>
  <si>
    <t>5210391</t>
  </si>
  <si>
    <t xml:space="preserve">         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</si>
  <si>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>8030207</t>
  </si>
  <si>
    <t xml:space="preserve">          Информатизация муниципальных библиотек, в том числе 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</si>
  <si>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90111401050050000410</t>
  </si>
  <si>
    <t xml:space="preserve">      Доходы бюджетов муниципальных районов от продажи квартир</t>
  </si>
  <si>
    <t>00411633050050000140</t>
  </si>
  <si>
    <t xml:space="preserve">    Денежные взыскания за нарушение законодательства РФ о размещении заказов на поставки товаров для нужд муниципальных районоа</t>
  </si>
  <si>
    <t xml:space="preserve">      Субсидии местным бюджетам по ОГЦП "Развитие сети дошкольных образовательных учреждений в СО" на 2010-2014гг. На строительство и реконструкцию зданий дошкольных образовательных учреждений в муниципальных образованиях</t>
  </si>
  <si>
    <t xml:space="preserve">      Субсидии бюджетам муниципальных районов на проведение мероприятий по улучшению жилищных условий граждан, проживающих в сельской местности, в том числе:</t>
  </si>
  <si>
    <t xml:space="preserve">      Субсидии бюджетам муниципальных районов на проведение мероприятий по улучшению жилищных условий граждан, проживающих в сельской местности(ФБ)</t>
  </si>
  <si>
    <t xml:space="preserve">      Субсидии бюджетам муниципальных районов на проведение мероприятий по улучшению жилищных условий граждан,проживающих в сельской местности(ОБ)</t>
  </si>
  <si>
    <t xml:space="preserve">      Субсидии бюджетам муниципальных районов на проведение мероприятий по обеспечению жильем молодых семей и молодых специалистов, проживающих и работающих в сельской местности, в том числе:</t>
  </si>
  <si>
    <t xml:space="preserve">      Субсидии бюджетам муниципальных районов на проведение мероприятий по обеспечению жильем молодых семей и молодых специалистов, проживающих и работающих в сельской местности(ФБ)</t>
  </si>
  <si>
    <t xml:space="preserve">      Субсидии бюджетам муниципальных районов на проведение мероприятий по обеспечению жильем молодых семей и молодых специалистов, проживающих и работающих в сельской местности(ОБ)</t>
  </si>
  <si>
    <t>00020202145050000151</t>
  </si>
  <si>
    <t xml:space="preserve">      Субсидии бюджетам муниципальных районов на модернизацию региональных систем общего образования(ФБ), в т.ч.:</t>
  </si>
  <si>
    <t>90620202145050000151</t>
  </si>
  <si>
    <t xml:space="preserve">      Субсидии бюджетам муниципальных районов на модернизацию региональных систем общего образования</t>
  </si>
  <si>
    <t xml:space="preserve">     Субсидии на проведение мероприятий по информатизации муниципальных образований </t>
  </si>
  <si>
    <t xml:space="preserve">     Субсидии на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</si>
  <si>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 xml:space="preserve">     Субсидии на реализацию мер по поэтапному повышению средней заработной платы работников муниципальных учреждений культуры</t>
  </si>
  <si>
    <t xml:space="preserve">     Субсидии на реализацию мер по поэтапному повышению средней заработной платы педагогических работников муниципальных учреждений дополнительного образования</t>
  </si>
  <si>
    <t>90120204999050000151</t>
  </si>
  <si>
    <t xml:space="preserve">     Межбюджетные трансферты на стимулирование расположенных на территории Свердловской области муниципальных образований, на территориях которых поступления доходов областного бюджета от налога на прибыль организаций и налога на имущество организаций и от административных штрафов, налагаемых административными комиссиями муниципальных образований, а также доходов местных бюджетов от земельного налога и налога на имущество физических лиц в 2012 году увеличились по сравнению с объемом поступлений этих платежей в 2011 году</t>
  </si>
  <si>
    <t>Отчет об исполнении расходов бюджета муниципального образования Камышловский муниципальный район по разделам, подразделам, целевым статьям и видам расходов классификации расходов бюджетов Российской Федерации, за полугодие 2013 года</t>
  </si>
  <si>
    <t>Отчет об исполнении бюджета муниципального образования Камышловский муниципальный район за полугодие 2013 года по кодам классификации доходов бюджетов РФ</t>
  </si>
  <si>
    <t>Отчет об исполнении расходов бюджета муниципального образования Камышловский муниципальный район за полугодие 2013 года по источникам финансирования дефицита местного бюджета по кодам классификации источников финансирования дефицитов бюджетов Российской Федерации</t>
  </si>
  <si>
    <t>Исполненено за полугодие 2013 года, в рублях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</si>
</sst>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00"/>
  </numFmts>
  <fonts count="51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2" fillId="3" borderId="0" applyNumberFormat="0" applyBorder="0" applyAlignment="0" applyProtection="0"/>
    <xf numFmtId="0" fontId="8" fillId="4" borderId="0" applyNumberFormat="0" applyBorder="0" applyAlignment="0" applyProtection="0"/>
    <xf numFmtId="0" fontId="32" fillId="5" borderId="0" applyNumberFormat="0" applyBorder="0" applyAlignment="0" applyProtection="0"/>
    <xf numFmtId="0" fontId="8" fillId="6" borderId="0" applyNumberFormat="0" applyBorder="0" applyAlignment="0" applyProtection="0"/>
    <xf numFmtId="0" fontId="32" fillId="7" borderId="0" applyNumberFormat="0" applyBorder="0" applyAlignment="0" applyProtection="0"/>
    <xf numFmtId="0" fontId="8" fillId="8" borderId="0" applyNumberFormat="0" applyBorder="0" applyAlignment="0" applyProtection="0"/>
    <xf numFmtId="0" fontId="32" fillId="9" borderId="0" applyNumberFormat="0" applyBorder="0" applyAlignment="0" applyProtection="0"/>
    <xf numFmtId="0" fontId="8" fillId="10" borderId="0" applyNumberFormat="0" applyBorder="0" applyAlignment="0" applyProtection="0"/>
    <xf numFmtId="0" fontId="32" fillId="11" borderId="0" applyNumberFormat="0" applyBorder="0" applyAlignment="0" applyProtection="0"/>
    <xf numFmtId="0" fontId="8" fillId="12" borderId="0" applyNumberFormat="0" applyBorder="0" applyAlignment="0" applyProtection="0"/>
    <xf numFmtId="0" fontId="32" fillId="13" borderId="0" applyNumberFormat="0" applyBorder="0" applyAlignment="0" applyProtection="0"/>
    <xf numFmtId="0" fontId="8" fillId="14" borderId="0" applyNumberFormat="0" applyBorder="0" applyAlignment="0" applyProtection="0"/>
    <xf numFmtId="0" fontId="32" fillId="15" borderId="0" applyNumberFormat="0" applyBorder="0" applyAlignment="0" applyProtection="0"/>
    <xf numFmtId="0" fontId="8" fillId="16" borderId="0" applyNumberFormat="0" applyBorder="0" applyAlignment="0" applyProtection="0"/>
    <xf numFmtId="0" fontId="32" fillId="17" borderId="0" applyNumberFormat="0" applyBorder="0" applyAlignment="0" applyProtection="0"/>
    <xf numFmtId="0" fontId="8" fillId="18" borderId="0" applyNumberFormat="0" applyBorder="0" applyAlignment="0" applyProtection="0"/>
    <xf numFmtId="0" fontId="32" fillId="19" borderId="0" applyNumberFormat="0" applyBorder="0" applyAlignment="0" applyProtection="0"/>
    <xf numFmtId="0" fontId="8" fillId="8" borderId="0" applyNumberFormat="0" applyBorder="0" applyAlignment="0" applyProtection="0"/>
    <xf numFmtId="0" fontId="32" fillId="20" borderId="0" applyNumberFormat="0" applyBorder="0" applyAlignment="0" applyProtection="0"/>
    <xf numFmtId="0" fontId="8" fillId="14" borderId="0" applyNumberFormat="0" applyBorder="0" applyAlignment="0" applyProtection="0"/>
    <xf numFmtId="0" fontId="32" fillId="21" borderId="0" applyNumberFormat="0" applyBorder="0" applyAlignment="0" applyProtection="0"/>
    <xf numFmtId="0" fontId="8" fillId="22" borderId="0" applyNumberFormat="0" applyBorder="0" applyAlignment="0" applyProtection="0"/>
    <xf numFmtId="0" fontId="32" fillId="23" borderId="0" applyNumberFormat="0" applyBorder="0" applyAlignment="0" applyProtection="0"/>
    <xf numFmtId="0" fontId="9" fillId="24" borderId="0" applyNumberFormat="0" applyBorder="0" applyAlignment="0" applyProtection="0"/>
    <xf numFmtId="0" fontId="33" fillId="25" borderId="0" applyNumberFormat="0" applyBorder="0" applyAlignment="0" applyProtection="0"/>
    <xf numFmtId="0" fontId="9" fillId="16" borderId="0" applyNumberFormat="0" applyBorder="0" applyAlignment="0" applyProtection="0"/>
    <xf numFmtId="0" fontId="33" fillId="26" borderId="0" applyNumberFormat="0" applyBorder="0" applyAlignment="0" applyProtection="0"/>
    <xf numFmtId="0" fontId="9" fillId="18" borderId="0" applyNumberFormat="0" applyBorder="0" applyAlignment="0" applyProtection="0"/>
    <xf numFmtId="0" fontId="33" fillId="27" borderId="0" applyNumberFormat="0" applyBorder="0" applyAlignment="0" applyProtection="0"/>
    <xf numFmtId="0" fontId="9" fillId="28" borderId="0" applyNumberFormat="0" applyBorder="0" applyAlignment="0" applyProtection="0"/>
    <xf numFmtId="0" fontId="33" fillId="29" borderId="0" applyNumberFormat="0" applyBorder="0" applyAlignment="0" applyProtection="0"/>
    <xf numFmtId="0" fontId="9" fillId="30" borderId="0" applyNumberFormat="0" applyBorder="0" applyAlignment="0" applyProtection="0"/>
    <xf numFmtId="0" fontId="33" fillId="31" borderId="0" applyNumberFormat="0" applyBorder="0" applyAlignment="0" applyProtection="0"/>
    <xf numFmtId="0" fontId="9" fillId="32" borderId="0" applyNumberFormat="0" applyBorder="0" applyAlignment="0" applyProtection="0"/>
    <xf numFmtId="0" fontId="33" fillId="33" borderId="0" applyNumberFormat="0" applyBorder="0" applyAlignment="0" applyProtection="0"/>
    <xf numFmtId="0" fontId="9" fillId="34" borderId="0" applyNumberFormat="0" applyBorder="0" applyAlignment="0" applyProtection="0"/>
    <xf numFmtId="0" fontId="33" fillId="35" borderId="0" applyNumberFormat="0" applyBorder="0" applyAlignment="0" applyProtection="0"/>
    <xf numFmtId="0" fontId="9" fillId="36" borderId="0" applyNumberFormat="0" applyBorder="0" applyAlignment="0" applyProtection="0"/>
    <xf numFmtId="0" fontId="33" fillId="37" borderId="0" applyNumberFormat="0" applyBorder="0" applyAlignment="0" applyProtection="0"/>
    <xf numFmtId="0" fontId="9" fillId="38" borderId="0" applyNumberFormat="0" applyBorder="0" applyAlignment="0" applyProtection="0"/>
    <xf numFmtId="0" fontId="33" fillId="39" borderId="0" applyNumberFormat="0" applyBorder="0" applyAlignment="0" applyProtection="0"/>
    <xf numFmtId="0" fontId="9" fillId="28" borderId="0" applyNumberFormat="0" applyBorder="0" applyAlignment="0" applyProtection="0"/>
    <xf numFmtId="0" fontId="33" fillId="40" borderId="0" applyNumberFormat="0" applyBorder="0" applyAlignment="0" applyProtection="0"/>
    <xf numFmtId="0" fontId="9" fillId="30" borderId="0" applyNumberFormat="0" applyBorder="0" applyAlignment="0" applyProtection="0"/>
    <xf numFmtId="0" fontId="33" fillId="41" borderId="0" applyNumberFormat="0" applyBorder="0" applyAlignment="0" applyProtection="0"/>
    <xf numFmtId="0" fontId="9" fillId="42" borderId="0" applyNumberFormat="0" applyBorder="0" applyAlignment="0" applyProtection="0"/>
    <xf numFmtId="0" fontId="33" fillId="43" borderId="0" applyNumberFormat="0" applyBorder="0" applyAlignment="0" applyProtection="0"/>
    <xf numFmtId="0" fontId="10" fillId="12" borderId="1" applyNumberFormat="0" applyAlignment="0" applyProtection="0"/>
    <xf numFmtId="0" fontId="34" fillId="44" borderId="2" applyNumberFormat="0" applyAlignment="0" applyProtection="0"/>
    <xf numFmtId="0" fontId="11" fillId="45" borderId="3" applyNumberFormat="0" applyAlignment="0" applyProtection="0"/>
    <xf numFmtId="0" fontId="35" fillId="46" borderId="4" applyNumberFormat="0" applyAlignment="0" applyProtection="0"/>
    <xf numFmtId="0" fontId="12" fillId="45" borderId="1" applyNumberFormat="0" applyAlignment="0" applyProtection="0"/>
    <xf numFmtId="0" fontId="36" fillId="46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37" fillId="0" borderId="6" applyNumberFormat="0" applyFill="0" applyAlignment="0" applyProtection="0"/>
    <xf numFmtId="0" fontId="14" fillId="0" borderId="7" applyNumberFormat="0" applyFill="0" applyAlignment="0" applyProtection="0"/>
    <xf numFmtId="0" fontId="38" fillId="0" borderId="8" applyNumberFormat="0" applyFill="0" applyAlignment="0" applyProtection="0"/>
    <xf numFmtId="0" fontId="15" fillId="0" borderId="9" applyNumberFormat="0" applyFill="0" applyAlignment="0" applyProtection="0"/>
    <xf numFmtId="0" fontId="39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40" fillId="0" borderId="12" applyNumberFormat="0" applyFill="0" applyAlignment="0" applyProtection="0"/>
    <xf numFmtId="0" fontId="17" fillId="47" borderId="13" applyNumberFormat="0" applyAlignment="0" applyProtection="0"/>
    <xf numFmtId="0" fontId="41" fillId="48" borderId="14" applyNumberFormat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49" borderId="0" applyNumberFormat="0" applyBorder="0" applyAlignment="0" applyProtection="0"/>
    <xf numFmtId="0" fontId="43" fillId="50" borderId="0" applyNumberFormat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44" fillId="51" borderId="0" applyNumberFormat="0" applyBorder="0" applyAlignment="0" applyProtection="0"/>
    <xf numFmtId="0" fontId="2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32" fillId="53" borderId="16" applyNumberFormat="0" applyFont="0" applyAlignment="0" applyProtection="0"/>
    <xf numFmtId="9" fontId="0" fillId="0" borderId="0" applyFont="0" applyFill="0" applyBorder="0" applyAlignment="0" applyProtection="0"/>
    <xf numFmtId="0" fontId="22" fillId="0" borderId="17" applyNumberFormat="0" applyFill="0" applyAlignment="0" applyProtection="0"/>
    <xf numFmtId="0" fontId="46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48" fillId="5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81" fontId="2" fillId="0" borderId="0" xfId="0" applyNumberFormat="1" applyFont="1" applyFill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left" vertical="top" wrapText="1"/>
    </xf>
    <xf numFmtId="4" fontId="6" fillId="0" borderId="19" xfId="0" applyNumberFormat="1" applyFont="1" applyBorder="1" applyAlignment="1">
      <alignment horizontal="right"/>
    </xf>
    <xf numFmtId="0" fontId="5" fillId="0" borderId="19" xfId="0" applyFont="1" applyBorder="1" applyAlignment="1">
      <alignment horizontal="left" vertical="top" wrapText="1"/>
    </xf>
    <xf numFmtId="4" fontId="5" fillId="0" borderId="19" xfId="0" applyNumberFormat="1" applyFont="1" applyBorder="1" applyAlignment="1">
      <alignment horizontal="right"/>
    </xf>
    <xf numFmtId="0" fontId="5" fillId="0" borderId="19" xfId="0" applyFont="1" applyBorder="1" applyAlignment="1">
      <alignment horizontal="center" vertical="top" wrapText="1"/>
    </xf>
    <xf numFmtId="4" fontId="5" fillId="0" borderId="19" xfId="0" applyNumberFormat="1" applyFont="1" applyBorder="1" applyAlignment="1">
      <alignment horizontal="right" vertical="top" wrapText="1"/>
    </xf>
    <xf numFmtId="4" fontId="5" fillId="0" borderId="19" xfId="0" applyNumberFormat="1" applyFont="1" applyBorder="1" applyAlignment="1">
      <alignment horizontal="right" wrapText="1"/>
    </xf>
    <xf numFmtId="181" fontId="5" fillId="0" borderId="0" xfId="0" applyNumberFormat="1" applyFont="1" applyFill="1" applyAlignment="1">
      <alignment/>
    </xf>
    <xf numFmtId="0" fontId="2" fillId="0" borderId="19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49" fontId="49" fillId="55" borderId="19" xfId="88" applyNumberFormat="1" applyFont="1" applyFill="1" applyBorder="1" applyAlignment="1">
      <alignment horizontal="center" vertical="top" shrinkToFit="1"/>
      <protection/>
    </xf>
    <xf numFmtId="0" fontId="49" fillId="55" borderId="19" xfId="88" applyFont="1" applyFill="1" applyBorder="1" applyAlignment="1">
      <alignment vertical="top" wrapText="1"/>
      <protection/>
    </xf>
    <xf numFmtId="4" fontId="49" fillId="56" borderId="19" xfId="88" applyNumberFormat="1" applyFont="1" applyFill="1" applyBorder="1" applyAlignment="1">
      <alignment horizontal="right" vertical="top" shrinkToFit="1"/>
      <protection/>
    </xf>
    <xf numFmtId="0" fontId="28" fillId="0" borderId="0" xfId="0" applyFont="1" applyFill="1" applyAlignment="1">
      <alignment horizontal="right"/>
    </xf>
    <xf numFmtId="49" fontId="50" fillId="55" borderId="19" xfId="88" applyNumberFormat="1" applyFont="1" applyFill="1" applyBorder="1" applyAlignment="1">
      <alignment horizontal="center" vertical="top" shrinkToFit="1"/>
      <protection/>
    </xf>
    <xf numFmtId="0" fontId="50" fillId="55" borderId="19" xfId="88" applyFont="1" applyFill="1" applyBorder="1" applyAlignment="1">
      <alignment vertical="top" wrapText="1"/>
      <protection/>
    </xf>
    <xf numFmtId="4" fontId="50" fillId="56" borderId="19" xfId="88" applyNumberFormat="1" applyFont="1" applyFill="1" applyBorder="1" applyAlignment="1">
      <alignment horizontal="right" vertical="top" shrinkToFit="1"/>
      <protection/>
    </xf>
    <xf numFmtId="4" fontId="50" fillId="57" borderId="21" xfId="88" applyNumberFormat="1" applyFont="1" applyFill="1" applyBorder="1" applyAlignment="1">
      <alignment horizontal="right" vertical="top" shrinkToFit="1"/>
      <protection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5" fillId="0" borderId="0" xfId="89" applyFont="1" applyFill="1" applyAlignment="1">
      <alignment horizontal="center"/>
      <protection/>
    </xf>
    <xf numFmtId="0" fontId="5" fillId="0" borderId="0" xfId="89" applyFont="1" applyFill="1" applyAlignment="1">
      <alignment horizontal="right"/>
      <protection/>
    </xf>
    <xf numFmtId="0" fontId="1" fillId="0" borderId="0" xfId="89">
      <alignment/>
      <protection/>
    </xf>
    <xf numFmtId="0" fontId="5" fillId="0" borderId="0" xfId="89" applyFont="1" applyFill="1" applyAlignment="1">
      <alignment horizontal="right"/>
      <protection/>
    </xf>
    <xf numFmtId="0" fontId="5" fillId="0" borderId="0" xfId="89" applyFont="1" applyFill="1" applyAlignment="1">
      <alignment horizontal="left"/>
      <protection/>
    </xf>
    <xf numFmtId="0" fontId="6" fillId="0" borderId="0" xfId="89" applyFont="1" applyFill="1" applyAlignment="1">
      <alignment horizontal="center" wrapText="1"/>
      <protection/>
    </xf>
    <xf numFmtId="0" fontId="5" fillId="0" borderId="0" xfId="89" applyFont="1" applyFill="1" applyAlignment="1">
      <alignment wrapText="1"/>
      <protection/>
    </xf>
    <xf numFmtId="0" fontId="5" fillId="0" borderId="22" xfId="89" applyFont="1" applyFill="1" applyBorder="1" applyAlignment="1">
      <alignment horizontal="center" vertical="center" wrapText="1"/>
      <protection/>
    </xf>
    <xf numFmtId="0" fontId="1" fillId="0" borderId="22" xfId="89" applyFill="1" applyBorder="1" applyAlignment="1">
      <alignment horizontal="center" vertical="center" wrapText="1"/>
      <protection/>
    </xf>
    <xf numFmtId="0" fontId="5" fillId="0" borderId="20" xfId="89" applyFont="1" applyFill="1" applyBorder="1" applyAlignment="1">
      <alignment horizontal="center" vertical="center" wrapText="1"/>
      <protection/>
    </xf>
    <xf numFmtId="0" fontId="1" fillId="0" borderId="20" xfId="89" applyFill="1" applyBorder="1" applyAlignment="1">
      <alignment horizontal="center" vertical="center" wrapText="1"/>
      <protection/>
    </xf>
    <xf numFmtId="0" fontId="6" fillId="0" borderId="19" xfId="89" applyFont="1" applyFill="1" applyBorder="1" applyAlignment="1">
      <alignment horizontal="center"/>
      <protection/>
    </xf>
    <xf numFmtId="49" fontId="7" fillId="0" borderId="19" xfId="89" applyNumberFormat="1" applyFont="1" applyFill="1" applyBorder="1" applyAlignment="1">
      <alignment horizontal="center" vertical="top" shrinkToFit="1"/>
      <protection/>
    </xf>
    <xf numFmtId="0" fontId="7" fillId="0" borderId="19" xfId="89" applyFont="1" applyFill="1" applyBorder="1" applyAlignment="1">
      <alignment horizontal="left" vertical="top" wrapText="1"/>
      <protection/>
    </xf>
    <xf numFmtId="4" fontId="7" fillId="0" borderId="19" xfId="89" applyNumberFormat="1" applyFont="1" applyFill="1" applyBorder="1" applyAlignment="1">
      <alignment horizontal="right" vertical="top" shrinkToFit="1"/>
      <protection/>
    </xf>
    <xf numFmtId="10" fontId="7" fillId="0" borderId="19" xfId="89" applyNumberFormat="1" applyFont="1" applyFill="1" applyBorder="1" applyAlignment="1">
      <alignment horizontal="right" vertical="top" shrinkToFit="1"/>
      <protection/>
    </xf>
    <xf numFmtId="49" fontId="1" fillId="0" borderId="19" xfId="89" applyNumberFormat="1" applyFill="1" applyBorder="1" applyAlignment="1">
      <alignment horizontal="center" vertical="top" shrinkToFit="1"/>
      <protection/>
    </xf>
    <xf numFmtId="0" fontId="1" fillId="0" borderId="19" xfId="89" applyFill="1" applyBorder="1" applyAlignment="1">
      <alignment horizontal="left" vertical="top" wrapText="1"/>
      <protection/>
    </xf>
    <xf numFmtId="4" fontId="1" fillId="0" borderId="19" xfId="89" applyNumberFormat="1" applyFont="1" applyFill="1" applyBorder="1" applyAlignment="1">
      <alignment horizontal="right" vertical="top" shrinkToFit="1"/>
      <protection/>
    </xf>
    <xf numFmtId="49" fontId="1" fillId="0" borderId="19" xfId="89" applyNumberFormat="1" applyFont="1" applyFill="1" applyBorder="1" applyAlignment="1">
      <alignment horizontal="center" vertical="top" shrinkToFit="1"/>
      <protection/>
    </xf>
    <xf numFmtId="10" fontId="1" fillId="0" borderId="19" xfId="89" applyNumberFormat="1" applyFont="1" applyFill="1" applyBorder="1" applyAlignment="1">
      <alignment horizontal="right" vertical="top" shrinkToFit="1"/>
      <protection/>
    </xf>
    <xf numFmtId="49" fontId="25" fillId="0" borderId="19" xfId="89" applyNumberFormat="1" applyFont="1" applyFill="1" applyBorder="1" applyAlignment="1">
      <alignment horizontal="center" vertical="top" shrinkToFit="1"/>
      <protection/>
    </xf>
    <xf numFmtId="0" fontId="25" fillId="0" borderId="19" xfId="89" applyFont="1" applyFill="1" applyBorder="1" applyAlignment="1">
      <alignment horizontal="left" vertical="top" wrapText="1"/>
      <protection/>
    </xf>
    <xf numFmtId="4" fontId="25" fillId="0" borderId="19" xfId="89" applyNumberFormat="1" applyFont="1" applyFill="1" applyBorder="1" applyAlignment="1">
      <alignment horizontal="right" vertical="top" shrinkToFit="1"/>
      <protection/>
    </xf>
    <xf numFmtId="49" fontId="0" fillId="0" borderId="19" xfId="89" applyNumberFormat="1" applyFont="1" applyFill="1" applyBorder="1" applyAlignment="1">
      <alignment horizontal="center" vertical="top" shrinkToFit="1"/>
      <protection/>
    </xf>
    <xf numFmtId="0" fontId="0" fillId="0" borderId="19" xfId="89" applyFont="1" applyFill="1" applyBorder="1" applyAlignment="1">
      <alignment horizontal="left" vertical="top" wrapText="1"/>
      <protection/>
    </xf>
    <xf numFmtId="4" fontId="0" fillId="0" borderId="19" xfId="89" applyNumberFormat="1" applyFont="1" applyFill="1" applyBorder="1" applyAlignment="1">
      <alignment horizontal="right" vertical="top" shrinkToFit="1"/>
      <protection/>
    </xf>
    <xf numFmtId="4" fontId="0" fillId="0" borderId="19" xfId="89" applyNumberFormat="1" applyFont="1" applyFill="1" applyBorder="1" applyAlignment="1">
      <alignment vertical="justify"/>
      <protection/>
    </xf>
    <xf numFmtId="4" fontId="25" fillId="0" borderId="19" xfId="89" applyNumberFormat="1" applyFont="1" applyFill="1" applyBorder="1" applyAlignment="1">
      <alignment vertical="justify"/>
      <protection/>
    </xf>
    <xf numFmtId="0" fontId="1" fillId="0" borderId="19" xfId="89" applyFont="1" applyFill="1" applyBorder="1" applyAlignment="1">
      <alignment horizontal="left" vertical="top" wrapText="1"/>
      <protection/>
    </xf>
    <xf numFmtId="0" fontId="1" fillId="0" borderId="24" xfId="89" applyFill="1" applyBorder="1" applyAlignment="1">
      <alignment horizontal="left" vertical="top" wrapText="1"/>
      <protection/>
    </xf>
    <xf numFmtId="0" fontId="25" fillId="0" borderId="24" xfId="89" applyFont="1" applyFill="1" applyBorder="1" applyAlignment="1">
      <alignment horizontal="left" vertical="top" wrapText="1"/>
      <protection/>
    </xf>
    <xf numFmtId="0" fontId="0" fillId="0" borderId="24" xfId="89" applyFont="1" applyFill="1" applyBorder="1" applyAlignment="1">
      <alignment horizontal="left" vertical="top" wrapText="1"/>
      <protection/>
    </xf>
    <xf numFmtId="49" fontId="7" fillId="55" borderId="25" xfId="89" applyNumberFormat="1" applyFont="1" applyFill="1" applyBorder="1" applyAlignment="1">
      <alignment horizontal="left" vertical="top" shrinkToFit="1"/>
      <protection/>
    </xf>
    <xf numFmtId="49" fontId="7" fillId="55" borderId="24" xfId="89" applyNumberFormat="1" applyFont="1" applyFill="1" applyBorder="1" applyAlignment="1">
      <alignment horizontal="left" vertical="top" shrinkToFit="1"/>
      <protection/>
    </xf>
    <xf numFmtId="4" fontId="7" fillId="58" borderId="19" xfId="89" applyNumberFormat="1" applyFont="1" applyFill="1" applyBorder="1" applyAlignment="1">
      <alignment horizontal="right" vertical="top" shrinkToFit="1"/>
      <protection/>
    </xf>
    <xf numFmtId="0" fontId="6" fillId="0" borderId="0" xfId="89" applyFont="1" applyFill="1" applyBorder="1" applyAlignment="1">
      <alignment horizontal="center"/>
      <protection/>
    </xf>
    <xf numFmtId="4" fontId="1" fillId="0" borderId="0" xfId="89" applyNumberFormat="1">
      <alignment/>
      <protection/>
    </xf>
    <xf numFmtId="0" fontId="31" fillId="0" borderId="0" xfId="89" applyFont="1" applyFill="1" applyAlignment="1">
      <alignment horizontal="center" wrapText="1"/>
      <protection/>
    </xf>
    <xf numFmtId="0" fontId="27" fillId="0" borderId="22" xfId="89" applyFont="1" applyFill="1" applyBorder="1" applyAlignment="1">
      <alignment horizontal="center" vertical="center" wrapText="1"/>
      <protection/>
    </xf>
    <xf numFmtId="0" fontId="27" fillId="0" borderId="20" xfId="89" applyFont="1" applyFill="1" applyBorder="1" applyAlignment="1">
      <alignment horizontal="center" vertical="center" wrapText="1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zoomScalePageLayoutView="0" workbookViewId="0" topLeftCell="A130">
      <selection activeCell="C15" sqref="C15"/>
    </sheetView>
  </sheetViews>
  <sheetFormatPr defaultColWidth="15.28125" defaultRowHeight="34.5" customHeight="1"/>
  <cols>
    <col min="1" max="1" width="6.421875" style="50" customWidth="1"/>
    <col min="2" max="2" width="15.8515625" style="50" customWidth="1"/>
    <col min="3" max="3" width="50.7109375" style="50" customWidth="1"/>
    <col min="4" max="4" width="14.00390625" style="50" customWidth="1"/>
    <col min="5" max="5" width="14.140625" style="50" customWidth="1"/>
    <col min="6" max="6" width="13.57421875" style="50" customWidth="1"/>
    <col min="7" max="16384" width="15.28125" style="50" customWidth="1"/>
  </cols>
  <sheetData>
    <row r="1" spans="1:6" ht="12.75" customHeight="1">
      <c r="A1" s="48"/>
      <c r="B1" s="49"/>
      <c r="C1" s="49"/>
      <c r="D1" s="49"/>
      <c r="E1" s="49"/>
      <c r="F1" s="49" t="s">
        <v>531</v>
      </c>
    </row>
    <row r="2" spans="1:6" ht="12.75" customHeight="1">
      <c r="A2" s="48"/>
      <c r="B2" s="49"/>
      <c r="C2" s="49"/>
      <c r="D2" s="49"/>
      <c r="E2" s="49"/>
      <c r="F2" s="49" t="s">
        <v>13</v>
      </c>
    </row>
    <row r="3" spans="1:6" ht="12.75" customHeight="1">
      <c r="A3" s="48"/>
      <c r="B3" s="49"/>
      <c r="C3" s="49"/>
      <c r="D3" s="51" t="s">
        <v>72</v>
      </c>
      <c r="E3" s="51"/>
      <c r="F3" s="51"/>
    </row>
    <row r="4" spans="1:6" ht="12.75" customHeight="1">
      <c r="A4" s="48"/>
      <c r="B4" s="49"/>
      <c r="C4" s="49"/>
      <c r="D4" s="49"/>
      <c r="E4" s="49"/>
      <c r="F4" s="49" t="s">
        <v>317</v>
      </c>
    </row>
    <row r="5" spans="1:6" ht="6" customHeight="1">
      <c r="A5" s="48"/>
      <c r="B5" s="49"/>
      <c r="C5" s="49"/>
      <c r="D5" s="49"/>
      <c r="E5" s="49"/>
      <c r="F5" s="49"/>
    </row>
    <row r="6" spans="1:6" ht="12.75" customHeight="1">
      <c r="A6" s="48"/>
      <c r="B6" s="49"/>
      <c r="C6" s="49"/>
      <c r="D6" s="49"/>
      <c r="E6" s="49"/>
      <c r="F6" s="52" t="s">
        <v>73</v>
      </c>
    </row>
    <row r="7" spans="1:6" ht="37.5" customHeight="1">
      <c r="A7" s="48"/>
      <c r="B7" s="86" t="s">
        <v>613</v>
      </c>
      <c r="C7" s="86"/>
      <c r="D7" s="86"/>
      <c r="E7" s="86"/>
      <c r="F7" s="86"/>
    </row>
    <row r="8" spans="1:6" ht="2.25" customHeight="1">
      <c r="A8" s="48"/>
      <c r="B8" s="53"/>
      <c r="C8" s="53"/>
      <c r="D8" s="53"/>
      <c r="E8" s="53"/>
      <c r="F8" s="53"/>
    </row>
    <row r="9" spans="1:5" ht="13.5" customHeight="1" hidden="1">
      <c r="A9" s="48"/>
      <c r="B9" s="54"/>
      <c r="C9" s="54"/>
      <c r="D9" s="54"/>
      <c r="E9" s="54"/>
    </row>
    <row r="10" spans="1:6" ht="34.5" customHeight="1">
      <c r="A10" s="55" t="s">
        <v>287</v>
      </c>
      <c r="B10" s="56" t="s">
        <v>532</v>
      </c>
      <c r="C10" s="56" t="s">
        <v>533</v>
      </c>
      <c r="D10" s="87" t="s">
        <v>74</v>
      </c>
      <c r="E10" s="56" t="s">
        <v>14</v>
      </c>
      <c r="F10" s="56" t="s">
        <v>534</v>
      </c>
    </row>
    <row r="11" spans="1:6" ht="46.5" customHeight="1">
      <c r="A11" s="57"/>
      <c r="B11" s="58"/>
      <c r="C11" s="58"/>
      <c r="D11" s="88"/>
      <c r="E11" s="58"/>
      <c r="F11" s="58"/>
    </row>
    <row r="12" spans="1:6" ht="12.75">
      <c r="A12" s="59">
        <v>1</v>
      </c>
      <c r="B12" s="60" t="s">
        <v>535</v>
      </c>
      <c r="C12" s="61" t="s">
        <v>536</v>
      </c>
      <c r="D12" s="62">
        <f>D13+D25+D44+D46+D47+D57+D63+D69+D73+D77</f>
        <v>244419857</v>
      </c>
      <c r="E12" s="62">
        <f>E13+E25+E44+E46+E47+E57+E63+E69+E73+E77</f>
        <v>141020472.69000003</v>
      </c>
      <c r="F12" s="63">
        <f aca="true" t="shared" si="0" ref="F12:F99">E12/D12</f>
        <v>0.5769599672501241</v>
      </c>
    </row>
    <row r="13" spans="1:6" ht="12.75">
      <c r="A13" s="59">
        <f>A12+1</f>
        <v>2</v>
      </c>
      <c r="B13" s="60" t="s">
        <v>537</v>
      </c>
      <c r="C13" s="61" t="s">
        <v>538</v>
      </c>
      <c r="D13" s="62">
        <f>D14+D15+D16+D17+D18+D19+D20+D21+D22+D23+D24</f>
        <v>228425957</v>
      </c>
      <c r="E13" s="62">
        <f>E14+E15+E16+E17+E18+E19+E20+E21+E22+E23+E24</f>
        <v>132598175.88000001</v>
      </c>
      <c r="F13" s="63">
        <f t="shared" si="0"/>
        <v>0.5804864631912213</v>
      </c>
    </row>
    <row r="14" spans="1:6" ht="77.25" customHeight="1">
      <c r="A14" s="59">
        <v>3</v>
      </c>
      <c r="B14" s="64" t="s">
        <v>30</v>
      </c>
      <c r="C14" s="65" t="s">
        <v>66</v>
      </c>
      <c r="D14" s="66">
        <v>227495697</v>
      </c>
      <c r="E14" s="66">
        <v>131911797.37</v>
      </c>
      <c r="F14" s="63">
        <f t="shared" si="0"/>
        <v>0.5798430436686458</v>
      </c>
    </row>
    <row r="15" spans="1:6" ht="77.25" customHeight="1">
      <c r="A15" s="59">
        <f>A14+1</f>
        <v>4</v>
      </c>
      <c r="B15" s="64" t="s">
        <v>31</v>
      </c>
      <c r="C15" s="65" t="s">
        <v>67</v>
      </c>
      <c r="D15" s="66">
        <v>133220</v>
      </c>
      <c r="E15" s="66">
        <v>133219.88</v>
      </c>
      <c r="F15" s="63">
        <f t="shared" si="0"/>
        <v>0.9999990992343493</v>
      </c>
    </row>
    <row r="16" spans="1:6" ht="77.25" customHeight="1">
      <c r="A16" s="59">
        <v>5</v>
      </c>
      <c r="B16" s="64" t="s">
        <v>32</v>
      </c>
      <c r="C16" s="65" t="s">
        <v>68</v>
      </c>
      <c r="D16" s="66">
        <v>310000</v>
      </c>
      <c r="E16" s="66">
        <v>218440.45</v>
      </c>
      <c r="F16" s="63">
        <f t="shared" si="0"/>
        <v>0.7046466129032258</v>
      </c>
    </row>
    <row r="17" spans="1:6" ht="77.25" customHeight="1">
      <c r="A17" s="59">
        <f>A16+1</f>
        <v>6</v>
      </c>
      <c r="B17" s="64" t="s">
        <v>33</v>
      </c>
      <c r="C17" s="65" t="s">
        <v>69</v>
      </c>
      <c r="D17" s="66">
        <v>0</v>
      </c>
      <c r="E17" s="66">
        <v>-5971.85</v>
      </c>
      <c r="F17" s="63">
        <v>0</v>
      </c>
    </row>
    <row r="18" spans="1:6" ht="119.25" customHeight="1">
      <c r="A18" s="59">
        <v>7</v>
      </c>
      <c r="B18" s="64" t="s">
        <v>34</v>
      </c>
      <c r="C18" s="65" t="s">
        <v>70</v>
      </c>
      <c r="D18" s="66">
        <v>200000</v>
      </c>
      <c r="E18" s="66">
        <v>55979.35</v>
      </c>
      <c r="F18" s="63">
        <f t="shared" si="0"/>
        <v>0.27989674999999997</v>
      </c>
    </row>
    <row r="19" spans="1:6" ht="115.5" customHeight="1">
      <c r="A19" s="59">
        <f aca="true" t="shared" si="1" ref="A19:A82">A18+1</f>
        <v>8</v>
      </c>
      <c r="B19" s="64" t="s">
        <v>35</v>
      </c>
      <c r="C19" s="65" t="s">
        <v>71</v>
      </c>
      <c r="D19" s="66">
        <v>1250</v>
      </c>
      <c r="E19" s="66">
        <v>1256.65</v>
      </c>
      <c r="F19" s="63">
        <f t="shared" si="0"/>
        <v>1.00532</v>
      </c>
    </row>
    <row r="20" spans="1:6" ht="116.25" customHeight="1">
      <c r="A20" s="59">
        <f t="shared" si="1"/>
        <v>9</v>
      </c>
      <c r="B20" s="64" t="s">
        <v>36</v>
      </c>
      <c r="C20" s="65" t="s">
        <v>99</v>
      </c>
      <c r="D20" s="66">
        <v>1990</v>
      </c>
      <c r="E20" s="66">
        <v>2614.5</v>
      </c>
      <c r="F20" s="63">
        <f t="shared" si="0"/>
        <v>1.313819095477387</v>
      </c>
    </row>
    <row r="21" spans="1:6" ht="50.25" customHeight="1">
      <c r="A21" s="59">
        <f t="shared" si="1"/>
        <v>10</v>
      </c>
      <c r="B21" s="64" t="s">
        <v>37</v>
      </c>
      <c r="C21" s="65" t="s">
        <v>38</v>
      </c>
      <c r="D21" s="66">
        <v>100000</v>
      </c>
      <c r="E21" s="66">
        <v>128409.8</v>
      </c>
      <c r="F21" s="63">
        <f t="shared" si="0"/>
        <v>1.284098</v>
      </c>
    </row>
    <row r="22" spans="1:6" ht="51.75" customHeight="1">
      <c r="A22" s="59">
        <f t="shared" si="1"/>
        <v>11</v>
      </c>
      <c r="B22" s="64" t="s">
        <v>39</v>
      </c>
      <c r="C22" s="65" t="s">
        <v>40</v>
      </c>
      <c r="D22" s="66">
        <v>17600</v>
      </c>
      <c r="E22" s="66">
        <v>19562.65</v>
      </c>
      <c r="F22" s="63">
        <f t="shared" si="0"/>
        <v>1.1115142045454547</v>
      </c>
    </row>
    <row r="23" spans="1:6" ht="52.5" customHeight="1">
      <c r="A23" s="59">
        <f t="shared" si="1"/>
        <v>12</v>
      </c>
      <c r="B23" s="64" t="s">
        <v>41</v>
      </c>
      <c r="C23" s="65" t="s">
        <v>42</v>
      </c>
      <c r="D23" s="66">
        <v>6200</v>
      </c>
      <c r="E23" s="66">
        <v>7834.87</v>
      </c>
      <c r="F23" s="63">
        <f t="shared" si="0"/>
        <v>1.2636887096774194</v>
      </c>
    </row>
    <row r="24" spans="1:6" ht="91.5" customHeight="1">
      <c r="A24" s="59">
        <f t="shared" si="1"/>
        <v>13</v>
      </c>
      <c r="B24" s="64" t="s">
        <v>43</v>
      </c>
      <c r="C24" s="65" t="s">
        <v>24</v>
      </c>
      <c r="D24" s="66">
        <v>160000</v>
      </c>
      <c r="E24" s="66">
        <v>125032.21</v>
      </c>
      <c r="F24" s="63">
        <f t="shared" si="0"/>
        <v>0.7814513125</v>
      </c>
    </row>
    <row r="25" spans="1:6" ht="12.75">
      <c r="A25" s="59">
        <f t="shared" si="1"/>
        <v>14</v>
      </c>
      <c r="B25" s="60" t="s">
        <v>539</v>
      </c>
      <c r="C25" s="61" t="s">
        <v>540</v>
      </c>
      <c r="D25" s="62">
        <f>D26+D33+D40</f>
        <v>2622000</v>
      </c>
      <c r="E25" s="62">
        <f>E26+E33+E40</f>
        <v>1228329.34</v>
      </c>
      <c r="F25" s="63">
        <f t="shared" si="0"/>
        <v>0.46847038138825325</v>
      </c>
    </row>
    <row r="26" spans="1:6" ht="25.5">
      <c r="A26" s="59">
        <f t="shared" si="1"/>
        <v>15</v>
      </c>
      <c r="B26" s="60" t="s">
        <v>541</v>
      </c>
      <c r="C26" s="61" t="s">
        <v>542</v>
      </c>
      <c r="D26" s="62">
        <f>D27+D28+D29+D30+D31+D32</f>
        <v>2272000</v>
      </c>
      <c r="E26" s="62">
        <f>E27+E28+E29+E30+E31+E32</f>
        <v>1158123.21</v>
      </c>
      <c r="F26" s="63">
        <f t="shared" si="0"/>
        <v>0.5097373283450704</v>
      </c>
    </row>
    <row r="27" spans="1:6" ht="29.25" customHeight="1">
      <c r="A27" s="59">
        <f t="shared" si="1"/>
        <v>16</v>
      </c>
      <c r="B27" s="64" t="s">
        <v>0</v>
      </c>
      <c r="C27" s="65" t="s">
        <v>44</v>
      </c>
      <c r="D27" s="66">
        <v>1492440</v>
      </c>
      <c r="E27" s="66">
        <v>1155552.09</v>
      </c>
      <c r="F27" s="63">
        <f t="shared" si="0"/>
        <v>0.774270382728954</v>
      </c>
    </row>
    <row r="28" spans="1:6" ht="29.25" customHeight="1">
      <c r="A28" s="59">
        <f t="shared" si="1"/>
        <v>17</v>
      </c>
      <c r="B28" s="64" t="s">
        <v>45</v>
      </c>
      <c r="C28" s="65" t="s">
        <v>46</v>
      </c>
      <c r="D28" s="66">
        <v>1230</v>
      </c>
      <c r="E28" s="66">
        <v>1506.2</v>
      </c>
      <c r="F28" s="63">
        <f t="shared" si="0"/>
        <v>1.2245528455284553</v>
      </c>
    </row>
    <row r="29" spans="1:6" ht="29.25" customHeight="1">
      <c r="A29" s="59">
        <f t="shared" si="1"/>
        <v>18</v>
      </c>
      <c r="B29" s="64" t="s">
        <v>47</v>
      </c>
      <c r="C29" s="65" t="s">
        <v>48</v>
      </c>
      <c r="D29" s="66">
        <v>6330</v>
      </c>
      <c r="E29" s="66">
        <v>6327</v>
      </c>
      <c r="F29" s="63">
        <f t="shared" si="0"/>
        <v>0.999526066350711</v>
      </c>
    </row>
    <row r="30" spans="1:6" ht="39.75" customHeight="1">
      <c r="A30" s="59">
        <f t="shared" si="1"/>
        <v>19</v>
      </c>
      <c r="B30" s="64" t="s">
        <v>1</v>
      </c>
      <c r="C30" s="65" t="s">
        <v>49</v>
      </c>
      <c r="D30" s="66">
        <v>770000</v>
      </c>
      <c r="E30" s="66">
        <v>-7163.76</v>
      </c>
      <c r="F30" s="63">
        <f t="shared" si="0"/>
        <v>-0.009303584415584416</v>
      </c>
    </row>
    <row r="31" spans="1:6" ht="39.75" customHeight="1">
      <c r="A31" s="59">
        <f t="shared" si="1"/>
        <v>20</v>
      </c>
      <c r="B31" s="64" t="s">
        <v>50</v>
      </c>
      <c r="C31" s="65" t="s">
        <v>51</v>
      </c>
      <c r="D31" s="66">
        <v>1450</v>
      </c>
      <c r="E31" s="66">
        <v>1451.68</v>
      </c>
      <c r="F31" s="63">
        <f t="shared" si="0"/>
        <v>1.0011586206896552</v>
      </c>
    </row>
    <row r="32" spans="1:6" ht="39.75" customHeight="1">
      <c r="A32" s="59">
        <f t="shared" si="1"/>
        <v>21</v>
      </c>
      <c r="B32" s="64" t="s">
        <v>52</v>
      </c>
      <c r="C32" s="65" t="s">
        <v>53</v>
      </c>
      <c r="D32" s="66">
        <v>550</v>
      </c>
      <c r="E32" s="66">
        <v>450</v>
      </c>
      <c r="F32" s="63">
        <f t="shared" si="0"/>
        <v>0.8181818181818182</v>
      </c>
    </row>
    <row r="33" spans="1:6" ht="12.75">
      <c r="A33" s="59">
        <f>A32+1</f>
        <v>22</v>
      </c>
      <c r="B33" s="60" t="s">
        <v>2</v>
      </c>
      <c r="C33" s="61" t="s">
        <v>3</v>
      </c>
      <c r="D33" s="62">
        <f>D34+D35+D36+D37+D38+D39</f>
        <v>300000</v>
      </c>
      <c r="E33" s="62">
        <f>E34+E35+E36+E37+E38+E39</f>
        <v>48919.799999999996</v>
      </c>
      <c r="F33" s="63">
        <f t="shared" si="0"/>
        <v>0.163066</v>
      </c>
    </row>
    <row r="34" spans="1:6" ht="12.75">
      <c r="A34" s="59">
        <f t="shared" si="1"/>
        <v>23</v>
      </c>
      <c r="B34" s="67" t="s">
        <v>4</v>
      </c>
      <c r="C34" s="65" t="s">
        <v>54</v>
      </c>
      <c r="D34" s="66">
        <v>150000</v>
      </c>
      <c r="E34" s="66">
        <v>51500.93</v>
      </c>
      <c r="F34" s="68">
        <f t="shared" si="0"/>
        <v>0.34333953333333334</v>
      </c>
    </row>
    <row r="35" spans="1:6" ht="12.75">
      <c r="A35" s="59">
        <f t="shared" si="1"/>
        <v>24</v>
      </c>
      <c r="B35" s="64" t="s">
        <v>55</v>
      </c>
      <c r="C35" s="65" t="s">
        <v>56</v>
      </c>
      <c r="D35" s="66">
        <v>0</v>
      </c>
      <c r="E35" s="66">
        <v>535.82</v>
      </c>
      <c r="F35" s="68">
        <v>0</v>
      </c>
    </row>
    <row r="36" spans="1:6" ht="12.75">
      <c r="A36" s="59">
        <f t="shared" si="1"/>
        <v>25</v>
      </c>
      <c r="B36" s="64" t="s">
        <v>75</v>
      </c>
      <c r="C36" s="65" t="s">
        <v>76</v>
      </c>
      <c r="D36" s="66">
        <v>0</v>
      </c>
      <c r="E36" s="66">
        <v>0</v>
      </c>
      <c r="F36" s="68">
        <v>0</v>
      </c>
    </row>
    <row r="37" spans="1:6" ht="25.5">
      <c r="A37" s="59">
        <f t="shared" si="1"/>
        <v>26</v>
      </c>
      <c r="B37" s="67" t="s">
        <v>5</v>
      </c>
      <c r="C37" s="65" t="s">
        <v>57</v>
      </c>
      <c r="D37" s="66">
        <v>150000</v>
      </c>
      <c r="E37" s="66">
        <v>-3119.94</v>
      </c>
      <c r="F37" s="68">
        <f t="shared" si="0"/>
        <v>-0.0207996</v>
      </c>
    </row>
    <row r="38" spans="1:6" ht="25.5">
      <c r="A38" s="59">
        <f t="shared" si="1"/>
        <v>27</v>
      </c>
      <c r="B38" s="64" t="s">
        <v>58</v>
      </c>
      <c r="C38" s="65" t="s">
        <v>59</v>
      </c>
      <c r="D38" s="66">
        <v>0</v>
      </c>
      <c r="E38" s="66">
        <v>2.99</v>
      </c>
      <c r="F38" s="68">
        <v>0</v>
      </c>
    </row>
    <row r="39" spans="1:6" ht="25.5">
      <c r="A39" s="59">
        <f t="shared" si="1"/>
        <v>28</v>
      </c>
      <c r="B39" s="64" t="s">
        <v>60</v>
      </c>
      <c r="C39" s="65" t="s">
        <v>61</v>
      </c>
      <c r="D39" s="66">
        <v>0</v>
      </c>
      <c r="E39" s="66">
        <v>0</v>
      </c>
      <c r="F39" s="68">
        <v>0</v>
      </c>
    </row>
    <row r="40" spans="1:6" ht="25.5">
      <c r="A40" s="59">
        <f t="shared" si="1"/>
        <v>29</v>
      </c>
      <c r="B40" s="60" t="s">
        <v>77</v>
      </c>
      <c r="C40" s="61" t="s">
        <v>78</v>
      </c>
      <c r="D40" s="62">
        <f>D41+D42+D43</f>
        <v>50000</v>
      </c>
      <c r="E40" s="62">
        <f>E41+E42+E43</f>
        <v>21286.33</v>
      </c>
      <c r="F40" s="63">
        <f t="shared" si="0"/>
        <v>0.4257266</v>
      </c>
    </row>
    <row r="41" spans="1:6" ht="25.5">
      <c r="A41" s="59">
        <f t="shared" si="1"/>
        <v>30</v>
      </c>
      <c r="B41" s="64" t="s">
        <v>79</v>
      </c>
      <c r="C41" s="65" t="s">
        <v>80</v>
      </c>
      <c r="D41" s="66">
        <v>50000</v>
      </c>
      <c r="E41" s="66">
        <v>21281</v>
      </c>
      <c r="F41" s="68">
        <f t="shared" si="0"/>
        <v>0.42562</v>
      </c>
    </row>
    <row r="42" spans="1:6" ht="25.5">
      <c r="A42" s="59">
        <f t="shared" si="1"/>
        <v>31</v>
      </c>
      <c r="B42" s="64" t="s">
        <v>81</v>
      </c>
      <c r="C42" s="65" t="s">
        <v>82</v>
      </c>
      <c r="D42" s="66">
        <v>0</v>
      </c>
      <c r="E42" s="66">
        <v>5.33</v>
      </c>
      <c r="F42" s="68">
        <v>0</v>
      </c>
    </row>
    <row r="43" spans="1:6" ht="25.5">
      <c r="A43" s="59">
        <f t="shared" si="1"/>
        <v>32</v>
      </c>
      <c r="B43" s="64" t="s">
        <v>83</v>
      </c>
      <c r="C43" s="65" t="s">
        <v>84</v>
      </c>
      <c r="D43" s="66">
        <v>0</v>
      </c>
      <c r="E43" s="66">
        <v>0</v>
      </c>
      <c r="F43" s="68">
        <v>0</v>
      </c>
    </row>
    <row r="44" spans="1:6" ht="12.75">
      <c r="A44" s="59">
        <f t="shared" si="1"/>
        <v>33</v>
      </c>
      <c r="B44" s="69" t="s">
        <v>6</v>
      </c>
      <c r="C44" s="70" t="s">
        <v>7</v>
      </c>
      <c r="D44" s="71">
        <f>D45</f>
        <v>0</v>
      </c>
      <c r="E44" s="71">
        <f>E45</f>
        <v>-3792.6</v>
      </c>
      <c r="F44" s="63">
        <v>0</v>
      </c>
    </row>
    <row r="45" spans="1:6" ht="56.25" customHeight="1">
      <c r="A45" s="59">
        <f t="shared" si="1"/>
        <v>34</v>
      </c>
      <c r="B45" s="72" t="s">
        <v>8</v>
      </c>
      <c r="C45" s="73" t="s">
        <v>9</v>
      </c>
      <c r="D45" s="74">
        <v>0</v>
      </c>
      <c r="E45" s="75">
        <v>-3792.6</v>
      </c>
      <c r="F45" s="68">
        <v>0</v>
      </c>
    </row>
    <row r="46" spans="1:6" ht="38.25">
      <c r="A46" s="59">
        <f t="shared" si="1"/>
        <v>35</v>
      </c>
      <c r="B46" s="72" t="s">
        <v>10</v>
      </c>
      <c r="C46" s="70" t="s">
        <v>11</v>
      </c>
      <c r="D46" s="71">
        <v>0</v>
      </c>
      <c r="E46" s="76">
        <v>127.7</v>
      </c>
      <c r="F46" s="63">
        <v>0</v>
      </c>
    </row>
    <row r="47" spans="1:6" ht="38.25">
      <c r="A47" s="59">
        <f t="shared" si="1"/>
        <v>36</v>
      </c>
      <c r="B47" s="60" t="s">
        <v>12</v>
      </c>
      <c r="C47" s="61" t="s">
        <v>103</v>
      </c>
      <c r="D47" s="62">
        <f>D48+D50+D52+D53</f>
        <v>1583000</v>
      </c>
      <c r="E47" s="62">
        <f>E48+E50+E52+E53</f>
        <v>970700.3699999999</v>
      </c>
      <c r="F47" s="63">
        <f t="shared" si="0"/>
        <v>0.6132030132659506</v>
      </c>
    </row>
    <row r="48" spans="1:6" ht="63.75" customHeight="1">
      <c r="A48" s="59">
        <f t="shared" si="1"/>
        <v>37</v>
      </c>
      <c r="B48" s="64" t="s">
        <v>104</v>
      </c>
      <c r="C48" s="65" t="s">
        <v>206</v>
      </c>
      <c r="D48" s="62">
        <f>D49</f>
        <v>550000</v>
      </c>
      <c r="E48" s="62">
        <f>E49</f>
        <v>272249.27</v>
      </c>
      <c r="F48" s="63">
        <f t="shared" si="0"/>
        <v>0.49499867272727277</v>
      </c>
    </row>
    <row r="49" spans="1:6" ht="80.25" customHeight="1">
      <c r="A49" s="59">
        <f t="shared" si="1"/>
        <v>38</v>
      </c>
      <c r="B49" s="64" t="s">
        <v>105</v>
      </c>
      <c r="C49" s="65" t="s">
        <v>25</v>
      </c>
      <c r="D49" s="66">
        <v>550000</v>
      </c>
      <c r="E49" s="66">
        <v>272249.27</v>
      </c>
      <c r="F49" s="68">
        <f t="shared" si="0"/>
        <v>0.49499867272727277</v>
      </c>
    </row>
    <row r="50" spans="1:6" ht="76.5" customHeight="1">
      <c r="A50" s="59">
        <f t="shared" si="1"/>
        <v>39</v>
      </c>
      <c r="B50" s="60" t="s">
        <v>106</v>
      </c>
      <c r="C50" s="61" t="s">
        <v>207</v>
      </c>
      <c r="D50" s="62">
        <f>D51</f>
        <v>0</v>
      </c>
      <c r="E50" s="62">
        <f>E51</f>
        <v>-10521.8</v>
      </c>
      <c r="F50" s="63">
        <v>0</v>
      </c>
    </row>
    <row r="51" spans="1:6" ht="91.5" customHeight="1">
      <c r="A51" s="59">
        <f t="shared" si="1"/>
        <v>40</v>
      </c>
      <c r="B51" s="64" t="s">
        <v>107</v>
      </c>
      <c r="C51" s="65" t="s">
        <v>26</v>
      </c>
      <c r="D51" s="66">
        <v>0</v>
      </c>
      <c r="E51" s="66">
        <v>-10521.8</v>
      </c>
      <c r="F51" s="68">
        <v>0</v>
      </c>
    </row>
    <row r="52" spans="1:6" ht="53.25" customHeight="1">
      <c r="A52" s="59">
        <f t="shared" si="1"/>
        <v>41</v>
      </c>
      <c r="B52" s="64" t="s">
        <v>108</v>
      </c>
      <c r="C52" s="65" t="s">
        <v>109</v>
      </c>
      <c r="D52" s="66">
        <v>543000</v>
      </c>
      <c r="E52" s="66">
        <v>542708</v>
      </c>
      <c r="F52" s="68">
        <f t="shared" si="0"/>
        <v>0.9994622467771639</v>
      </c>
    </row>
    <row r="53" spans="1:6" ht="91.5" customHeight="1">
      <c r="A53" s="59">
        <f t="shared" si="1"/>
        <v>42</v>
      </c>
      <c r="B53" s="60" t="s">
        <v>110</v>
      </c>
      <c r="C53" s="61" t="s">
        <v>27</v>
      </c>
      <c r="D53" s="62">
        <f>D54+D55+D56</f>
        <v>490000</v>
      </c>
      <c r="E53" s="62">
        <f>E54+E55+E56</f>
        <v>166264.89999999997</v>
      </c>
      <c r="F53" s="63">
        <f t="shared" si="0"/>
        <v>0.3393161224489795</v>
      </c>
    </row>
    <row r="54" spans="1:6" ht="105.75" customHeight="1">
      <c r="A54" s="59">
        <f t="shared" si="1"/>
        <v>43</v>
      </c>
      <c r="B54" s="64" t="s">
        <v>111</v>
      </c>
      <c r="C54" s="65" t="s">
        <v>28</v>
      </c>
      <c r="D54" s="66">
        <v>390000</v>
      </c>
      <c r="E54" s="66">
        <v>135708.61</v>
      </c>
      <c r="F54" s="68">
        <f t="shared" si="0"/>
        <v>0.34797079487179483</v>
      </c>
    </row>
    <row r="55" spans="1:6" ht="42.75" customHeight="1">
      <c r="A55" s="59">
        <f t="shared" si="1"/>
        <v>44</v>
      </c>
      <c r="B55" s="64" t="s">
        <v>112</v>
      </c>
      <c r="C55" s="65" t="s">
        <v>113</v>
      </c>
      <c r="D55" s="66">
        <v>7000</v>
      </c>
      <c r="E55" s="66">
        <v>7065.96</v>
      </c>
      <c r="F55" s="68">
        <f t="shared" si="0"/>
        <v>1.0094228571428572</v>
      </c>
    </row>
    <row r="56" spans="1:6" ht="80.25" customHeight="1">
      <c r="A56" s="59">
        <f t="shared" si="1"/>
        <v>45</v>
      </c>
      <c r="B56" s="64" t="s">
        <v>114</v>
      </c>
      <c r="C56" s="65" t="s">
        <v>115</v>
      </c>
      <c r="D56" s="66">
        <v>93000</v>
      </c>
      <c r="E56" s="66">
        <v>23490.33</v>
      </c>
      <c r="F56" s="68">
        <f t="shared" si="0"/>
        <v>0.2525841935483871</v>
      </c>
    </row>
    <row r="57" spans="1:6" ht="25.5">
      <c r="A57" s="59">
        <f t="shared" si="1"/>
        <v>46</v>
      </c>
      <c r="B57" s="60" t="s">
        <v>116</v>
      </c>
      <c r="C57" s="61" t="s">
        <v>117</v>
      </c>
      <c r="D57" s="62">
        <f>D58+D59+D60+D61+D62</f>
        <v>544000</v>
      </c>
      <c r="E57" s="62">
        <f>E58+E59+E60+E61+E62</f>
        <v>342197.54000000004</v>
      </c>
      <c r="F57" s="63">
        <f t="shared" si="0"/>
        <v>0.6290395955882354</v>
      </c>
    </row>
    <row r="58" spans="1:6" ht="25.5">
      <c r="A58" s="59">
        <f t="shared" si="1"/>
        <v>47</v>
      </c>
      <c r="B58" s="60" t="s">
        <v>118</v>
      </c>
      <c r="C58" s="77" t="s">
        <v>119</v>
      </c>
      <c r="D58" s="66">
        <v>50000</v>
      </c>
      <c r="E58" s="66">
        <v>37071.57</v>
      </c>
      <c r="F58" s="68">
        <f t="shared" si="0"/>
        <v>0.7414314</v>
      </c>
    </row>
    <row r="59" spans="1:6" ht="25.5">
      <c r="A59" s="59">
        <f t="shared" si="1"/>
        <v>48</v>
      </c>
      <c r="B59" s="60" t="s">
        <v>120</v>
      </c>
      <c r="C59" s="77" t="s">
        <v>121</v>
      </c>
      <c r="D59" s="66">
        <v>10000</v>
      </c>
      <c r="E59" s="66">
        <v>5836.28</v>
      </c>
      <c r="F59" s="68">
        <f t="shared" si="0"/>
        <v>0.5836279999999999</v>
      </c>
    </row>
    <row r="60" spans="1:6" ht="25.5">
      <c r="A60" s="59">
        <f t="shared" si="1"/>
        <v>49</v>
      </c>
      <c r="B60" s="60" t="s">
        <v>122</v>
      </c>
      <c r="C60" s="77" t="s">
        <v>123</v>
      </c>
      <c r="D60" s="66">
        <v>400000</v>
      </c>
      <c r="E60" s="66">
        <v>249047.1</v>
      </c>
      <c r="F60" s="68">
        <f t="shared" si="0"/>
        <v>0.62261775</v>
      </c>
    </row>
    <row r="61" spans="1:6" ht="25.5">
      <c r="A61" s="59">
        <f t="shared" si="1"/>
        <v>50</v>
      </c>
      <c r="B61" s="60" t="s">
        <v>124</v>
      </c>
      <c r="C61" s="77" t="s">
        <v>125</v>
      </c>
      <c r="D61" s="66">
        <v>84000</v>
      </c>
      <c r="E61" s="66">
        <v>50242.59</v>
      </c>
      <c r="F61" s="68">
        <f t="shared" si="0"/>
        <v>0.5981260714285714</v>
      </c>
    </row>
    <row r="62" spans="1:6" ht="26.25" customHeight="1">
      <c r="A62" s="59">
        <f t="shared" si="1"/>
        <v>51</v>
      </c>
      <c r="B62" s="64" t="s">
        <v>126</v>
      </c>
      <c r="C62" s="65" t="s">
        <v>127</v>
      </c>
      <c r="D62" s="66">
        <v>0</v>
      </c>
      <c r="E62" s="66">
        <v>0</v>
      </c>
      <c r="F62" s="68">
        <v>0</v>
      </c>
    </row>
    <row r="63" spans="1:6" ht="25.5">
      <c r="A63" s="59">
        <f t="shared" si="1"/>
        <v>52</v>
      </c>
      <c r="B63" s="60" t="s">
        <v>15</v>
      </c>
      <c r="C63" s="61" t="s">
        <v>128</v>
      </c>
      <c r="D63" s="62">
        <f>D64</f>
        <v>10966400</v>
      </c>
      <c r="E63" s="62">
        <f>E64</f>
        <v>5154237.86</v>
      </c>
      <c r="F63" s="63">
        <f t="shared" si="0"/>
        <v>0.47000272286256206</v>
      </c>
    </row>
    <row r="64" spans="1:6" ht="38.25">
      <c r="A64" s="59">
        <f t="shared" si="1"/>
        <v>53</v>
      </c>
      <c r="B64" s="60" t="s">
        <v>16</v>
      </c>
      <c r="C64" s="61" t="s">
        <v>208</v>
      </c>
      <c r="D64" s="66">
        <f>D65+D66+D67+D68</f>
        <v>10966400</v>
      </c>
      <c r="E64" s="66">
        <f>E65+E66+E67+E68</f>
        <v>5154237.86</v>
      </c>
      <c r="F64" s="68">
        <f t="shared" si="0"/>
        <v>0.47000272286256206</v>
      </c>
    </row>
    <row r="65" spans="1:6" ht="38.25">
      <c r="A65" s="59">
        <f t="shared" si="1"/>
        <v>54</v>
      </c>
      <c r="B65" s="64" t="s">
        <v>129</v>
      </c>
      <c r="C65" s="65" t="s">
        <v>130</v>
      </c>
      <c r="D65" s="66">
        <v>9852700</v>
      </c>
      <c r="E65" s="66">
        <v>4708170.89</v>
      </c>
      <c r="F65" s="68">
        <f t="shared" si="0"/>
        <v>0.47785590650278603</v>
      </c>
    </row>
    <row r="66" spans="1:6" ht="27.75" customHeight="1">
      <c r="A66" s="59">
        <f t="shared" si="1"/>
        <v>55</v>
      </c>
      <c r="B66" s="64" t="s">
        <v>131</v>
      </c>
      <c r="C66" s="65" t="s">
        <v>132</v>
      </c>
      <c r="D66" s="66">
        <v>925500</v>
      </c>
      <c r="E66" s="66">
        <v>326953.19</v>
      </c>
      <c r="F66" s="68">
        <f t="shared" si="0"/>
        <v>0.3532719502971367</v>
      </c>
    </row>
    <row r="67" spans="1:6" ht="38.25">
      <c r="A67" s="59">
        <f t="shared" si="1"/>
        <v>56</v>
      </c>
      <c r="B67" s="64" t="s">
        <v>17</v>
      </c>
      <c r="C67" s="77" t="s">
        <v>133</v>
      </c>
      <c r="D67" s="66">
        <v>188200</v>
      </c>
      <c r="E67" s="66">
        <v>119113.78</v>
      </c>
      <c r="F67" s="68">
        <f t="shared" si="0"/>
        <v>0.6329106269925611</v>
      </c>
    </row>
    <row r="68" spans="1:6" ht="29.25" customHeight="1">
      <c r="A68" s="59">
        <f t="shared" si="1"/>
        <v>57</v>
      </c>
      <c r="B68" s="64" t="s">
        <v>62</v>
      </c>
      <c r="C68" s="65" t="s">
        <v>63</v>
      </c>
      <c r="D68" s="66">
        <v>0</v>
      </c>
      <c r="E68" s="66">
        <v>0</v>
      </c>
      <c r="F68" s="68">
        <v>0</v>
      </c>
    </row>
    <row r="69" spans="1:6" ht="25.5">
      <c r="A69" s="59">
        <f t="shared" si="1"/>
        <v>58</v>
      </c>
      <c r="B69" s="60" t="s">
        <v>134</v>
      </c>
      <c r="C69" s="61" t="s">
        <v>135</v>
      </c>
      <c r="D69" s="62">
        <f>D70+D71+D72</f>
        <v>238500</v>
      </c>
      <c r="E69" s="62">
        <f>E70+E71+E72</f>
        <v>140298.05</v>
      </c>
      <c r="F69" s="63">
        <f t="shared" si="0"/>
        <v>0.5882517819706499</v>
      </c>
    </row>
    <row r="70" spans="1:6" ht="25.5">
      <c r="A70" s="59">
        <f t="shared" si="1"/>
        <v>59</v>
      </c>
      <c r="B70" s="64" t="s">
        <v>591</v>
      </c>
      <c r="C70" s="65" t="s">
        <v>592</v>
      </c>
      <c r="D70" s="66">
        <v>88900</v>
      </c>
      <c r="E70" s="66">
        <v>88900</v>
      </c>
      <c r="F70" s="68">
        <f t="shared" si="0"/>
        <v>1</v>
      </c>
    </row>
    <row r="71" spans="1:6" ht="81.75" customHeight="1">
      <c r="A71" s="59">
        <f t="shared" si="1"/>
        <v>60</v>
      </c>
      <c r="B71" s="64" t="s">
        <v>136</v>
      </c>
      <c r="C71" s="65" t="s">
        <v>29</v>
      </c>
      <c r="D71" s="66">
        <v>25600</v>
      </c>
      <c r="E71" s="66">
        <v>25501</v>
      </c>
      <c r="F71" s="68">
        <f t="shared" si="0"/>
        <v>0.9961328125</v>
      </c>
    </row>
    <row r="72" spans="1:6" ht="51" customHeight="1">
      <c r="A72" s="59">
        <f t="shared" si="1"/>
        <v>61</v>
      </c>
      <c r="B72" s="64" t="s">
        <v>137</v>
      </c>
      <c r="C72" s="65" t="s">
        <v>138</v>
      </c>
      <c r="D72" s="66">
        <v>124000</v>
      </c>
      <c r="E72" s="66">
        <v>25897.05</v>
      </c>
      <c r="F72" s="68">
        <f t="shared" si="0"/>
        <v>0.20884717741935482</v>
      </c>
    </row>
    <row r="73" spans="1:6" ht="19.5" customHeight="1">
      <c r="A73" s="59">
        <f t="shared" si="1"/>
        <v>62</v>
      </c>
      <c r="B73" s="69" t="s">
        <v>139</v>
      </c>
      <c r="C73" s="70" t="s">
        <v>140</v>
      </c>
      <c r="D73" s="71">
        <f>D74+D75+D76</f>
        <v>40000</v>
      </c>
      <c r="E73" s="71">
        <f>E74+E75+E76</f>
        <v>77793.42</v>
      </c>
      <c r="F73" s="68">
        <f t="shared" si="0"/>
        <v>1.9448355</v>
      </c>
    </row>
    <row r="74" spans="1:6" ht="28.5" customHeight="1">
      <c r="A74" s="59">
        <f t="shared" si="1"/>
        <v>63</v>
      </c>
      <c r="B74" s="72" t="s">
        <v>85</v>
      </c>
      <c r="C74" s="73" t="s">
        <v>86</v>
      </c>
      <c r="D74" s="74">
        <v>0</v>
      </c>
      <c r="E74" s="74">
        <v>0</v>
      </c>
      <c r="F74" s="68">
        <v>0</v>
      </c>
    </row>
    <row r="75" spans="1:6" ht="39" customHeight="1">
      <c r="A75" s="59">
        <f t="shared" si="1"/>
        <v>64</v>
      </c>
      <c r="B75" s="72" t="s">
        <v>593</v>
      </c>
      <c r="C75" s="73" t="s">
        <v>594</v>
      </c>
      <c r="D75" s="74">
        <v>0</v>
      </c>
      <c r="E75" s="74">
        <v>20000</v>
      </c>
      <c r="F75" s="68">
        <v>0</v>
      </c>
    </row>
    <row r="76" spans="1:6" ht="42.75" customHeight="1">
      <c r="A76" s="59">
        <f t="shared" si="1"/>
        <v>65</v>
      </c>
      <c r="B76" s="72" t="s">
        <v>141</v>
      </c>
      <c r="C76" s="73" t="s">
        <v>142</v>
      </c>
      <c r="D76" s="74">
        <v>40000</v>
      </c>
      <c r="E76" s="75">
        <v>57793.42</v>
      </c>
      <c r="F76" s="68">
        <f t="shared" si="0"/>
        <v>1.4448355</v>
      </c>
    </row>
    <row r="77" spans="1:6" ht="18.75" customHeight="1">
      <c r="A77" s="59">
        <f t="shared" si="1"/>
        <v>66</v>
      </c>
      <c r="B77" s="69" t="s">
        <v>143</v>
      </c>
      <c r="C77" s="70" t="s">
        <v>144</v>
      </c>
      <c r="D77" s="71">
        <f>D78+D79</f>
        <v>0</v>
      </c>
      <c r="E77" s="71">
        <f>SUM(E78:E79)</f>
        <v>512405.13</v>
      </c>
      <c r="F77" s="63">
        <v>0</v>
      </c>
    </row>
    <row r="78" spans="1:6" ht="30" customHeight="1">
      <c r="A78" s="59">
        <f t="shared" si="1"/>
        <v>67</v>
      </c>
      <c r="B78" s="72" t="s">
        <v>145</v>
      </c>
      <c r="C78" s="73" t="s">
        <v>146</v>
      </c>
      <c r="D78" s="74">
        <v>0</v>
      </c>
      <c r="E78" s="75">
        <v>469800.53</v>
      </c>
      <c r="F78" s="68">
        <v>0</v>
      </c>
    </row>
    <row r="79" spans="1:6" ht="30" customHeight="1">
      <c r="A79" s="59">
        <f t="shared" si="1"/>
        <v>68</v>
      </c>
      <c r="B79" s="72" t="s">
        <v>18</v>
      </c>
      <c r="C79" s="73" t="s">
        <v>146</v>
      </c>
      <c r="D79" s="74">
        <v>0</v>
      </c>
      <c r="E79" s="75">
        <v>42604.6</v>
      </c>
      <c r="F79" s="68">
        <v>0</v>
      </c>
    </row>
    <row r="80" spans="1:6" ht="12.75">
      <c r="A80" s="59">
        <f t="shared" si="1"/>
        <v>69</v>
      </c>
      <c r="B80" s="60" t="s">
        <v>147</v>
      </c>
      <c r="C80" s="61" t="s">
        <v>148</v>
      </c>
      <c r="D80" s="62">
        <f>D81+D132+D134</f>
        <v>574959400</v>
      </c>
      <c r="E80" s="62">
        <f>E81+E132+E134</f>
        <v>285361270.33</v>
      </c>
      <c r="F80" s="63">
        <f t="shared" si="0"/>
        <v>0.4963155143302292</v>
      </c>
    </row>
    <row r="81" spans="1:6" ht="38.25">
      <c r="A81" s="59">
        <f t="shared" si="1"/>
        <v>70</v>
      </c>
      <c r="B81" s="60" t="s">
        <v>149</v>
      </c>
      <c r="C81" s="61" t="s">
        <v>150</v>
      </c>
      <c r="D81" s="62">
        <f>D82+D84+D113+D126</f>
        <v>574959400</v>
      </c>
      <c r="E81" s="62">
        <f>E82+E84+E113+E126</f>
        <v>288392057.07</v>
      </c>
      <c r="F81" s="63">
        <f t="shared" si="0"/>
        <v>0.5015868199911159</v>
      </c>
    </row>
    <row r="82" spans="1:6" ht="25.5">
      <c r="A82" s="59">
        <f t="shared" si="1"/>
        <v>71</v>
      </c>
      <c r="B82" s="60" t="s">
        <v>151</v>
      </c>
      <c r="C82" s="61" t="s">
        <v>152</v>
      </c>
      <c r="D82" s="62">
        <f>D83</f>
        <v>183370000</v>
      </c>
      <c r="E82" s="62">
        <f>E83</f>
        <v>91686000</v>
      </c>
      <c r="F82" s="63">
        <f t="shared" si="0"/>
        <v>0.5000054534547635</v>
      </c>
    </row>
    <row r="83" spans="1:6" ht="25.5">
      <c r="A83" s="59">
        <f aca="true" t="shared" si="2" ref="A83:A137">A82+1</f>
        <v>72</v>
      </c>
      <c r="B83" s="64" t="s">
        <v>153</v>
      </c>
      <c r="C83" s="65" t="s">
        <v>154</v>
      </c>
      <c r="D83" s="66">
        <v>183370000</v>
      </c>
      <c r="E83" s="66">
        <v>91686000</v>
      </c>
      <c r="F83" s="68">
        <f t="shared" si="0"/>
        <v>0.5000054534547635</v>
      </c>
    </row>
    <row r="84" spans="1:6" ht="38.25">
      <c r="A84" s="59">
        <f t="shared" si="2"/>
        <v>73</v>
      </c>
      <c r="B84" s="60" t="s">
        <v>155</v>
      </c>
      <c r="C84" s="61" t="s">
        <v>156</v>
      </c>
      <c r="D84" s="62">
        <f>D85+D86+D89+D91+D94+D97+D99</f>
        <v>133271000</v>
      </c>
      <c r="E84" s="62">
        <f>E85+E86+E89+E91+E94+E97+E99</f>
        <v>43815300</v>
      </c>
      <c r="F84" s="63">
        <f t="shared" si="0"/>
        <v>0.3287684492500244</v>
      </c>
    </row>
    <row r="85" spans="1:6" ht="43.5" customHeight="1">
      <c r="A85" s="59">
        <f t="shared" si="2"/>
        <v>74</v>
      </c>
      <c r="B85" s="60" t="s">
        <v>19</v>
      </c>
      <c r="C85" s="65" t="s">
        <v>87</v>
      </c>
      <c r="D85" s="62">
        <v>927200</v>
      </c>
      <c r="E85" s="62">
        <v>0</v>
      </c>
      <c r="F85" s="63">
        <f t="shared" si="0"/>
        <v>0</v>
      </c>
    </row>
    <row r="86" spans="1:6" ht="54.75" customHeight="1">
      <c r="A86" s="59">
        <f t="shared" si="2"/>
        <v>75</v>
      </c>
      <c r="B86" s="60" t="s">
        <v>88</v>
      </c>
      <c r="C86" s="61" t="s">
        <v>89</v>
      </c>
      <c r="D86" s="62">
        <f>D87+D88</f>
        <v>41215200</v>
      </c>
      <c r="E86" s="62">
        <f>E87+E88</f>
        <v>0</v>
      </c>
      <c r="F86" s="63">
        <f t="shared" si="0"/>
        <v>0</v>
      </c>
    </row>
    <row r="87" spans="1:6" ht="41.25" customHeight="1">
      <c r="A87" s="59">
        <f t="shared" si="2"/>
        <v>76</v>
      </c>
      <c r="B87" s="64" t="s">
        <v>90</v>
      </c>
      <c r="C87" s="65" t="s">
        <v>91</v>
      </c>
      <c r="D87" s="66">
        <v>5215200</v>
      </c>
      <c r="E87" s="66">
        <v>0</v>
      </c>
      <c r="F87" s="68">
        <f t="shared" si="0"/>
        <v>0</v>
      </c>
    </row>
    <row r="88" spans="1:6" ht="67.5" customHeight="1">
      <c r="A88" s="59">
        <f t="shared" si="2"/>
        <v>77</v>
      </c>
      <c r="B88" s="64" t="s">
        <v>90</v>
      </c>
      <c r="C88" s="65" t="s">
        <v>595</v>
      </c>
      <c r="D88" s="66">
        <v>36000000</v>
      </c>
      <c r="E88" s="66">
        <v>0</v>
      </c>
      <c r="F88" s="68">
        <f>E88/D88</f>
        <v>0</v>
      </c>
    </row>
    <row r="89" spans="1:6" ht="63.75">
      <c r="A89" s="59">
        <f t="shared" si="2"/>
        <v>78</v>
      </c>
      <c r="B89" s="60" t="s">
        <v>157</v>
      </c>
      <c r="C89" s="61" t="s">
        <v>20</v>
      </c>
      <c r="D89" s="62">
        <f>D90</f>
        <v>2017500</v>
      </c>
      <c r="E89" s="62">
        <f>E90</f>
        <v>0</v>
      </c>
      <c r="F89" s="63">
        <f t="shared" si="0"/>
        <v>0</v>
      </c>
    </row>
    <row r="90" spans="1:6" ht="38.25">
      <c r="A90" s="59">
        <f t="shared" si="2"/>
        <v>79</v>
      </c>
      <c r="B90" s="67" t="s">
        <v>158</v>
      </c>
      <c r="C90" s="65" t="s">
        <v>92</v>
      </c>
      <c r="D90" s="66">
        <v>2017500</v>
      </c>
      <c r="E90" s="66">
        <v>0</v>
      </c>
      <c r="F90" s="68">
        <f t="shared" si="0"/>
        <v>0</v>
      </c>
    </row>
    <row r="91" spans="1:6" ht="53.25" customHeight="1">
      <c r="A91" s="59">
        <f t="shared" si="2"/>
        <v>80</v>
      </c>
      <c r="B91" s="60" t="s">
        <v>157</v>
      </c>
      <c r="C91" s="61" t="s">
        <v>596</v>
      </c>
      <c r="D91" s="62">
        <f>D92+D93</f>
        <v>962800</v>
      </c>
      <c r="E91" s="62">
        <f>E92+E93</f>
        <v>0</v>
      </c>
      <c r="F91" s="63">
        <f t="shared" si="0"/>
        <v>0</v>
      </c>
    </row>
    <row r="92" spans="1:6" ht="51" customHeight="1">
      <c r="A92" s="59">
        <f t="shared" si="2"/>
        <v>81</v>
      </c>
      <c r="B92" s="67" t="s">
        <v>158</v>
      </c>
      <c r="C92" s="65" t="s">
        <v>597</v>
      </c>
      <c r="D92" s="66">
        <v>385100</v>
      </c>
      <c r="E92" s="66">
        <v>0</v>
      </c>
      <c r="F92" s="68">
        <f t="shared" si="0"/>
        <v>0</v>
      </c>
    </row>
    <row r="93" spans="1:6" ht="51.75" customHeight="1">
      <c r="A93" s="59">
        <f t="shared" si="2"/>
        <v>82</v>
      </c>
      <c r="B93" s="67" t="s">
        <v>158</v>
      </c>
      <c r="C93" s="65" t="s">
        <v>598</v>
      </c>
      <c r="D93" s="66">
        <v>577700</v>
      </c>
      <c r="E93" s="66">
        <v>0</v>
      </c>
      <c r="F93" s="68">
        <f t="shared" si="0"/>
        <v>0</v>
      </c>
    </row>
    <row r="94" spans="1:6" ht="63.75" customHeight="1">
      <c r="A94" s="59">
        <f t="shared" si="2"/>
        <v>83</v>
      </c>
      <c r="B94" s="60" t="s">
        <v>157</v>
      </c>
      <c r="C94" s="61" t="s">
        <v>599</v>
      </c>
      <c r="D94" s="62">
        <f>D95+D96</f>
        <v>1261300</v>
      </c>
      <c r="E94" s="62">
        <f>E95+E96</f>
        <v>787900</v>
      </c>
      <c r="F94" s="63">
        <f t="shared" si="0"/>
        <v>0.6246729564734798</v>
      </c>
    </row>
    <row r="95" spans="1:6" ht="49.5" customHeight="1">
      <c r="A95" s="59">
        <f t="shared" si="2"/>
        <v>84</v>
      </c>
      <c r="B95" s="67" t="s">
        <v>158</v>
      </c>
      <c r="C95" s="65" t="s">
        <v>600</v>
      </c>
      <c r="D95" s="66">
        <v>368500</v>
      </c>
      <c r="E95" s="66">
        <v>230200</v>
      </c>
      <c r="F95" s="68">
        <f t="shared" si="0"/>
        <v>0.6246947082767978</v>
      </c>
    </row>
    <row r="96" spans="1:6" ht="52.5" customHeight="1">
      <c r="A96" s="59">
        <f t="shared" si="2"/>
        <v>85</v>
      </c>
      <c r="B96" s="67" t="s">
        <v>158</v>
      </c>
      <c r="C96" s="65" t="s">
        <v>601</v>
      </c>
      <c r="D96" s="66">
        <v>892800</v>
      </c>
      <c r="E96" s="66">
        <v>557700</v>
      </c>
      <c r="F96" s="68">
        <f t="shared" si="0"/>
        <v>0.6246639784946236</v>
      </c>
    </row>
    <row r="97" spans="1:6" ht="44.25" customHeight="1">
      <c r="A97" s="59">
        <f t="shared" si="2"/>
        <v>86</v>
      </c>
      <c r="B97" s="60" t="s">
        <v>602</v>
      </c>
      <c r="C97" s="61" t="s">
        <v>603</v>
      </c>
      <c r="D97" s="62">
        <f>D98</f>
        <v>6092400</v>
      </c>
      <c r="E97" s="62">
        <f>E98</f>
        <v>6092400</v>
      </c>
      <c r="F97" s="63">
        <f t="shared" si="0"/>
        <v>1</v>
      </c>
    </row>
    <row r="98" spans="1:6" ht="38.25">
      <c r="A98" s="59">
        <f t="shared" si="2"/>
        <v>87</v>
      </c>
      <c r="B98" s="67" t="s">
        <v>604</v>
      </c>
      <c r="C98" s="77" t="s">
        <v>605</v>
      </c>
      <c r="D98" s="66">
        <v>6092400</v>
      </c>
      <c r="E98" s="66">
        <v>6092400</v>
      </c>
      <c r="F98" s="68">
        <f t="shared" si="0"/>
        <v>1</v>
      </c>
    </row>
    <row r="99" spans="1:6" ht="25.5">
      <c r="A99" s="59">
        <f t="shared" si="2"/>
        <v>88</v>
      </c>
      <c r="B99" s="60" t="s">
        <v>159</v>
      </c>
      <c r="C99" s="61" t="s">
        <v>160</v>
      </c>
      <c r="D99" s="62">
        <f>SUM(D100:D112)</f>
        <v>80794600</v>
      </c>
      <c r="E99" s="62">
        <f>SUM(E100:E112)</f>
        <v>36935000</v>
      </c>
      <c r="F99" s="63">
        <f t="shared" si="0"/>
        <v>0.45714688852967894</v>
      </c>
    </row>
    <row r="100" spans="1:6" ht="38.25">
      <c r="A100" s="59">
        <f t="shared" si="2"/>
        <v>89</v>
      </c>
      <c r="B100" s="67" t="s">
        <v>161</v>
      </c>
      <c r="C100" s="77" t="s">
        <v>162</v>
      </c>
      <c r="D100" s="66">
        <v>12883000</v>
      </c>
      <c r="E100" s="66">
        <v>7516000</v>
      </c>
      <c r="F100" s="68">
        <f aca="true" t="shared" si="3" ref="F100:F137">E100/D100</f>
        <v>0.5834044865326399</v>
      </c>
    </row>
    <row r="101" spans="1:6" ht="51">
      <c r="A101" s="59">
        <f t="shared" si="2"/>
        <v>90</v>
      </c>
      <c r="B101" s="67" t="s">
        <v>163</v>
      </c>
      <c r="C101" s="77" t="s">
        <v>164</v>
      </c>
      <c r="D101" s="66">
        <v>39544000</v>
      </c>
      <c r="E101" s="66">
        <v>19770000</v>
      </c>
      <c r="F101" s="68">
        <f t="shared" si="3"/>
        <v>0.4999494234270686</v>
      </c>
    </row>
    <row r="102" spans="1:6" ht="25.5">
      <c r="A102" s="59">
        <f t="shared" si="2"/>
        <v>91</v>
      </c>
      <c r="B102" s="67" t="s">
        <v>161</v>
      </c>
      <c r="C102" s="77" t="s">
        <v>166</v>
      </c>
      <c r="D102" s="66">
        <v>7513000</v>
      </c>
      <c r="E102" s="66">
        <v>7513000</v>
      </c>
      <c r="F102" s="68">
        <f t="shared" si="3"/>
        <v>1</v>
      </c>
    </row>
    <row r="103" spans="1:6" ht="38.25">
      <c r="A103" s="59">
        <f t="shared" si="2"/>
        <v>92</v>
      </c>
      <c r="B103" s="67" t="s">
        <v>163</v>
      </c>
      <c r="C103" s="65" t="s">
        <v>168</v>
      </c>
      <c r="D103" s="66">
        <v>10493200</v>
      </c>
      <c r="E103" s="66">
        <v>0</v>
      </c>
      <c r="F103" s="68">
        <f t="shared" si="3"/>
        <v>0</v>
      </c>
    </row>
    <row r="104" spans="1:6" ht="51">
      <c r="A104" s="59">
        <f t="shared" si="2"/>
        <v>93</v>
      </c>
      <c r="B104" s="67" t="s">
        <v>163</v>
      </c>
      <c r="C104" s="65" t="s">
        <v>173</v>
      </c>
      <c r="D104" s="66">
        <v>4798500</v>
      </c>
      <c r="E104" s="66">
        <v>0</v>
      </c>
      <c r="F104" s="68">
        <f t="shared" si="3"/>
        <v>0</v>
      </c>
    </row>
    <row r="105" spans="1:6" ht="76.5">
      <c r="A105" s="59">
        <f t="shared" si="2"/>
        <v>94</v>
      </c>
      <c r="B105" s="64" t="s">
        <v>161</v>
      </c>
      <c r="C105" s="65" t="s">
        <v>93</v>
      </c>
      <c r="D105" s="66">
        <v>1416000</v>
      </c>
      <c r="E105" s="66">
        <v>1416000</v>
      </c>
      <c r="F105" s="68">
        <f t="shared" si="3"/>
        <v>1</v>
      </c>
    </row>
    <row r="106" spans="1:6" ht="63.75">
      <c r="A106" s="59">
        <f t="shared" si="2"/>
        <v>95</v>
      </c>
      <c r="B106" s="67" t="s">
        <v>161</v>
      </c>
      <c r="C106" s="65" t="s">
        <v>165</v>
      </c>
      <c r="D106" s="66">
        <v>700000</v>
      </c>
      <c r="E106" s="66">
        <v>700000</v>
      </c>
      <c r="F106" s="68">
        <f t="shared" si="3"/>
        <v>1</v>
      </c>
    </row>
    <row r="107" spans="1:6" ht="102">
      <c r="A107" s="59">
        <f t="shared" si="2"/>
        <v>96</v>
      </c>
      <c r="B107" s="64" t="s">
        <v>169</v>
      </c>
      <c r="C107" s="65" t="s">
        <v>100</v>
      </c>
      <c r="D107" s="66">
        <v>1820000</v>
      </c>
      <c r="E107" s="66">
        <v>0</v>
      </c>
      <c r="F107" s="68">
        <f t="shared" si="3"/>
        <v>0</v>
      </c>
    </row>
    <row r="108" spans="1:6" ht="90" customHeight="1">
      <c r="A108" s="59">
        <f t="shared" si="2"/>
        <v>97</v>
      </c>
      <c r="B108" s="64" t="s">
        <v>169</v>
      </c>
      <c r="C108" s="65" t="s">
        <v>101</v>
      </c>
      <c r="D108" s="66">
        <v>20000</v>
      </c>
      <c r="E108" s="66">
        <v>20000</v>
      </c>
      <c r="F108" s="68">
        <f t="shared" si="3"/>
        <v>1</v>
      </c>
    </row>
    <row r="109" spans="1:6" ht="27.75" customHeight="1">
      <c r="A109" s="59">
        <f t="shared" si="2"/>
        <v>98</v>
      </c>
      <c r="B109" s="64" t="s">
        <v>163</v>
      </c>
      <c r="C109" s="65" t="s">
        <v>606</v>
      </c>
      <c r="D109" s="66">
        <v>366800</v>
      </c>
      <c r="E109" s="66">
        <v>0</v>
      </c>
      <c r="F109" s="68">
        <f t="shared" si="3"/>
        <v>0</v>
      </c>
    </row>
    <row r="110" spans="1:6" ht="63.75" customHeight="1">
      <c r="A110" s="59">
        <f t="shared" si="2"/>
        <v>99</v>
      </c>
      <c r="B110" s="64" t="s">
        <v>163</v>
      </c>
      <c r="C110" s="65" t="s">
        <v>607</v>
      </c>
      <c r="D110" s="66">
        <v>87100</v>
      </c>
      <c r="E110" s="66">
        <v>0</v>
      </c>
      <c r="F110" s="68">
        <f t="shared" si="3"/>
        <v>0</v>
      </c>
    </row>
    <row r="111" spans="1:6" ht="42" customHeight="1">
      <c r="A111" s="59">
        <f t="shared" si="2"/>
        <v>100</v>
      </c>
      <c r="B111" s="64" t="s">
        <v>169</v>
      </c>
      <c r="C111" s="65" t="s">
        <v>608</v>
      </c>
      <c r="D111" s="66">
        <v>688000</v>
      </c>
      <c r="E111" s="66">
        <v>0</v>
      </c>
      <c r="F111" s="68">
        <f t="shared" si="3"/>
        <v>0</v>
      </c>
    </row>
    <row r="112" spans="1:6" ht="52.5" customHeight="1">
      <c r="A112" s="59">
        <f t="shared" si="2"/>
        <v>101</v>
      </c>
      <c r="B112" s="64" t="s">
        <v>169</v>
      </c>
      <c r="C112" s="65" t="s">
        <v>609</v>
      </c>
      <c r="D112" s="66">
        <v>465000</v>
      </c>
      <c r="E112" s="66">
        <v>0</v>
      </c>
      <c r="F112" s="68">
        <f t="shared" si="3"/>
        <v>0</v>
      </c>
    </row>
    <row r="113" spans="1:6" ht="25.5">
      <c r="A113" s="59">
        <f t="shared" si="2"/>
        <v>102</v>
      </c>
      <c r="B113" s="60" t="s">
        <v>174</v>
      </c>
      <c r="C113" s="61" t="s">
        <v>175</v>
      </c>
      <c r="D113" s="62">
        <f>D114+D115+D116+D117+D118+D124</f>
        <v>253976400</v>
      </c>
      <c r="E113" s="62">
        <f>E114+E115+E116+E117+E118+E124</f>
        <v>152059757.07</v>
      </c>
      <c r="F113" s="63">
        <f t="shared" si="3"/>
        <v>0.5987160896445496</v>
      </c>
    </row>
    <row r="114" spans="1:6" ht="51">
      <c r="A114" s="59">
        <f t="shared" si="2"/>
        <v>103</v>
      </c>
      <c r="B114" s="64" t="s">
        <v>176</v>
      </c>
      <c r="C114" s="65" t="s">
        <v>177</v>
      </c>
      <c r="D114" s="66">
        <v>7545400</v>
      </c>
      <c r="E114" s="66">
        <v>3783450</v>
      </c>
      <c r="F114" s="68">
        <f t="shared" si="3"/>
        <v>0.5014247090942826</v>
      </c>
    </row>
    <row r="115" spans="1:6" ht="51">
      <c r="A115" s="59">
        <f t="shared" si="2"/>
        <v>104</v>
      </c>
      <c r="B115" s="64" t="s">
        <v>178</v>
      </c>
      <c r="C115" s="65" t="s">
        <v>179</v>
      </c>
      <c r="D115" s="66">
        <v>1050100</v>
      </c>
      <c r="E115" s="66">
        <v>1050100</v>
      </c>
      <c r="F115" s="68">
        <f t="shared" si="3"/>
        <v>1</v>
      </c>
    </row>
    <row r="116" spans="1:6" ht="63.75">
      <c r="A116" s="59">
        <f t="shared" si="2"/>
        <v>105</v>
      </c>
      <c r="B116" s="64" t="s">
        <v>180</v>
      </c>
      <c r="C116" s="65" t="s">
        <v>181</v>
      </c>
      <c r="D116" s="66">
        <v>2350000</v>
      </c>
      <c r="E116" s="66">
        <v>1762500</v>
      </c>
      <c r="F116" s="68">
        <f t="shared" si="3"/>
        <v>0.75</v>
      </c>
    </row>
    <row r="117" spans="1:6" ht="51">
      <c r="A117" s="59">
        <f t="shared" si="2"/>
        <v>106</v>
      </c>
      <c r="B117" s="64" t="s">
        <v>182</v>
      </c>
      <c r="C117" s="65" t="s">
        <v>183</v>
      </c>
      <c r="D117" s="66">
        <v>10080000</v>
      </c>
      <c r="E117" s="66">
        <v>4554207.07</v>
      </c>
      <c r="F117" s="68">
        <f t="shared" si="3"/>
        <v>0.4518062569444445</v>
      </c>
    </row>
    <row r="118" spans="1:6" ht="38.25">
      <c r="A118" s="59">
        <f t="shared" si="2"/>
        <v>107</v>
      </c>
      <c r="B118" s="60" t="s">
        <v>184</v>
      </c>
      <c r="C118" s="61" t="s">
        <v>186</v>
      </c>
      <c r="D118" s="62">
        <f>D119+D120+D121+D122+D123</f>
        <v>71353900</v>
      </c>
      <c r="E118" s="62">
        <f>E119+E120+E121+E122+E123</f>
        <v>43844500</v>
      </c>
      <c r="F118" s="63">
        <f t="shared" si="3"/>
        <v>0.6144653620895284</v>
      </c>
    </row>
    <row r="119" spans="1:6" ht="63.75">
      <c r="A119" s="59">
        <f t="shared" si="2"/>
        <v>108</v>
      </c>
      <c r="B119" s="67" t="s">
        <v>187</v>
      </c>
      <c r="C119" s="65" t="s">
        <v>188</v>
      </c>
      <c r="D119" s="66">
        <v>255000</v>
      </c>
      <c r="E119" s="66">
        <v>127500</v>
      </c>
      <c r="F119" s="68">
        <f t="shared" si="3"/>
        <v>0.5</v>
      </c>
    </row>
    <row r="120" spans="1:6" ht="51">
      <c r="A120" s="59">
        <f t="shared" si="2"/>
        <v>109</v>
      </c>
      <c r="B120" s="67" t="s">
        <v>187</v>
      </c>
      <c r="C120" s="65" t="s">
        <v>189</v>
      </c>
      <c r="D120" s="66">
        <v>39939900</v>
      </c>
      <c r="E120" s="66">
        <v>28093000</v>
      </c>
      <c r="F120" s="68">
        <f t="shared" si="3"/>
        <v>0.7033818312013801</v>
      </c>
    </row>
    <row r="121" spans="1:6" ht="63.75">
      <c r="A121" s="59">
        <f t="shared" si="2"/>
        <v>110</v>
      </c>
      <c r="B121" s="67" t="s">
        <v>187</v>
      </c>
      <c r="C121" s="65" t="s">
        <v>190</v>
      </c>
      <c r="D121" s="66">
        <v>31075000</v>
      </c>
      <c r="E121" s="66">
        <v>15540000</v>
      </c>
      <c r="F121" s="68">
        <f t="shared" si="3"/>
        <v>0.5000804505229284</v>
      </c>
    </row>
    <row r="122" spans="1:6" ht="63.75">
      <c r="A122" s="59">
        <f t="shared" si="2"/>
        <v>111</v>
      </c>
      <c r="B122" s="67" t="s">
        <v>187</v>
      </c>
      <c r="C122" s="65" t="s">
        <v>191</v>
      </c>
      <c r="D122" s="66">
        <v>600</v>
      </c>
      <c r="E122" s="66">
        <v>600</v>
      </c>
      <c r="F122" s="68">
        <f t="shared" si="3"/>
        <v>1</v>
      </c>
    </row>
    <row r="123" spans="1:6" ht="25.5">
      <c r="A123" s="59">
        <f t="shared" si="2"/>
        <v>112</v>
      </c>
      <c r="B123" s="67" t="s">
        <v>187</v>
      </c>
      <c r="C123" s="65" t="s">
        <v>192</v>
      </c>
      <c r="D123" s="66">
        <v>83400</v>
      </c>
      <c r="E123" s="66">
        <v>83400</v>
      </c>
      <c r="F123" s="68">
        <f t="shared" si="3"/>
        <v>1</v>
      </c>
    </row>
    <row r="124" spans="1:6" ht="25.5">
      <c r="A124" s="59">
        <f t="shared" si="2"/>
        <v>113</v>
      </c>
      <c r="B124" s="60" t="s">
        <v>193</v>
      </c>
      <c r="C124" s="61" t="s">
        <v>194</v>
      </c>
      <c r="D124" s="62">
        <f>D125</f>
        <v>161597000</v>
      </c>
      <c r="E124" s="62">
        <f>E125</f>
        <v>97065000</v>
      </c>
      <c r="F124" s="63">
        <f t="shared" si="3"/>
        <v>0.6006609033583544</v>
      </c>
    </row>
    <row r="125" spans="1:6" ht="165.75">
      <c r="A125" s="59">
        <f t="shared" si="2"/>
        <v>114</v>
      </c>
      <c r="B125" s="67" t="s">
        <v>195</v>
      </c>
      <c r="C125" s="65" t="s">
        <v>102</v>
      </c>
      <c r="D125" s="66">
        <v>161597000</v>
      </c>
      <c r="E125" s="66">
        <v>97065000</v>
      </c>
      <c r="F125" s="68">
        <f t="shared" si="3"/>
        <v>0.6006609033583544</v>
      </c>
    </row>
    <row r="126" spans="1:6" ht="12.75">
      <c r="A126" s="59">
        <f t="shared" si="2"/>
        <v>115</v>
      </c>
      <c r="B126" s="60" t="s">
        <v>196</v>
      </c>
      <c r="C126" s="61" t="s">
        <v>197</v>
      </c>
      <c r="D126" s="62">
        <f>D127+D128+D129</f>
        <v>4342000</v>
      </c>
      <c r="E126" s="62">
        <f>E127+E128+E129</f>
        <v>831000</v>
      </c>
      <c r="F126" s="63">
        <f t="shared" si="3"/>
        <v>0.19138645785352373</v>
      </c>
    </row>
    <row r="127" spans="1:6" ht="66.75" customHeight="1">
      <c r="A127" s="59">
        <f t="shared" si="2"/>
        <v>116</v>
      </c>
      <c r="B127" s="60" t="s">
        <v>22</v>
      </c>
      <c r="C127" s="61" t="s">
        <v>21</v>
      </c>
      <c r="D127" s="62">
        <v>3645000</v>
      </c>
      <c r="E127" s="62">
        <v>350000</v>
      </c>
      <c r="F127" s="63">
        <f t="shared" si="3"/>
        <v>0.09602194787379972</v>
      </c>
    </row>
    <row r="128" spans="1:6" ht="54.75" customHeight="1">
      <c r="A128" s="59">
        <f t="shared" si="2"/>
        <v>117</v>
      </c>
      <c r="B128" s="60" t="s">
        <v>64</v>
      </c>
      <c r="C128" s="61" t="s">
        <v>65</v>
      </c>
      <c r="D128" s="62">
        <v>119000</v>
      </c>
      <c r="E128" s="62">
        <v>0</v>
      </c>
      <c r="F128" s="63">
        <f t="shared" si="3"/>
        <v>0</v>
      </c>
    </row>
    <row r="129" spans="1:6" ht="38.25">
      <c r="A129" s="59">
        <f t="shared" si="2"/>
        <v>118</v>
      </c>
      <c r="B129" s="60" t="s">
        <v>198</v>
      </c>
      <c r="C129" s="61" t="s">
        <v>209</v>
      </c>
      <c r="D129" s="62">
        <f>SUM(D130:D131)</f>
        <v>578000</v>
      </c>
      <c r="E129" s="62">
        <f>SUM(E130:E131)</f>
        <v>481000</v>
      </c>
      <c r="F129" s="63">
        <f t="shared" si="3"/>
        <v>0.8321799307958477</v>
      </c>
    </row>
    <row r="130" spans="1:6" ht="69.75" customHeight="1">
      <c r="A130" s="59">
        <f t="shared" si="2"/>
        <v>119</v>
      </c>
      <c r="B130" s="67" t="s">
        <v>199</v>
      </c>
      <c r="C130" s="78" t="s">
        <v>200</v>
      </c>
      <c r="D130" s="66">
        <v>195000</v>
      </c>
      <c r="E130" s="66">
        <v>98000</v>
      </c>
      <c r="F130" s="68">
        <f t="shared" si="3"/>
        <v>0.5025641025641026</v>
      </c>
    </row>
    <row r="131" spans="1:6" ht="143.25" customHeight="1">
      <c r="A131" s="59">
        <f t="shared" si="2"/>
        <v>120</v>
      </c>
      <c r="B131" s="67" t="s">
        <v>610</v>
      </c>
      <c r="C131" s="78" t="s">
        <v>611</v>
      </c>
      <c r="D131" s="66">
        <v>383000</v>
      </c>
      <c r="E131" s="66">
        <v>383000</v>
      </c>
      <c r="F131" s="68">
        <f t="shared" si="3"/>
        <v>1</v>
      </c>
    </row>
    <row r="132" spans="1:6" ht="67.5" customHeight="1">
      <c r="A132" s="59">
        <f t="shared" si="2"/>
        <v>121</v>
      </c>
      <c r="B132" s="69" t="s">
        <v>94</v>
      </c>
      <c r="C132" s="79" t="s">
        <v>95</v>
      </c>
      <c r="D132" s="62">
        <f>D133</f>
        <v>0</v>
      </c>
      <c r="E132" s="62">
        <f>E133</f>
        <v>147916.64</v>
      </c>
      <c r="F132" s="63">
        <v>0</v>
      </c>
    </row>
    <row r="133" spans="1:6" ht="54.75" customHeight="1">
      <c r="A133" s="59">
        <f t="shared" si="2"/>
        <v>122</v>
      </c>
      <c r="B133" s="72" t="s">
        <v>96</v>
      </c>
      <c r="C133" s="80" t="s">
        <v>97</v>
      </c>
      <c r="D133" s="66">
        <v>0</v>
      </c>
      <c r="E133" s="66">
        <v>147916.64</v>
      </c>
      <c r="F133" s="68">
        <v>0</v>
      </c>
    </row>
    <row r="134" spans="1:6" ht="45" customHeight="1">
      <c r="A134" s="59">
        <f t="shared" si="2"/>
        <v>123</v>
      </c>
      <c r="B134" s="69" t="s">
        <v>201</v>
      </c>
      <c r="C134" s="79" t="s">
        <v>202</v>
      </c>
      <c r="D134" s="71">
        <f>SUM(D135:D136)</f>
        <v>0</v>
      </c>
      <c r="E134" s="71">
        <f>SUM(E135:E136)</f>
        <v>-3178703.38</v>
      </c>
      <c r="F134" s="63">
        <v>0</v>
      </c>
    </row>
    <row r="135" spans="1:6" ht="51">
      <c r="A135" s="59">
        <f t="shared" si="2"/>
        <v>124</v>
      </c>
      <c r="B135" s="72" t="s">
        <v>203</v>
      </c>
      <c r="C135" s="80" t="s">
        <v>204</v>
      </c>
      <c r="D135" s="74">
        <v>0</v>
      </c>
      <c r="E135" s="75">
        <v>-1510227</v>
      </c>
      <c r="F135" s="68">
        <v>0</v>
      </c>
    </row>
    <row r="136" spans="1:6" ht="51">
      <c r="A136" s="59">
        <f t="shared" si="2"/>
        <v>125</v>
      </c>
      <c r="B136" s="72" t="s">
        <v>23</v>
      </c>
      <c r="C136" s="80" t="s">
        <v>204</v>
      </c>
      <c r="D136" s="74">
        <v>0</v>
      </c>
      <c r="E136" s="75">
        <v>-1668476.38</v>
      </c>
      <c r="F136" s="68">
        <v>0</v>
      </c>
    </row>
    <row r="137" spans="1:6" ht="12.75">
      <c r="A137" s="59">
        <f t="shared" si="2"/>
        <v>126</v>
      </c>
      <c r="B137" s="81" t="s">
        <v>205</v>
      </c>
      <c r="C137" s="82"/>
      <c r="D137" s="83">
        <f>D12+D81+D132+D134</f>
        <v>819379257</v>
      </c>
      <c r="E137" s="83">
        <f>E12+E81+E132+E134</f>
        <v>426381743.02</v>
      </c>
      <c r="F137" s="63">
        <f t="shared" si="3"/>
        <v>0.5203716586396329</v>
      </c>
    </row>
    <row r="138" ht="12.75">
      <c r="A138" s="84"/>
    </row>
    <row r="139" ht="12.75"/>
    <row r="140" ht="34.5" customHeight="1">
      <c r="E140" s="85"/>
    </row>
  </sheetData>
  <sheetProtection/>
  <mergeCells count="10">
    <mergeCell ref="B137:C137"/>
    <mergeCell ref="D3:F3"/>
    <mergeCell ref="B7:F7"/>
    <mergeCell ref="B8:F8"/>
    <mergeCell ref="A10:A11"/>
    <mergeCell ref="B10:B11"/>
    <mergeCell ref="C10:C11"/>
    <mergeCell ref="D10:D11"/>
    <mergeCell ref="E10:E11"/>
    <mergeCell ref="F10:F11"/>
  </mergeCells>
  <printOptions/>
  <pageMargins left="0.3937007874015748" right="0" top="0" bottom="0" header="0.5118110236220472" footer="0.5118110236220472"/>
  <pageSetup fitToHeight="3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G36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6.140625" style="1" customWidth="1"/>
    <col min="2" max="2" width="42.28125" style="2" customWidth="1"/>
    <col min="3" max="3" width="31.00390625" style="2" customWidth="1"/>
    <col min="4" max="4" width="14.421875" style="2" customWidth="1"/>
    <col min="5" max="5" width="13.8515625" style="2" customWidth="1"/>
    <col min="6" max="6" width="12.00390625" style="2" customWidth="1"/>
    <col min="7" max="7" width="11.8515625" style="2" customWidth="1"/>
    <col min="8" max="8" width="9.7109375" style="2" customWidth="1"/>
    <col min="9" max="9" width="11.140625" style="2" customWidth="1"/>
    <col min="10" max="16384" width="9.140625" style="2" customWidth="1"/>
  </cols>
  <sheetData>
    <row r="1" spans="1:5" ht="12.75">
      <c r="A1" s="11"/>
      <c r="B1" s="12"/>
      <c r="C1" s="12"/>
      <c r="D1" s="12"/>
      <c r="E1" s="13" t="s">
        <v>303</v>
      </c>
    </row>
    <row r="2" spans="1:5" ht="12.75">
      <c r="A2" s="11"/>
      <c r="B2" s="12"/>
      <c r="C2" s="12"/>
      <c r="D2" s="12"/>
      <c r="E2" s="13" t="s">
        <v>301</v>
      </c>
    </row>
    <row r="3" spans="1:5" ht="12.75">
      <c r="A3" s="11"/>
      <c r="B3" s="12"/>
      <c r="C3" s="12"/>
      <c r="D3" s="12"/>
      <c r="E3" s="13" t="s">
        <v>286</v>
      </c>
    </row>
    <row r="4" spans="1:5" ht="12.75">
      <c r="A4" s="11"/>
      <c r="B4" s="12"/>
      <c r="C4" s="12"/>
      <c r="D4" s="12"/>
      <c r="E4" s="13" t="s">
        <v>317</v>
      </c>
    </row>
    <row r="5" spans="1:5" ht="12.75">
      <c r="A5" s="11"/>
      <c r="B5" s="12"/>
      <c r="C5" s="12"/>
      <c r="D5" s="12"/>
      <c r="E5" s="13" t="s">
        <v>293</v>
      </c>
    </row>
    <row r="6" spans="1:5" ht="12.75">
      <c r="A6" s="11"/>
      <c r="B6" s="12"/>
      <c r="C6" s="12"/>
      <c r="D6" s="12"/>
      <c r="E6" s="12"/>
    </row>
    <row r="7" spans="1:5" ht="3.75" customHeight="1">
      <c r="A7" s="11"/>
      <c r="B7" s="12"/>
      <c r="C7" s="12"/>
      <c r="D7" s="12"/>
      <c r="E7" s="12"/>
    </row>
    <row r="8" spans="1:5" ht="12.75" hidden="1">
      <c r="A8" s="11"/>
      <c r="B8" s="12"/>
      <c r="C8" s="12"/>
      <c r="D8" s="12"/>
      <c r="E8" s="12"/>
    </row>
    <row r="9" spans="1:5" ht="43.5" customHeight="1">
      <c r="A9" s="36" t="s">
        <v>614</v>
      </c>
      <c r="B9" s="37"/>
      <c r="C9" s="37"/>
      <c r="D9" s="37"/>
      <c r="E9" s="37"/>
    </row>
    <row r="10" spans="1:5" ht="12.75">
      <c r="A10" s="14"/>
      <c r="B10" s="15"/>
      <c r="C10" s="14"/>
      <c r="D10" s="14"/>
      <c r="E10" s="12"/>
    </row>
    <row r="11" spans="1:5" ht="11.25" customHeight="1">
      <c r="A11" s="41" t="s">
        <v>287</v>
      </c>
      <c r="B11" s="41" t="s">
        <v>304</v>
      </c>
      <c r="C11" s="41" t="s">
        <v>305</v>
      </c>
      <c r="D11" s="41" t="s">
        <v>255</v>
      </c>
      <c r="E11" s="38" t="s">
        <v>615</v>
      </c>
    </row>
    <row r="12" spans="1:5" ht="11.25" customHeight="1">
      <c r="A12" s="41"/>
      <c r="B12" s="41"/>
      <c r="C12" s="41"/>
      <c r="D12" s="41"/>
      <c r="E12" s="39"/>
    </row>
    <row r="13" spans="1:5" ht="68.25" customHeight="1">
      <c r="A13" s="41"/>
      <c r="B13" s="41"/>
      <c r="C13" s="41"/>
      <c r="D13" s="41"/>
      <c r="E13" s="40"/>
    </row>
    <row r="14" spans="1:5" ht="12.75">
      <c r="A14" s="16">
        <v>1</v>
      </c>
      <c r="B14" s="16">
        <v>2</v>
      </c>
      <c r="C14" s="16">
        <v>3</v>
      </c>
      <c r="D14" s="16">
        <v>4</v>
      </c>
      <c r="E14" s="16">
        <v>5</v>
      </c>
    </row>
    <row r="15" spans="1:7" ht="25.5">
      <c r="A15" s="17">
        <v>1</v>
      </c>
      <c r="B15" s="18" t="s">
        <v>297</v>
      </c>
      <c r="C15" s="16"/>
      <c r="D15" s="19">
        <f>D17</f>
        <v>55559577.33000004</v>
      </c>
      <c r="E15" s="19">
        <f>E17</f>
        <v>-122525910.64999998</v>
      </c>
      <c r="G15" s="8"/>
    </row>
    <row r="16" spans="1:5" ht="12.75">
      <c r="A16" s="16">
        <f>1+A15</f>
        <v>2</v>
      </c>
      <c r="B16" s="20" t="s">
        <v>295</v>
      </c>
      <c r="C16" s="16"/>
      <c r="D16" s="16"/>
      <c r="E16" s="16"/>
    </row>
    <row r="17" spans="1:5" ht="25.5">
      <c r="A17" s="16">
        <f aca="true" t="shared" si="0" ref="A17:A24">1+A16</f>
        <v>3</v>
      </c>
      <c r="B17" s="20" t="s">
        <v>296</v>
      </c>
      <c r="C17" s="16"/>
      <c r="D17" s="21">
        <f>D18</f>
        <v>55559577.33000004</v>
      </c>
      <c r="E17" s="21">
        <f>E18</f>
        <v>-122525910.64999998</v>
      </c>
    </row>
    <row r="18" spans="1:5" ht="12.75">
      <c r="A18" s="16">
        <f t="shared" si="0"/>
        <v>4</v>
      </c>
      <c r="B18" s="20" t="s">
        <v>299</v>
      </c>
      <c r="C18" s="22" t="s">
        <v>298</v>
      </c>
      <c r="D18" s="21">
        <f>D22+D21</f>
        <v>55559577.33000004</v>
      </c>
      <c r="E18" s="21">
        <f>E22+E21-E23</f>
        <v>-122525910.64999998</v>
      </c>
    </row>
    <row r="19" spans="1:5" ht="54" customHeight="1">
      <c r="A19" s="16"/>
      <c r="B19" s="20" t="s">
        <v>315</v>
      </c>
      <c r="C19" s="22" t="s">
        <v>314</v>
      </c>
      <c r="D19" s="21">
        <v>0</v>
      </c>
      <c r="E19" s="21">
        <v>0</v>
      </c>
    </row>
    <row r="20" spans="1:5" ht="65.25" customHeight="1">
      <c r="A20" s="16"/>
      <c r="B20" s="20" t="s">
        <v>316</v>
      </c>
      <c r="C20" s="22" t="s">
        <v>313</v>
      </c>
      <c r="D20" s="21">
        <v>0</v>
      </c>
      <c r="E20" s="21">
        <v>0</v>
      </c>
    </row>
    <row r="21" spans="1:7" ht="27.75" customHeight="1">
      <c r="A21" s="16">
        <f>1+A18</f>
        <v>5</v>
      </c>
      <c r="B21" s="20" t="s">
        <v>306</v>
      </c>
      <c r="C21" s="22" t="s">
        <v>307</v>
      </c>
      <c r="D21" s="23">
        <v>-819379257</v>
      </c>
      <c r="E21" s="23">
        <v>-426381743.02</v>
      </c>
      <c r="F21" s="8"/>
      <c r="G21" s="8"/>
    </row>
    <row r="22" spans="1:7" ht="29.25" customHeight="1">
      <c r="A22" s="16">
        <f t="shared" si="0"/>
        <v>6</v>
      </c>
      <c r="B22" s="20" t="s">
        <v>308</v>
      </c>
      <c r="C22" s="22" t="s">
        <v>309</v>
      </c>
      <c r="D22" s="23">
        <v>874938834.33</v>
      </c>
      <c r="E22" s="23">
        <v>303855832.37</v>
      </c>
      <c r="F22" s="8"/>
      <c r="G22" s="8"/>
    </row>
    <row r="23" spans="1:7" ht="105" customHeight="1">
      <c r="A23" s="16">
        <f t="shared" si="0"/>
        <v>7</v>
      </c>
      <c r="B23" s="20" t="s">
        <v>294</v>
      </c>
      <c r="C23" s="22" t="s">
        <v>98</v>
      </c>
      <c r="D23" s="23">
        <v>0</v>
      </c>
      <c r="E23" s="23">
        <v>0</v>
      </c>
      <c r="G23" s="8"/>
    </row>
    <row r="24" spans="1:6" ht="54" customHeight="1">
      <c r="A24" s="16">
        <f t="shared" si="0"/>
        <v>8</v>
      </c>
      <c r="B24" s="20" t="s">
        <v>310</v>
      </c>
      <c r="C24" s="22" t="s">
        <v>311</v>
      </c>
      <c r="D24" s="24">
        <v>0</v>
      </c>
      <c r="E24" s="24">
        <v>0</v>
      </c>
      <c r="F24" s="8"/>
    </row>
    <row r="25" spans="1:6" ht="12.75">
      <c r="A25" s="14"/>
      <c r="B25" s="15"/>
      <c r="C25" s="14"/>
      <c r="D25" s="14"/>
      <c r="E25" s="12"/>
      <c r="F25" s="8"/>
    </row>
    <row r="26" spans="1:5" ht="12.75">
      <c r="A26" s="14"/>
      <c r="B26" s="15"/>
      <c r="C26" s="14"/>
      <c r="D26" s="14"/>
      <c r="E26" s="12"/>
    </row>
    <row r="27" spans="1:4" ht="11.25">
      <c r="A27" s="9"/>
      <c r="B27" s="10"/>
      <c r="C27" s="9"/>
      <c r="D27" s="9"/>
    </row>
    <row r="28" spans="1:4" ht="11.25">
      <c r="A28" s="9"/>
      <c r="B28" s="10"/>
      <c r="C28" s="9"/>
      <c r="D28" s="9"/>
    </row>
    <row r="29" spans="1:4" ht="11.25">
      <c r="A29" s="9"/>
      <c r="B29" s="10"/>
      <c r="C29" s="9"/>
      <c r="D29" s="9"/>
    </row>
    <row r="30" spans="1:4" ht="11.25">
      <c r="A30" s="9"/>
      <c r="B30" s="10"/>
      <c r="C30" s="9"/>
      <c r="D30" s="9"/>
    </row>
    <row r="31" spans="1:4" ht="11.25">
      <c r="A31" s="9"/>
      <c r="B31" s="10"/>
      <c r="C31" s="9"/>
      <c r="D31" s="9"/>
    </row>
    <row r="32" spans="1:4" ht="11.25">
      <c r="A32" s="9"/>
      <c r="B32" s="10"/>
      <c r="C32" s="9"/>
      <c r="D32" s="9"/>
    </row>
    <row r="33" spans="1:4" ht="11.25">
      <c r="A33" s="9"/>
      <c r="B33" s="10"/>
      <c r="C33" s="9"/>
      <c r="D33" s="9"/>
    </row>
    <row r="34" spans="1:4" ht="11.25">
      <c r="A34" s="9"/>
      <c r="B34" s="10"/>
      <c r="C34" s="9"/>
      <c r="D34" s="9"/>
    </row>
    <row r="35" spans="1:4" ht="11.25">
      <c r="A35" s="9"/>
      <c r="B35" s="10"/>
      <c r="C35" s="9"/>
      <c r="D35" s="9"/>
    </row>
    <row r="36" spans="1:4" ht="11.25">
      <c r="A36" s="9"/>
      <c r="B36" s="10"/>
      <c r="C36" s="9"/>
      <c r="D36" s="9"/>
    </row>
  </sheetData>
  <sheetProtection/>
  <mergeCells count="6">
    <mergeCell ref="A9:E9"/>
    <mergeCell ref="E11:E13"/>
    <mergeCell ref="A11:A13"/>
    <mergeCell ref="B11:B13"/>
    <mergeCell ref="C11:C13"/>
    <mergeCell ref="D11:D13"/>
  </mergeCells>
  <printOptions/>
  <pageMargins left="0.984251968503937" right="0" top="0.1968503937007874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9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.7109375" style="1" customWidth="1"/>
    <col min="2" max="2" width="52.7109375" style="2" customWidth="1"/>
    <col min="3" max="3" width="6.28125" style="2" customWidth="1"/>
    <col min="4" max="4" width="9.57421875" style="3" customWidth="1"/>
    <col min="5" max="5" width="7.28125" style="2" customWidth="1"/>
    <col min="6" max="6" width="13.8515625" style="2" customWidth="1"/>
    <col min="7" max="7" width="14.57421875" style="2" customWidth="1"/>
    <col min="8" max="8" width="9.140625" style="2" customWidth="1"/>
    <col min="9" max="9" width="12.00390625" style="2" customWidth="1"/>
    <col min="10" max="16384" width="9.140625" style="2" customWidth="1"/>
  </cols>
  <sheetData>
    <row r="1" spans="1:8" ht="12.75">
      <c r="A1" s="11"/>
      <c r="B1" s="12"/>
      <c r="C1" s="12"/>
      <c r="D1" s="25"/>
      <c r="E1" s="12"/>
      <c r="F1" s="12"/>
      <c r="G1" s="12"/>
      <c r="H1" s="13" t="s">
        <v>300</v>
      </c>
    </row>
    <row r="2" spans="1:8" ht="12.75">
      <c r="A2" s="11"/>
      <c r="B2" s="12"/>
      <c r="C2" s="12"/>
      <c r="D2" s="25"/>
      <c r="E2" s="12"/>
      <c r="F2" s="12"/>
      <c r="G2" s="12"/>
      <c r="H2" s="13" t="s">
        <v>301</v>
      </c>
    </row>
    <row r="3" spans="1:8" ht="12.75">
      <c r="A3" s="11"/>
      <c r="B3" s="12"/>
      <c r="C3" s="12"/>
      <c r="D3" s="25"/>
      <c r="E3" s="12"/>
      <c r="F3" s="12"/>
      <c r="G3" s="12"/>
      <c r="H3" s="13" t="s">
        <v>286</v>
      </c>
    </row>
    <row r="4" spans="1:8" ht="12.75">
      <c r="A4" s="11"/>
      <c r="B4" s="12"/>
      <c r="C4" s="12"/>
      <c r="D4" s="25"/>
      <c r="E4" s="12"/>
      <c r="F4" s="12"/>
      <c r="G4" s="12"/>
      <c r="H4" s="13" t="s">
        <v>317</v>
      </c>
    </row>
    <row r="5" spans="1:8" ht="12.75">
      <c r="A5" s="11"/>
      <c r="B5" s="12"/>
      <c r="C5" s="12"/>
      <c r="D5" s="25"/>
      <c r="E5" s="12"/>
      <c r="F5" s="12"/>
      <c r="G5" s="12"/>
      <c r="H5" s="13" t="s">
        <v>293</v>
      </c>
    </row>
    <row r="6" spans="1:8" ht="6" customHeight="1">
      <c r="A6" s="11"/>
      <c r="B6" s="12"/>
      <c r="C6" s="12"/>
      <c r="D6" s="25"/>
      <c r="E6" s="12"/>
      <c r="F6" s="12"/>
      <c r="G6" s="12"/>
      <c r="H6" s="12"/>
    </row>
    <row r="7" spans="1:8" ht="33.75" customHeight="1">
      <c r="A7" s="42" t="s">
        <v>612</v>
      </c>
      <c r="B7" s="42"/>
      <c r="C7" s="42"/>
      <c r="D7" s="42"/>
      <c r="E7" s="42"/>
      <c r="F7" s="42"/>
      <c r="G7" s="43"/>
      <c r="H7" s="43"/>
    </row>
    <row r="8" ht="3.75" customHeight="1"/>
    <row r="9" spans="1:8" ht="11.25" customHeight="1">
      <c r="A9" s="44" t="s">
        <v>287</v>
      </c>
      <c r="B9" s="44" t="s">
        <v>302</v>
      </c>
      <c r="C9" s="44" t="s">
        <v>288</v>
      </c>
      <c r="D9" s="44" t="s">
        <v>254</v>
      </c>
      <c r="E9" s="44" t="s">
        <v>312</v>
      </c>
      <c r="F9" s="44" t="s">
        <v>255</v>
      </c>
      <c r="G9" s="47" t="s">
        <v>289</v>
      </c>
      <c r="H9" s="47"/>
    </row>
    <row r="10" spans="1:8" ht="11.25" customHeight="1">
      <c r="A10" s="45"/>
      <c r="B10" s="45"/>
      <c r="C10" s="45"/>
      <c r="D10" s="45"/>
      <c r="E10" s="45"/>
      <c r="F10" s="45"/>
      <c r="G10" s="47"/>
      <c r="H10" s="47"/>
    </row>
    <row r="11" spans="1:8" ht="67.5">
      <c r="A11" s="46"/>
      <c r="B11" s="46"/>
      <c r="C11" s="46"/>
      <c r="D11" s="46"/>
      <c r="E11" s="46"/>
      <c r="F11" s="46"/>
      <c r="G11" s="4" t="s">
        <v>185</v>
      </c>
      <c r="H11" s="4" t="s">
        <v>274</v>
      </c>
    </row>
    <row r="12" spans="1:8" ht="11.25">
      <c r="A12" s="5">
        <v>1</v>
      </c>
      <c r="B12" s="6">
        <v>2</v>
      </c>
      <c r="C12" s="7" t="s">
        <v>290</v>
      </c>
      <c r="D12" s="7" t="s">
        <v>291</v>
      </c>
      <c r="E12" s="7" t="s">
        <v>292</v>
      </c>
      <c r="F12" s="7">
        <v>6</v>
      </c>
      <c r="G12" s="7">
        <v>7</v>
      </c>
      <c r="H12" s="7">
        <v>8</v>
      </c>
    </row>
    <row r="13" spans="1:8" ht="12.75">
      <c r="A13" s="27">
        <v>1</v>
      </c>
      <c r="B13" s="33" t="s">
        <v>461</v>
      </c>
      <c r="C13" s="32" t="s">
        <v>319</v>
      </c>
      <c r="D13" s="32" t="s">
        <v>320</v>
      </c>
      <c r="E13" s="32" t="s">
        <v>318</v>
      </c>
      <c r="F13" s="34">
        <v>79887070.36</v>
      </c>
      <c r="G13" s="34">
        <v>25017559.12</v>
      </c>
      <c r="H13" s="34">
        <f>G13/F13*100</f>
        <v>31.31615542698192</v>
      </c>
    </row>
    <row r="14" spans="1:8" ht="38.25">
      <c r="A14" s="26">
        <f>1+A13</f>
        <v>2</v>
      </c>
      <c r="B14" s="29" t="s">
        <v>462</v>
      </c>
      <c r="C14" s="28" t="s">
        <v>321</v>
      </c>
      <c r="D14" s="28" t="s">
        <v>320</v>
      </c>
      <c r="E14" s="28" t="s">
        <v>318</v>
      </c>
      <c r="F14" s="30">
        <v>1205260</v>
      </c>
      <c r="G14" s="30">
        <v>568205.76</v>
      </c>
      <c r="H14" s="30">
        <f aca="true" t="shared" si="0" ref="H14:H77">G14/F14*100</f>
        <v>47.14383286593764</v>
      </c>
    </row>
    <row r="15" spans="1:8" ht="51">
      <c r="A15" s="26">
        <f aca="true" t="shared" si="1" ref="A15:A78">1+A14</f>
        <v>3</v>
      </c>
      <c r="B15" s="29" t="s">
        <v>463</v>
      </c>
      <c r="C15" s="28" t="s">
        <v>321</v>
      </c>
      <c r="D15" s="28" t="s">
        <v>322</v>
      </c>
      <c r="E15" s="28" t="s">
        <v>318</v>
      </c>
      <c r="F15" s="30">
        <v>1205260</v>
      </c>
      <c r="G15" s="30">
        <v>568205.76</v>
      </c>
      <c r="H15" s="30">
        <f t="shared" si="0"/>
        <v>47.14383286593764</v>
      </c>
    </row>
    <row r="16" spans="1:8" ht="12.75">
      <c r="A16" s="26">
        <f t="shared" si="1"/>
        <v>4</v>
      </c>
      <c r="B16" s="29" t="s">
        <v>464</v>
      </c>
      <c r="C16" s="28" t="s">
        <v>321</v>
      </c>
      <c r="D16" s="28" t="s">
        <v>323</v>
      </c>
      <c r="E16" s="28" t="s">
        <v>318</v>
      </c>
      <c r="F16" s="30">
        <v>1205260</v>
      </c>
      <c r="G16" s="30">
        <v>568205.76</v>
      </c>
      <c r="H16" s="30">
        <f t="shared" si="0"/>
        <v>47.14383286593764</v>
      </c>
    </row>
    <row r="17" spans="1:8" ht="25.5">
      <c r="A17" s="26">
        <f t="shared" si="1"/>
        <v>5</v>
      </c>
      <c r="B17" s="29" t="s">
        <v>465</v>
      </c>
      <c r="C17" s="28" t="s">
        <v>321</v>
      </c>
      <c r="D17" s="28" t="s">
        <v>323</v>
      </c>
      <c r="E17" s="28" t="s">
        <v>324</v>
      </c>
      <c r="F17" s="30">
        <v>1205260</v>
      </c>
      <c r="G17" s="30">
        <v>568205.76</v>
      </c>
      <c r="H17" s="30">
        <f t="shared" si="0"/>
        <v>47.14383286593764</v>
      </c>
    </row>
    <row r="18" spans="1:8" ht="38.25">
      <c r="A18" s="26">
        <f t="shared" si="1"/>
        <v>6</v>
      </c>
      <c r="B18" s="29" t="s">
        <v>466</v>
      </c>
      <c r="C18" s="28" t="s">
        <v>325</v>
      </c>
      <c r="D18" s="28" t="s">
        <v>320</v>
      </c>
      <c r="E18" s="28" t="s">
        <v>318</v>
      </c>
      <c r="F18" s="30">
        <v>2608000</v>
      </c>
      <c r="G18" s="30">
        <v>1131855.58</v>
      </c>
      <c r="H18" s="30">
        <f t="shared" si="0"/>
        <v>43.39937039877301</v>
      </c>
    </row>
    <row r="19" spans="1:8" ht="51">
      <c r="A19" s="26">
        <f t="shared" si="1"/>
        <v>7</v>
      </c>
      <c r="B19" s="29" t="s">
        <v>463</v>
      </c>
      <c r="C19" s="28" t="s">
        <v>325</v>
      </c>
      <c r="D19" s="28" t="s">
        <v>322</v>
      </c>
      <c r="E19" s="28" t="s">
        <v>318</v>
      </c>
      <c r="F19" s="30">
        <v>2608000</v>
      </c>
      <c r="G19" s="30">
        <v>1131855.58</v>
      </c>
      <c r="H19" s="30">
        <f t="shared" si="0"/>
        <v>43.39937039877301</v>
      </c>
    </row>
    <row r="20" spans="1:8" ht="12.75">
      <c r="A20" s="26">
        <f t="shared" si="1"/>
        <v>8</v>
      </c>
      <c r="B20" s="29" t="s">
        <v>467</v>
      </c>
      <c r="C20" s="28" t="s">
        <v>325</v>
      </c>
      <c r="D20" s="28" t="s">
        <v>326</v>
      </c>
      <c r="E20" s="28" t="s">
        <v>318</v>
      </c>
      <c r="F20" s="30">
        <v>1433550</v>
      </c>
      <c r="G20" s="30">
        <v>605705.94</v>
      </c>
      <c r="H20" s="30">
        <f t="shared" si="0"/>
        <v>42.25216699801192</v>
      </c>
    </row>
    <row r="21" spans="1:8" ht="25.5">
      <c r="A21" s="26">
        <f t="shared" si="1"/>
        <v>9</v>
      </c>
      <c r="B21" s="29" t="s">
        <v>465</v>
      </c>
      <c r="C21" s="28" t="s">
        <v>325</v>
      </c>
      <c r="D21" s="28" t="s">
        <v>326</v>
      </c>
      <c r="E21" s="28" t="s">
        <v>324</v>
      </c>
      <c r="F21" s="30">
        <v>1433550</v>
      </c>
      <c r="G21" s="30">
        <v>605705.94</v>
      </c>
      <c r="H21" s="30">
        <f t="shared" si="0"/>
        <v>42.25216699801192</v>
      </c>
    </row>
    <row r="22" spans="1:8" ht="25.5">
      <c r="A22" s="26">
        <f t="shared" si="1"/>
        <v>10</v>
      </c>
      <c r="B22" s="29" t="s">
        <v>468</v>
      </c>
      <c r="C22" s="28" t="s">
        <v>325</v>
      </c>
      <c r="D22" s="28" t="s">
        <v>327</v>
      </c>
      <c r="E22" s="28" t="s">
        <v>318</v>
      </c>
      <c r="F22" s="30">
        <v>1066450</v>
      </c>
      <c r="G22" s="30">
        <v>481149.64</v>
      </c>
      <c r="H22" s="30">
        <f t="shared" si="0"/>
        <v>45.11694312907309</v>
      </c>
    </row>
    <row r="23" spans="1:8" ht="25.5">
      <c r="A23" s="26">
        <f t="shared" si="1"/>
        <v>11</v>
      </c>
      <c r="B23" s="29" t="s">
        <v>465</v>
      </c>
      <c r="C23" s="28" t="s">
        <v>325</v>
      </c>
      <c r="D23" s="28" t="s">
        <v>327</v>
      </c>
      <c r="E23" s="28" t="s">
        <v>324</v>
      </c>
      <c r="F23" s="30">
        <v>1066450</v>
      </c>
      <c r="G23" s="30">
        <v>481149.64</v>
      </c>
      <c r="H23" s="30">
        <f t="shared" si="0"/>
        <v>45.11694312907309</v>
      </c>
    </row>
    <row r="24" spans="1:8" ht="25.5">
      <c r="A24" s="26">
        <f t="shared" si="1"/>
        <v>12</v>
      </c>
      <c r="B24" s="29" t="s">
        <v>469</v>
      </c>
      <c r="C24" s="28" t="s">
        <v>325</v>
      </c>
      <c r="D24" s="28" t="s">
        <v>328</v>
      </c>
      <c r="E24" s="28" t="s">
        <v>318</v>
      </c>
      <c r="F24" s="30">
        <v>108000</v>
      </c>
      <c r="G24" s="30">
        <v>45000</v>
      </c>
      <c r="H24" s="30">
        <f t="shared" si="0"/>
        <v>41.66666666666667</v>
      </c>
    </row>
    <row r="25" spans="1:8" ht="25.5">
      <c r="A25" s="26">
        <f t="shared" si="1"/>
        <v>13</v>
      </c>
      <c r="B25" s="29" t="s">
        <v>465</v>
      </c>
      <c r="C25" s="28" t="s">
        <v>325</v>
      </c>
      <c r="D25" s="28" t="s">
        <v>328</v>
      </c>
      <c r="E25" s="28" t="s">
        <v>324</v>
      </c>
      <c r="F25" s="30">
        <v>108000</v>
      </c>
      <c r="G25" s="30">
        <v>45000</v>
      </c>
      <c r="H25" s="30">
        <f t="shared" si="0"/>
        <v>41.66666666666667</v>
      </c>
    </row>
    <row r="26" spans="1:8" ht="51">
      <c r="A26" s="26">
        <f t="shared" si="1"/>
        <v>14</v>
      </c>
      <c r="B26" s="29" t="s">
        <v>470</v>
      </c>
      <c r="C26" s="28" t="s">
        <v>329</v>
      </c>
      <c r="D26" s="28" t="s">
        <v>320</v>
      </c>
      <c r="E26" s="28" t="s">
        <v>318</v>
      </c>
      <c r="F26" s="30">
        <v>22872480</v>
      </c>
      <c r="G26" s="30">
        <v>10560467.87</v>
      </c>
      <c r="H26" s="30">
        <f t="shared" si="0"/>
        <v>46.17106614586612</v>
      </c>
    </row>
    <row r="27" spans="1:8" ht="51">
      <c r="A27" s="26">
        <f t="shared" si="1"/>
        <v>15</v>
      </c>
      <c r="B27" s="29" t="s">
        <v>463</v>
      </c>
      <c r="C27" s="28" t="s">
        <v>329</v>
      </c>
      <c r="D27" s="28" t="s">
        <v>322</v>
      </c>
      <c r="E27" s="28" t="s">
        <v>318</v>
      </c>
      <c r="F27" s="30">
        <v>22872480</v>
      </c>
      <c r="G27" s="30">
        <v>10560467.87</v>
      </c>
      <c r="H27" s="30">
        <f t="shared" si="0"/>
        <v>46.17106614586612</v>
      </c>
    </row>
    <row r="28" spans="1:8" ht="12.75">
      <c r="A28" s="26">
        <f t="shared" si="1"/>
        <v>16</v>
      </c>
      <c r="B28" s="29" t="s">
        <v>467</v>
      </c>
      <c r="C28" s="28" t="s">
        <v>329</v>
      </c>
      <c r="D28" s="28" t="s">
        <v>326</v>
      </c>
      <c r="E28" s="28" t="s">
        <v>318</v>
      </c>
      <c r="F28" s="30">
        <v>22872480</v>
      </c>
      <c r="G28" s="30">
        <v>10560467.87</v>
      </c>
      <c r="H28" s="30">
        <f t="shared" si="0"/>
        <v>46.17106614586612</v>
      </c>
    </row>
    <row r="29" spans="1:8" ht="25.5">
      <c r="A29" s="26">
        <f t="shared" si="1"/>
        <v>17</v>
      </c>
      <c r="B29" s="29" t="s">
        <v>465</v>
      </c>
      <c r="C29" s="28" t="s">
        <v>329</v>
      </c>
      <c r="D29" s="28" t="s">
        <v>326</v>
      </c>
      <c r="E29" s="28" t="s">
        <v>324</v>
      </c>
      <c r="F29" s="30">
        <v>22872480</v>
      </c>
      <c r="G29" s="30">
        <v>10560467.87</v>
      </c>
      <c r="H29" s="30">
        <f t="shared" si="0"/>
        <v>46.17106614586612</v>
      </c>
    </row>
    <row r="30" spans="1:8" ht="38.25">
      <c r="A30" s="26">
        <f t="shared" si="1"/>
        <v>18</v>
      </c>
      <c r="B30" s="29" t="s">
        <v>471</v>
      </c>
      <c r="C30" s="28" t="s">
        <v>330</v>
      </c>
      <c r="D30" s="28" t="s">
        <v>320</v>
      </c>
      <c r="E30" s="28" t="s">
        <v>318</v>
      </c>
      <c r="F30" s="30">
        <v>2390000</v>
      </c>
      <c r="G30" s="30">
        <v>1327475.23</v>
      </c>
      <c r="H30" s="30">
        <f t="shared" si="0"/>
        <v>55.54289665271966</v>
      </c>
    </row>
    <row r="31" spans="1:8" ht="51">
      <c r="A31" s="26">
        <f t="shared" si="1"/>
        <v>19</v>
      </c>
      <c r="B31" s="29" t="s">
        <v>463</v>
      </c>
      <c r="C31" s="28" t="s">
        <v>330</v>
      </c>
      <c r="D31" s="28" t="s">
        <v>322</v>
      </c>
      <c r="E31" s="28" t="s">
        <v>318</v>
      </c>
      <c r="F31" s="30">
        <v>2390000</v>
      </c>
      <c r="G31" s="30">
        <v>1327475.23</v>
      </c>
      <c r="H31" s="30">
        <f t="shared" si="0"/>
        <v>55.54289665271966</v>
      </c>
    </row>
    <row r="32" spans="1:8" ht="12.75">
      <c r="A32" s="26">
        <f t="shared" si="1"/>
        <v>20</v>
      </c>
      <c r="B32" s="29" t="s">
        <v>467</v>
      </c>
      <c r="C32" s="28" t="s">
        <v>330</v>
      </c>
      <c r="D32" s="28" t="s">
        <v>326</v>
      </c>
      <c r="E32" s="28" t="s">
        <v>318</v>
      </c>
      <c r="F32" s="30">
        <v>1674250</v>
      </c>
      <c r="G32" s="30">
        <v>953169.73</v>
      </c>
      <c r="H32" s="30">
        <f t="shared" si="0"/>
        <v>56.93114708078244</v>
      </c>
    </row>
    <row r="33" spans="1:8" ht="25.5">
      <c r="A33" s="26">
        <f t="shared" si="1"/>
        <v>21</v>
      </c>
      <c r="B33" s="29" t="s">
        <v>465</v>
      </c>
      <c r="C33" s="28" t="s">
        <v>330</v>
      </c>
      <c r="D33" s="28" t="s">
        <v>326</v>
      </c>
      <c r="E33" s="28" t="s">
        <v>324</v>
      </c>
      <c r="F33" s="30">
        <v>1674250</v>
      </c>
      <c r="G33" s="30">
        <v>953169.73</v>
      </c>
      <c r="H33" s="30">
        <f t="shared" si="0"/>
        <v>56.93114708078244</v>
      </c>
    </row>
    <row r="34" spans="1:8" ht="25.5" customHeight="1">
      <c r="A34" s="26">
        <f t="shared" si="1"/>
        <v>22</v>
      </c>
      <c r="B34" s="29" t="s">
        <v>477</v>
      </c>
      <c r="C34" s="28" t="s">
        <v>330</v>
      </c>
      <c r="D34" s="28" t="s">
        <v>331</v>
      </c>
      <c r="E34" s="28" t="s">
        <v>318</v>
      </c>
      <c r="F34" s="30">
        <v>715750</v>
      </c>
      <c r="G34" s="30">
        <v>374305.5</v>
      </c>
      <c r="H34" s="30">
        <f t="shared" si="0"/>
        <v>52.29556409360811</v>
      </c>
    </row>
    <row r="35" spans="1:8" ht="25.5">
      <c r="A35" s="26">
        <f t="shared" si="1"/>
        <v>23</v>
      </c>
      <c r="B35" s="29" t="s">
        <v>465</v>
      </c>
      <c r="C35" s="28" t="s">
        <v>330</v>
      </c>
      <c r="D35" s="28" t="s">
        <v>331</v>
      </c>
      <c r="E35" s="28" t="s">
        <v>324</v>
      </c>
      <c r="F35" s="30">
        <v>715750</v>
      </c>
      <c r="G35" s="30">
        <v>374305.5</v>
      </c>
      <c r="H35" s="30">
        <f t="shared" si="0"/>
        <v>52.29556409360811</v>
      </c>
    </row>
    <row r="36" spans="1:8" ht="12.75">
      <c r="A36" s="26">
        <f t="shared" si="1"/>
        <v>24</v>
      </c>
      <c r="B36" s="29" t="s">
        <v>478</v>
      </c>
      <c r="C36" s="28" t="s">
        <v>332</v>
      </c>
      <c r="D36" s="28" t="s">
        <v>320</v>
      </c>
      <c r="E36" s="28" t="s">
        <v>318</v>
      </c>
      <c r="F36" s="30">
        <v>4312000</v>
      </c>
      <c r="G36" s="30">
        <v>878000</v>
      </c>
      <c r="H36" s="30">
        <f t="shared" si="0"/>
        <v>20.36178107606679</v>
      </c>
    </row>
    <row r="37" spans="1:8" ht="12.75">
      <c r="A37" s="26">
        <f t="shared" si="1"/>
        <v>25</v>
      </c>
      <c r="B37" s="29" t="s">
        <v>479</v>
      </c>
      <c r="C37" s="28" t="s">
        <v>332</v>
      </c>
      <c r="D37" s="28" t="s">
        <v>333</v>
      </c>
      <c r="E37" s="28" t="s">
        <v>318</v>
      </c>
      <c r="F37" s="30">
        <v>4312000</v>
      </c>
      <c r="G37" s="30">
        <v>878000</v>
      </c>
      <c r="H37" s="30">
        <f t="shared" si="0"/>
        <v>20.36178107606679</v>
      </c>
    </row>
    <row r="38" spans="1:8" ht="25.5">
      <c r="A38" s="26">
        <f t="shared" si="1"/>
        <v>26</v>
      </c>
      <c r="B38" s="29" t="s">
        <v>480</v>
      </c>
      <c r="C38" s="28" t="s">
        <v>332</v>
      </c>
      <c r="D38" s="28" t="s">
        <v>334</v>
      </c>
      <c r="E38" s="28" t="s">
        <v>318</v>
      </c>
      <c r="F38" s="30">
        <v>1225072</v>
      </c>
      <c r="G38" s="30">
        <v>350000</v>
      </c>
      <c r="H38" s="30">
        <f t="shared" si="0"/>
        <v>28.56974936983296</v>
      </c>
    </row>
    <row r="39" spans="1:8" ht="25.5">
      <c r="A39" s="26">
        <f t="shared" si="1"/>
        <v>27</v>
      </c>
      <c r="B39" s="29" t="s">
        <v>465</v>
      </c>
      <c r="C39" s="28" t="s">
        <v>332</v>
      </c>
      <c r="D39" s="28" t="s">
        <v>334</v>
      </c>
      <c r="E39" s="28" t="s">
        <v>324</v>
      </c>
      <c r="F39" s="30">
        <v>1225072</v>
      </c>
      <c r="G39" s="30">
        <v>350000</v>
      </c>
      <c r="H39" s="30">
        <f t="shared" si="0"/>
        <v>28.56974936983296</v>
      </c>
    </row>
    <row r="40" spans="1:8" ht="25.5">
      <c r="A40" s="26">
        <f t="shared" si="1"/>
        <v>28</v>
      </c>
      <c r="B40" s="29" t="s">
        <v>256</v>
      </c>
      <c r="C40" s="28" t="s">
        <v>332</v>
      </c>
      <c r="D40" s="28" t="s">
        <v>257</v>
      </c>
      <c r="E40" s="28" t="s">
        <v>318</v>
      </c>
      <c r="F40" s="30">
        <v>3086928</v>
      </c>
      <c r="G40" s="30">
        <v>528000</v>
      </c>
      <c r="H40" s="30">
        <f t="shared" si="0"/>
        <v>17.1043833869789</v>
      </c>
    </row>
    <row r="41" spans="1:8" ht="25.5">
      <c r="A41" s="26">
        <f t="shared" si="1"/>
        <v>29</v>
      </c>
      <c r="B41" s="29" t="s">
        <v>465</v>
      </c>
      <c r="C41" s="28" t="s">
        <v>332</v>
      </c>
      <c r="D41" s="28" t="s">
        <v>257</v>
      </c>
      <c r="E41" s="28" t="s">
        <v>324</v>
      </c>
      <c r="F41" s="30">
        <v>3086928</v>
      </c>
      <c r="G41" s="30">
        <v>528000</v>
      </c>
      <c r="H41" s="30">
        <f t="shared" si="0"/>
        <v>17.1043833869789</v>
      </c>
    </row>
    <row r="42" spans="1:8" ht="12.75">
      <c r="A42" s="26">
        <f t="shared" si="1"/>
        <v>30</v>
      </c>
      <c r="B42" s="29" t="s">
        <v>336</v>
      </c>
      <c r="C42" s="28" t="s">
        <v>335</v>
      </c>
      <c r="D42" s="28" t="s">
        <v>320</v>
      </c>
      <c r="E42" s="28" t="s">
        <v>318</v>
      </c>
      <c r="F42" s="30">
        <v>1000000</v>
      </c>
      <c r="G42" s="30">
        <v>0</v>
      </c>
      <c r="H42" s="30">
        <f t="shared" si="0"/>
        <v>0</v>
      </c>
    </row>
    <row r="43" spans="1:8" ht="12.75">
      <c r="A43" s="26">
        <f t="shared" si="1"/>
        <v>31</v>
      </c>
      <c r="B43" s="29" t="s">
        <v>481</v>
      </c>
      <c r="C43" s="28" t="s">
        <v>335</v>
      </c>
      <c r="D43" s="28" t="s">
        <v>337</v>
      </c>
      <c r="E43" s="28" t="s">
        <v>318</v>
      </c>
      <c r="F43" s="30">
        <v>1000000</v>
      </c>
      <c r="G43" s="30">
        <v>0</v>
      </c>
      <c r="H43" s="30">
        <f t="shared" si="0"/>
        <v>0</v>
      </c>
    </row>
    <row r="44" spans="1:8" ht="12.75">
      <c r="A44" s="26">
        <f t="shared" si="1"/>
        <v>32</v>
      </c>
      <c r="B44" s="29" t="s">
        <v>482</v>
      </c>
      <c r="C44" s="28" t="s">
        <v>335</v>
      </c>
      <c r="D44" s="28" t="s">
        <v>338</v>
      </c>
      <c r="E44" s="28" t="s">
        <v>318</v>
      </c>
      <c r="F44" s="30">
        <v>1000000</v>
      </c>
      <c r="G44" s="30">
        <v>0</v>
      </c>
      <c r="H44" s="30">
        <f t="shared" si="0"/>
        <v>0</v>
      </c>
    </row>
    <row r="45" spans="1:8" ht="12.75">
      <c r="A45" s="26">
        <f t="shared" si="1"/>
        <v>33</v>
      </c>
      <c r="B45" s="29" t="s">
        <v>483</v>
      </c>
      <c r="C45" s="28" t="s">
        <v>335</v>
      </c>
      <c r="D45" s="28" t="s">
        <v>338</v>
      </c>
      <c r="E45" s="28" t="s">
        <v>339</v>
      </c>
      <c r="F45" s="30">
        <v>1000000</v>
      </c>
      <c r="G45" s="30">
        <v>0</v>
      </c>
      <c r="H45" s="30">
        <f t="shared" si="0"/>
        <v>0</v>
      </c>
    </row>
    <row r="46" spans="1:8" ht="12.75">
      <c r="A46" s="26">
        <f t="shared" si="1"/>
        <v>34</v>
      </c>
      <c r="B46" s="29" t="s">
        <v>484</v>
      </c>
      <c r="C46" s="28" t="s">
        <v>340</v>
      </c>
      <c r="D46" s="28" t="s">
        <v>320</v>
      </c>
      <c r="E46" s="28" t="s">
        <v>318</v>
      </c>
      <c r="F46" s="30">
        <v>45499330.36</v>
      </c>
      <c r="G46" s="30">
        <v>10551554.68</v>
      </c>
      <c r="H46" s="30">
        <f t="shared" si="0"/>
        <v>23.190571369982685</v>
      </c>
    </row>
    <row r="47" spans="1:8" ht="51">
      <c r="A47" s="26">
        <f t="shared" si="1"/>
        <v>35</v>
      </c>
      <c r="B47" s="29" t="s">
        <v>463</v>
      </c>
      <c r="C47" s="28" t="s">
        <v>340</v>
      </c>
      <c r="D47" s="28" t="s">
        <v>322</v>
      </c>
      <c r="E47" s="28" t="s">
        <v>318</v>
      </c>
      <c r="F47" s="30">
        <v>329300</v>
      </c>
      <c r="G47" s="30">
        <v>137754.77</v>
      </c>
      <c r="H47" s="30">
        <f t="shared" si="0"/>
        <v>41.83260552687519</v>
      </c>
    </row>
    <row r="48" spans="1:8" ht="12.75">
      <c r="A48" s="26">
        <f t="shared" si="1"/>
        <v>36</v>
      </c>
      <c r="B48" s="29" t="s">
        <v>467</v>
      </c>
      <c r="C48" s="28" t="s">
        <v>340</v>
      </c>
      <c r="D48" s="28" t="s">
        <v>326</v>
      </c>
      <c r="E48" s="28" t="s">
        <v>318</v>
      </c>
      <c r="F48" s="30">
        <v>329300</v>
      </c>
      <c r="G48" s="30">
        <v>137754.77</v>
      </c>
      <c r="H48" s="30">
        <f t="shared" si="0"/>
        <v>41.83260552687519</v>
      </c>
    </row>
    <row r="49" spans="1:8" ht="25.5">
      <c r="A49" s="26">
        <f t="shared" si="1"/>
        <v>37</v>
      </c>
      <c r="B49" s="29" t="s">
        <v>465</v>
      </c>
      <c r="C49" s="28" t="s">
        <v>340</v>
      </c>
      <c r="D49" s="28" t="s">
        <v>326</v>
      </c>
      <c r="E49" s="28" t="s">
        <v>324</v>
      </c>
      <c r="F49" s="30">
        <v>329300</v>
      </c>
      <c r="G49" s="30">
        <v>137754.77</v>
      </c>
      <c r="H49" s="30">
        <f t="shared" si="0"/>
        <v>41.83260552687519</v>
      </c>
    </row>
    <row r="50" spans="1:8" ht="38.25">
      <c r="A50" s="26">
        <f t="shared" si="1"/>
        <v>38</v>
      </c>
      <c r="B50" s="29" t="s">
        <v>543</v>
      </c>
      <c r="C50" s="28" t="s">
        <v>340</v>
      </c>
      <c r="D50" s="28" t="s">
        <v>544</v>
      </c>
      <c r="E50" s="28" t="s">
        <v>318</v>
      </c>
      <c r="F50" s="30">
        <v>19825000</v>
      </c>
      <c r="G50" s="30">
        <v>0</v>
      </c>
      <c r="H50" s="30">
        <f t="shared" si="0"/>
        <v>0</v>
      </c>
    </row>
    <row r="51" spans="1:8" ht="25.5">
      <c r="A51" s="26">
        <f t="shared" si="1"/>
        <v>39</v>
      </c>
      <c r="B51" s="29" t="s">
        <v>545</v>
      </c>
      <c r="C51" s="28" t="s">
        <v>340</v>
      </c>
      <c r="D51" s="28" t="s">
        <v>546</v>
      </c>
      <c r="E51" s="28" t="s">
        <v>318</v>
      </c>
      <c r="F51" s="30">
        <v>19825000</v>
      </c>
      <c r="G51" s="30">
        <v>0</v>
      </c>
      <c r="H51" s="30">
        <f t="shared" si="0"/>
        <v>0</v>
      </c>
    </row>
    <row r="52" spans="1:8" ht="12.75">
      <c r="A52" s="26">
        <f t="shared" si="1"/>
        <v>40</v>
      </c>
      <c r="B52" s="29" t="s">
        <v>547</v>
      </c>
      <c r="C52" s="28" t="s">
        <v>340</v>
      </c>
      <c r="D52" s="28" t="s">
        <v>546</v>
      </c>
      <c r="E52" s="28" t="s">
        <v>548</v>
      </c>
      <c r="F52" s="30">
        <v>19825000</v>
      </c>
      <c r="G52" s="30">
        <v>0</v>
      </c>
      <c r="H52" s="30">
        <f t="shared" si="0"/>
        <v>0</v>
      </c>
    </row>
    <row r="53" spans="1:8" ht="25.5">
      <c r="A53" s="26">
        <f t="shared" si="1"/>
        <v>41</v>
      </c>
      <c r="B53" s="29" t="s">
        <v>485</v>
      </c>
      <c r="C53" s="28" t="s">
        <v>340</v>
      </c>
      <c r="D53" s="28" t="s">
        <v>341</v>
      </c>
      <c r="E53" s="28" t="s">
        <v>318</v>
      </c>
      <c r="F53" s="30">
        <v>9641009</v>
      </c>
      <c r="G53" s="30">
        <v>3213285.34</v>
      </c>
      <c r="H53" s="30">
        <f t="shared" si="0"/>
        <v>33.32934695943132</v>
      </c>
    </row>
    <row r="54" spans="1:8" ht="25.5">
      <c r="A54" s="26">
        <f t="shared" si="1"/>
        <v>42</v>
      </c>
      <c r="B54" s="29" t="s">
        <v>486</v>
      </c>
      <c r="C54" s="28" t="s">
        <v>340</v>
      </c>
      <c r="D54" s="28" t="s">
        <v>342</v>
      </c>
      <c r="E54" s="28" t="s">
        <v>318</v>
      </c>
      <c r="F54" s="30">
        <v>9641009</v>
      </c>
      <c r="G54" s="30">
        <v>3213285.34</v>
      </c>
      <c r="H54" s="30">
        <f t="shared" si="0"/>
        <v>33.32934695943132</v>
      </c>
    </row>
    <row r="55" spans="1:8" ht="25.5">
      <c r="A55" s="26">
        <f t="shared" si="1"/>
        <v>43</v>
      </c>
      <c r="B55" s="29" t="s">
        <v>465</v>
      </c>
      <c r="C55" s="28" t="s">
        <v>340</v>
      </c>
      <c r="D55" s="28" t="s">
        <v>342</v>
      </c>
      <c r="E55" s="28" t="s">
        <v>324</v>
      </c>
      <c r="F55" s="30">
        <v>9641009</v>
      </c>
      <c r="G55" s="30">
        <v>3213285.34</v>
      </c>
      <c r="H55" s="30">
        <f t="shared" si="0"/>
        <v>33.32934695943132</v>
      </c>
    </row>
    <row r="56" spans="1:8" ht="25.5">
      <c r="A56" s="26">
        <f t="shared" si="1"/>
        <v>44</v>
      </c>
      <c r="B56" s="29" t="s">
        <v>487</v>
      </c>
      <c r="C56" s="28" t="s">
        <v>340</v>
      </c>
      <c r="D56" s="28" t="s">
        <v>343</v>
      </c>
      <c r="E56" s="28" t="s">
        <v>318</v>
      </c>
      <c r="F56" s="30">
        <v>11955521.36</v>
      </c>
      <c r="G56" s="30">
        <v>6112497.55</v>
      </c>
      <c r="H56" s="30">
        <f t="shared" si="0"/>
        <v>51.12698447807382</v>
      </c>
    </row>
    <row r="57" spans="1:8" ht="25.5">
      <c r="A57" s="26">
        <f t="shared" si="1"/>
        <v>45</v>
      </c>
      <c r="B57" s="29" t="s">
        <v>488</v>
      </c>
      <c r="C57" s="28" t="s">
        <v>340</v>
      </c>
      <c r="D57" s="28" t="s">
        <v>344</v>
      </c>
      <c r="E57" s="28" t="s">
        <v>318</v>
      </c>
      <c r="F57" s="30">
        <v>11955521.36</v>
      </c>
      <c r="G57" s="30">
        <v>6112497.55</v>
      </c>
      <c r="H57" s="30">
        <f t="shared" si="0"/>
        <v>51.12698447807382</v>
      </c>
    </row>
    <row r="58" spans="1:8" ht="12.75">
      <c r="A58" s="26">
        <f t="shared" si="1"/>
        <v>46</v>
      </c>
      <c r="B58" s="29" t="s">
        <v>489</v>
      </c>
      <c r="C58" s="28" t="s">
        <v>340</v>
      </c>
      <c r="D58" s="28" t="s">
        <v>344</v>
      </c>
      <c r="E58" s="28" t="s">
        <v>345</v>
      </c>
      <c r="F58" s="30">
        <v>11955521.36</v>
      </c>
      <c r="G58" s="30">
        <v>6112497.55</v>
      </c>
      <c r="H58" s="30">
        <f t="shared" si="0"/>
        <v>51.12698447807382</v>
      </c>
    </row>
    <row r="59" spans="1:8" ht="12.75">
      <c r="A59" s="26">
        <f t="shared" si="1"/>
        <v>47</v>
      </c>
      <c r="B59" s="29" t="s">
        <v>549</v>
      </c>
      <c r="C59" s="28" t="s">
        <v>340</v>
      </c>
      <c r="D59" s="28" t="s">
        <v>550</v>
      </c>
      <c r="E59" s="28" t="s">
        <v>318</v>
      </c>
      <c r="F59" s="30">
        <v>338500</v>
      </c>
      <c r="G59" s="30">
        <v>82784.29</v>
      </c>
      <c r="H59" s="30">
        <f t="shared" si="0"/>
        <v>24.456215657311667</v>
      </c>
    </row>
    <row r="60" spans="1:8" ht="63.75">
      <c r="A60" s="26">
        <f t="shared" si="1"/>
        <v>48</v>
      </c>
      <c r="B60" s="29" t="s">
        <v>490</v>
      </c>
      <c r="C60" s="28" t="s">
        <v>340</v>
      </c>
      <c r="D60" s="28" t="s">
        <v>346</v>
      </c>
      <c r="E60" s="28" t="s">
        <v>318</v>
      </c>
      <c r="F60" s="30">
        <v>255000</v>
      </c>
      <c r="G60" s="30">
        <v>82784.29</v>
      </c>
      <c r="H60" s="30">
        <f t="shared" si="0"/>
        <v>32.46442745098039</v>
      </c>
    </row>
    <row r="61" spans="1:8" ht="25.5">
      <c r="A61" s="26">
        <f t="shared" si="1"/>
        <v>49</v>
      </c>
      <c r="B61" s="29" t="s">
        <v>465</v>
      </c>
      <c r="C61" s="28" t="s">
        <v>340</v>
      </c>
      <c r="D61" s="28" t="s">
        <v>346</v>
      </c>
      <c r="E61" s="28" t="s">
        <v>324</v>
      </c>
      <c r="F61" s="30">
        <v>255000</v>
      </c>
      <c r="G61" s="30">
        <v>82784.29</v>
      </c>
      <c r="H61" s="30">
        <f t="shared" si="0"/>
        <v>32.46442745098039</v>
      </c>
    </row>
    <row r="62" spans="1:8" ht="63.75">
      <c r="A62" s="26">
        <f t="shared" si="1"/>
        <v>50</v>
      </c>
      <c r="B62" s="29" t="s">
        <v>491</v>
      </c>
      <c r="C62" s="28" t="s">
        <v>340</v>
      </c>
      <c r="D62" s="28" t="s">
        <v>347</v>
      </c>
      <c r="E62" s="28" t="s">
        <v>318</v>
      </c>
      <c r="F62" s="30">
        <v>100</v>
      </c>
      <c r="G62" s="30">
        <v>0</v>
      </c>
      <c r="H62" s="30">
        <f t="shared" si="0"/>
        <v>0</v>
      </c>
    </row>
    <row r="63" spans="1:8" ht="25.5">
      <c r="A63" s="26">
        <f t="shared" si="1"/>
        <v>51</v>
      </c>
      <c r="B63" s="29" t="s">
        <v>465</v>
      </c>
      <c r="C63" s="28" t="s">
        <v>340</v>
      </c>
      <c r="D63" s="28" t="s">
        <v>347</v>
      </c>
      <c r="E63" s="28" t="s">
        <v>324</v>
      </c>
      <c r="F63" s="30">
        <v>100</v>
      </c>
      <c r="G63" s="30">
        <v>0</v>
      </c>
      <c r="H63" s="30">
        <f t="shared" si="0"/>
        <v>0</v>
      </c>
    </row>
    <row r="64" spans="1:8" ht="38.25">
      <c r="A64" s="26">
        <f t="shared" si="1"/>
        <v>52</v>
      </c>
      <c r="B64" s="29" t="s">
        <v>492</v>
      </c>
      <c r="C64" s="28" t="s">
        <v>340</v>
      </c>
      <c r="D64" s="28" t="s">
        <v>348</v>
      </c>
      <c r="E64" s="28" t="s">
        <v>318</v>
      </c>
      <c r="F64" s="30">
        <v>83400</v>
      </c>
      <c r="G64" s="30">
        <v>0</v>
      </c>
      <c r="H64" s="30">
        <f t="shared" si="0"/>
        <v>0</v>
      </c>
    </row>
    <row r="65" spans="1:8" ht="25.5">
      <c r="A65" s="26">
        <f t="shared" si="1"/>
        <v>53</v>
      </c>
      <c r="B65" s="29" t="s">
        <v>465</v>
      </c>
      <c r="C65" s="28" t="s">
        <v>340</v>
      </c>
      <c r="D65" s="28" t="s">
        <v>348</v>
      </c>
      <c r="E65" s="28" t="s">
        <v>324</v>
      </c>
      <c r="F65" s="30">
        <v>83400</v>
      </c>
      <c r="G65" s="30">
        <v>0</v>
      </c>
      <c r="H65" s="30">
        <f t="shared" si="0"/>
        <v>0</v>
      </c>
    </row>
    <row r="66" spans="1:8" ht="12.75">
      <c r="A66" s="26">
        <f t="shared" si="1"/>
        <v>54</v>
      </c>
      <c r="B66" s="29" t="s">
        <v>493</v>
      </c>
      <c r="C66" s="28" t="s">
        <v>340</v>
      </c>
      <c r="D66" s="28" t="s">
        <v>349</v>
      </c>
      <c r="E66" s="28" t="s">
        <v>318</v>
      </c>
      <c r="F66" s="30">
        <v>3410000</v>
      </c>
      <c r="G66" s="30">
        <v>1005232.73</v>
      </c>
      <c r="H66" s="30">
        <f t="shared" si="0"/>
        <v>29.47896568914956</v>
      </c>
    </row>
    <row r="67" spans="1:8" ht="38.25">
      <c r="A67" s="26">
        <f t="shared" si="1"/>
        <v>55</v>
      </c>
      <c r="B67" s="29" t="s">
        <v>258</v>
      </c>
      <c r="C67" s="28" t="s">
        <v>340</v>
      </c>
      <c r="D67" s="28" t="s">
        <v>350</v>
      </c>
      <c r="E67" s="28" t="s">
        <v>318</v>
      </c>
      <c r="F67" s="30">
        <v>3410000</v>
      </c>
      <c r="G67" s="30">
        <v>1005232.73</v>
      </c>
      <c r="H67" s="30">
        <f t="shared" si="0"/>
        <v>29.47896568914956</v>
      </c>
    </row>
    <row r="68" spans="1:8" ht="12.75">
      <c r="A68" s="26">
        <f t="shared" si="1"/>
        <v>56</v>
      </c>
      <c r="B68" s="29" t="s">
        <v>494</v>
      </c>
      <c r="C68" s="28" t="s">
        <v>340</v>
      </c>
      <c r="D68" s="28" t="s">
        <v>350</v>
      </c>
      <c r="E68" s="28" t="s">
        <v>351</v>
      </c>
      <c r="F68" s="30">
        <v>3410000</v>
      </c>
      <c r="G68" s="30">
        <v>1005232.73</v>
      </c>
      <c r="H68" s="30">
        <f t="shared" si="0"/>
        <v>29.47896568914956</v>
      </c>
    </row>
    <row r="69" spans="1:8" ht="25.5">
      <c r="A69" s="27">
        <f t="shared" si="1"/>
        <v>57</v>
      </c>
      <c r="B69" s="33" t="s">
        <v>495</v>
      </c>
      <c r="C69" s="32" t="s">
        <v>352</v>
      </c>
      <c r="D69" s="32" t="s">
        <v>320</v>
      </c>
      <c r="E69" s="32" t="s">
        <v>318</v>
      </c>
      <c r="F69" s="34">
        <v>3040115</v>
      </c>
      <c r="G69" s="34">
        <v>1133680.53</v>
      </c>
      <c r="H69" s="34">
        <f t="shared" si="0"/>
        <v>37.290712028985745</v>
      </c>
    </row>
    <row r="70" spans="1:8" ht="38.25">
      <c r="A70" s="26">
        <f t="shared" si="1"/>
        <v>58</v>
      </c>
      <c r="B70" s="29" t="s">
        <v>496</v>
      </c>
      <c r="C70" s="28" t="s">
        <v>354</v>
      </c>
      <c r="D70" s="28" t="s">
        <v>320</v>
      </c>
      <c r="E70" s="28" t="s">
        <v>318</v>
      </c>
      <c r="F70" s="30">
        <v>2539115</v>
      </c>
      <c r="G70" s="30">
        <v>1083680.53</v>
      </c>
      <c r="H70" s="30">
        <f t="shared" si="0"/>
        <v>42.67945839396798</v>
      </c>
    </row>
    <row r="71" spans="1:8" ht="38.25">
      <c r="A71" s="26">
        <f t="shared" si="1"/>
        <v>59</v>
      </c>
      <c r="B71" s="29" t="s">
        <v>497</v>
      </c>
      <c r="C71" s="28" t="s">
        <v>354</v>
      </c>
      <c r="D71" s="28" t="s">
        <v>355</v>
      </c>
      <c r="E71" s="28" t="s">
        <v>318</v>
      </c>
      <c r="F71" s="30">
        <v>2539115</v>
      </c>
      <c r="G71" s="30">
        <v>1083680.53</v>
      </c>
      <c r="H71" s="30">
        <f t="shared" si="0"/>
        <v>42.67945839396798</v>
      </c>
    </row>
    <row r="72" spans="1:8" ht="38.25">
      <c r="A72" s="26">
        <f t="shared" si="1"/>
        <v>60</v>
      </c>
      <c r="B72" s="29" t="s">
        <v>498</v>
      </c>
      <c r="C72" s="28" t="s">
        <v>354</v>
      </c>
      <c r="D72" s="28" t="s">
        <v>356</v>
      </c>
      <c r="E72" s="28" t="s">
        <v>318</v>
      </c>
      <c r="F72" s="30">
        <v>2539115</v>
      </c>
      <c r="G72" s="30">
        <v>1083680.53</v>
      </c>
      <c r="H72" s="30">
        <f t="shared" si="0"/>
        <v>42.67945839396798</v>
      </c>
    </row>
    <row r="73" spans="1:8" ht="12.75">
      <c r="A73" s="26">
        <f t="shared" si="1"/>
        <v>61</v>
      </c>
      <c r="B73" s="29" t="s">
        <v>489</v>
      </c>
      <c r="C73" s="28" t="s">
        <v>354</v>
      </c>
      <c r="D73" s="28" t="s">
        <v>356</v>
      </c>
      <c r="E73" s="28" t="s">
        <v>345</v>
      </c>
      <c r="F73" s="30">
        <v>2044115</v>
      </c>
      <c r="G73" s="30">
        <v>903469.94</v>
      </c>
      <c r="H73" s="30">
        <f t="shared" si="0"/>
        <v>44.19858667442879</v>
      </c>
    </row>
    <row r="74" spans="1:8" ht="25.5">
      <c r="A74" s="26">
        <f t="shared" si="1"/>
        <v>62</v>
      </c>
      <c r="B74" s="29" t="s">
        <v>465</v>
      </c>
      <c r="C74" s="28" t="s">
        <v>354</v>
      </c>
      <c r="D74" s="28" t="s">
        <v>356</v>
      </c>
      <c r="E74" s="28" t="s">
        <v>324</v>
      </c>
      <c r="F74" s="30">
        <v>495000</v>
      </c>
      <c r="G74" s="30">
        <v>180210.59</v>
      </c>
      <c r="H74" s="30">
        <f t="shared" si="0"/>
        <v>36.406179797979796</v>
      </c>
    </row>
    <row r="75" spans="1:8" ht="25.5">
      <c r="A75" s="26">
        <f t="shared" si="1"/>
        <v>63</v>
      </c>
      <c r="B75" s="29" t="s">
        <v>499</v>
      </c>
      <c r="C75" s="28" t="s">
        <v>357</v>
      </c>
      <c r="D75" s="28" t="s">
        <v>320</v>
      </c>
      <c r="E75" s="28" t="s">
        <v>318</v>
      </c>
      <c r="F75" s="30">
        <v>501000</v>
      </c>
      <c r="G75" s="30">
        <v>50000</v>
      </c>
      <c r="H75" s="30">
        <f t="shared" si="0"/>
        <v>9.980039920159681</v>
      </c>
    </row>
    <row r="76" spans="1:8" ht="12.75">
      <c r="A76" s="26">
        <f t="shared" si="1"/>
        <v>64</v>
      </c>
      <c r="B76" s="29" t="s">
        <v>493</v>
      </c>
      <c r="C76" s="28" t="s">
        <v>357</v>
      </c>
      <c r="D76" s="28" t="s">
        <v>349</v>
      </c>
      <c r="E76" s="28" t="s">
        <v>318</v>
      </c>
      <c r="F76" s="30">
        <v>501000</v>
      </c>
      <c r="G76" s="30">
        <v>50000</v>
      </c>
      <c r="H76" s="30">
        <f t="shared" si="0"/>
        <v>9.980039920159681</v>
      </c>
    </row>
    <row r="77" spans="1:8" ht="51">
      <c r="A77" s="26">
        <f t="shared" si="1"/>
        <v>65</v>
      </c>
      <c r="B77" s="29" t="s">
        <v>259</v>
      </c>
      <c r="C77" s="28" t="s">
        <v>357</v>
      </c>
      <c r="D77" s="28" t="s">
        <v>353</v>
      </c>
      <c r="E77" s="28" t="s">
        <v>318</v>
      </c>
      <c r="F77" s="30">
        <v>350000</v>
      </c>
      <c r="G77" s="30">
        <v>40000</v>
      </c>
      <c r="H77" s="30">
        <f t="shared" si="0"/>
        <v>11.428571428571429</v>
      </c>
    </row>
    <row r="78" spans="1:8" ht="12.75">
      <c r="A78" s="26">
        <f t="shared" si="1"/>
        <v>66</v>
      </c>
      <c r="B78" s="29" t="s">
        <v>494</v>
      </c>
      <c r="C78" s="28" t="s">
        <v>357</v>
      </c>
      <c r="D78" s="28" t="s">
        <v>353</v>
      </c>
      <c r="E78" s="28" t="s">
        <v>351</v>
      </c>
      <c r="F78" s="30">
        <v>350000</v>
      </c>
      <c r="G78" s="30">
        <v>40000</v>
      </c>
      <c r="H78" s="30">
        <f aca="true" t="shared" si="2" ref="H78:H140">G78/F78*100</f>
        <v>11.428571428571429</v>
      </c>
    </row>
    <row r="79" spans="1:8" ht="51">
      <c r="A79" s="26">
        <f aca="true" t="shared" si="3" ref="A79:A141">1+A78</f>
        <v>67</v>
      </c>
      <c r="B79" s="29" t="s">
        <v>260</v>
      </c>
      <c r="C79" s="28" t="s">
        <v>357</v>
      </c>
      <c r="D79" s="28" t="s">
        <v>358</v>
      </c>
      <c r="E79" s="28" t="s">
        <v>318</v>
      </c>
      <c r="F79" s="30">
        <v>151000</v>
      </c>
      <c r="G79" s="30">
        <v>10000</v>
      </c>
      <c r="H79" s="30">
        <f t="shared" si="2"/>
        <v>6.622516556291391</v>
      </c>
    </row>
    <row r="80" spans="1:8" ht="12.75">
      <c r="A80" s="26">
        <f t="shared" si="3"/>
        <v>68</v>
      </c>
      <c r="B80" s="29" t="s">
        <v>494</v>
      </c>
      <c r="C80" s="28" t="s">
        <v>357</v>
      </c>
      <c r="D80" s="28" t="s">
        <v>358</v>
      </c>
      <c r="E80" s="28" t="s">
        <v>351</v>
      </c>
      <c r="F80" s="30">
        <v>151000</v>
      </c>
      <c r="G80" s="30">
        <v>10000</v>
      </c>
      <c r="H80" s="30">
        <f t="shared" si="2"/>
        <v>6.622516556291391</v>
      </c>
    </row>
    <row r="81" spans="1:8" ht="12.75">
      <c r="A81" s="27">
        <f t="shared" si="3"/>
        <v>69</v>
      </c>
      <c r="B81" s="33" t="s">
        <v>500</v>
      </c>
      <c r="C81" s="32" t="s">
        <v>359</v>
      </c>
      <c r="D81" s="32" t="s">
        <v>320</v>
      </c>
      <c r="E81" s="32" t="s">
        <v>318</v>
      </c>
      <c r="F81" s="34">
        <v>9544400</v>
      </c>
      <c r="G81" s="34">
        <v>762483.84</v>
      </c>
      <c r="H81" s="34">
        <f t="shared" si="2"/>
        <v>7.988808515988433</v>
      </c>
    </row>
    <row r="82" spans="1:8" ht="12.75">
      <c r="A82" s="26">
        <f t="shared" si="3"/>
        <v>70</v>
      </c>
      <c r="B82" s="29" t="s">
        <v>501</v>
      </c>
      <c r="C82" s="28" t="s">
        <v>360</v>
      </c>
      <c r="D82" s="28" t="s">
        <v>320</v>
      </c>
      <c r="E82" s="28" t="s">
        <v>318</v>
      </c>
      <c r="F82" s="30">
        <v>570000</v>
      </c>
      <c r="G82" s="30">
        <v>58477.6</v>
      </c>
      <c r="H82" s="30">
        <f t="shared" si="2"/>
        <v>10.259228070175439</v>
      </c>
    </row>
    <row r="83" spans="1:8" ht="12.75">
      <c r="A83" s="26">
        <f t="shared" si="3"/>
        <v>71</v>
      </c>
      <c r="B83" s="29" t="s">
        <v>493</v>
      </c>
      <c r="C83" s="28" t="s">
        <v>360</v>
      </c>
      <c r="D83" s="28" t="s">
        <v>349</v>
      </c>
      <c r="E83" s="28" t="s">
        <v>318</v>
      </c>
      <c r="F83" s="30">
        <v>570000</v>
      </c>
      <c r="G83" s="30">
        <v>58477.6</v>
      </c>
      <c r="H83" s="30">
        <f t="shared" si="2"/>
        <v>10.259228070175439</v>
      </c>
    </row>
    <row r="84" spans="1:8" ht="76.5">
      <c r="A84" s="26">
        <f t="shared" si="3"/>
        <v>72</v>
      </c>
      <c r="B84" s="29" t="s">
        <v>551</v>
      </c>
      <c r="C84" s="28" t="s">
        <v>360</v>
      </c>
      <c r="D84" s="28" t="s">
        <v>361</v>
      </c>
      <c r="E84" s="28" t="s">
        <v>318</v>
      </c>
      <c r="F84" s="30">
        <v>570000</v>
      </c>
      <c r="G84" s="30">
        <v>58477.6</v>
      </c>
      <c r="H84" s="30">
        <f t="shared" si="2"/>
        <v>10.259228070175439</v>
      </c>
    </row>
    <row r="85" spans="1:8" ht="12.75">
      <c r="A85" s="26">
        <f t="shared" si="3"/>
        <v>73</v>
      </c>
      <c r="B85" s="29" t="s">
        <v>494</v>
      </c>
      <c r="C85" s="28" t="s">
        <v>360</v>
      </c>
      <c r="D85" s="28" t="s">
        <v>361</v>
      </c>
      <c r="E85" s="28" t="s">
        <v>351</v>
      </c>
      <c r="F85" s="30">
        <v>570000</v>
      </c>
      <c r="G85" s="30">
        <v>58477.6</v>
      </c>
      <c r="H85" s="30">
        <f t="shared" si="2"/>
        <v>10.259228070175439</v>
      </c>
    </row>
    <row r="86" spans="1:8" ht="12.75">
      <c r="A86" s="26">
        <f t="shared" si="3"/>
        <v>74</v>
      </c>
      <c r="B86" s="29" t="s">
        <v>502</v>
      </c>
      <c r="C86" s="28" t="s">
        <v>362</v>
      </c>
      <c r="D86" s="28" t="s">
        <v>320</v>
      </c>
      <c r="E86" s="28" t="s">
        <v>318</v>
      </c>
      <c r="F86" s="30">
        <v>2403000</v>
      </c>
      <c r="G86" s="30">
        <v>149886.69</v>
      </c>
      <c r="H86" s="30">
        <f t="shared" si="2"/>
        <v>6.237481897627966</v>
      </c>
    </row>
    <row r="87" spans="1:8" ht="12.75">
      <c r="A87" s="26">
        <f t="shared" si="3"/>
        <v>75</v>
      </c>
      <c r="B87" s="29" t="s">
        <v>503</v>
      </c>
      <c r="C87" s="28" t="s">
        <v>362</v>
      </c>
      <c r="D87" s="28" t="s">
        <v>363</v>
      </c>
      <c r="E87" s="28" t="s">
        <v>318</v>
      </c>
      <c r="F87" s="30">
        <v>2403000</v>
      </c>
      <c r="G87" s="30">
        <v>149886.69</v>
      </c>
      <c r="H87" s="30">
        <f t="shared" si="2"/>
        <v>6.237481897627966</v>
      </c>
    </row>
    <row r="88" spans="1:8" ht="63.75">
      <c r="A88" s="26">
        <f t="shared" si="3"/>
        <v>76</v>
      </c>
      <c r="B88" s="29" t="s">
        <v>504</v>
      </c>
      <c r="C88" s="28" t="s">
        <v>362</v>
      </c>
      <c r="D88" s="28" t="s">
        <v>364</v>
      </c>
      <c r="E88" s="28" t="s">
        <v>318</v>
      </c>
      <c r="F88" s="30">
        <v>2403000</v>
      </c>
      <c r="G88" s="30">
        <v>149886.69</v>
      </c>
      <c r="H88" s="30">
        <f t="shared" si="2"/>
        <v>6.237481897627966</v>
      </c>
    </row>
    <row r="89" spans="1:8" ht="12.75">
      <c r="A89" s="26">
        <f t="shared" si="3"/>
        <v>77</v>
      </c>
      <c r="B89" s="29" t="s">
        <v>489</v>
      </c>
      <c r="C89" s="28" t="s">
        <v>362</v>
      </c>
      <c r="D89" s="28" t="s">
        <v>364</v>
      </c>
      <c r="E89" s="28" t="s">
        <v>345</v>
      </c>
      <c r="F89" s="30">
        <v>2403000</v>
      </c>
      <c r="G89" s="30">
        <v>149886.69</v>
      </c>
      <c r="H89" s="30">
        <f t="shared" si="2"/>
        <v>6.237481897627966</v>
      </c>
    </row>
    <row r="90" spans="1:8" ht="12.75">
      <c r="A90" s="26">
        <f t="shared" si="3"/>
        <v>78</v>
      </c>
      <c r="B90" s="29" t="s">
        <v>505</v>
      </c>
      <c r="C90" s="28" t="s">
        <v>365</v>
      </c>
      <c r="D90" s="28" t="s">
        <v>320</v>
      </c>
      <c r="E90" s="28" t="s">
        <v>318</v>
      </c>
      <c r="F90" s="30">
        <v>54000</v>
      </c>
      <c r="G90" s="30">
        <v>0</v>
      </c>
      <c r="H90" s="30">
        <f t="shared" si="2"/>
        <v>0</v>
      </c>
    </row>
    <row r="91" spans="1:8" ht="12.75">
      <c r="A91" s="26">
        <f t="shared" si="3"/>
        <v>79</v>
      </c>
      <c r="B91" s="29" t="s">
        <v>493</v>
      </c>
      <c r="C91" s="28" t="s">
        <v>365</v>
      </c>
      <c r="D91" s="28" t="s">
        <v>349</v>
      </c>
      <c r="E91" s="28" t="s">
        <v>318</v>
      </c>
      <c r="F91" s="30">
        <v>54000</v>
      </c>
      <c r="G91" s="30">
        <v>0</v>
      </c>
      <c r="H91" s="30">
        <f t="shared" si="2"/>
        <v>0</v>
      </c>
    </row>
    <row r="92" spans="1:8" ht="51">
      <c r="A92" s="26">
        <f t="shared" si="3"/>
        <v>80</v>
      </c>
      <c r="B92" s="29" t="s">
        <v>261</v>
      </c>
      <c r="C92" s="28" t="s">
        <v>365</v>
      </c>
      <c r="D92" s="28" t="s">
        <v>366</v>
      </c>
      <c r="E92" s="28" t="s">
        <v>318</v>
      </c>
      <c r="F92" s="30">
        <v>54000</v>
      </c>
      <c r="G92" s="30">
        <v>0</v>
      </c>
      <c r="H92" s="30">
        <f t="shared" si="2"/>
        <v>0</v>
      </c>
    </row>
    <row r="93" spans="1:8" ht="12.75">
      <c r="A93" s="26">
        <f t="shared" si="3"/>
        <v>81</v>
      </c>
      <c r="B93" s="29" t="s">
        <v>494</v>
      </c>
      <c r="C93" s="28" t="s">
        <v>365</v>
      </c>
      <c r="D93" s="28" t="s">
        <v>366</v>
      </c>
      <c r="E93" s="28" t="s">
        <v>351</v>
      </c>
      <c r="F93" s="30">
        <v>54000</v>
      </c>
      <c r="G93" s="30">
        <v>0</v>
      </c>
      <c r="H93" s="30">
        <f t="shared" si="2"/>
        <v>0</v>
      </c>
    </row>
    <row r="94" spans="1:8" ht="12.75">
      <c r="A94" s="26">
        <f t="shared" si="3"/>
        <v>82</v>
      </c>
      <c r="B94" s="29" t="s">
        <v>506</v>
      </c>
      <c r="C94" s="28" t="s">
        <v>367</v>
      </c>
      <c r="D94" s="28" t="s">
        <v>320</v>
      </c>
      <c r="E94" s="28" t="s">
        <v>318</v>
      </c>
      <c r="F94" s="30">
        <v>471000</v>
      </c>
      <c r="G94" s="30">
        <v>93155</v>
      </c>
      <c r="H94" s="30">
        <f t="shared" si="2"/>
        <v>19.77813163481953</v>
      </c>
    </row>
    <row r="95" spans="1:8" ht="12.75">
      <c r="A95" s="26">
        <f t="shared" si="3"/>
        <v>83</v>
      </c>
      <c r="B95" s="29" t="s">
        <v>493</v>
      </c>
      <c r="C95" s="28" t="s">
        <v>367</v>
      </c>
      <c r="D95" s="28" t="s">
        <v>349</v>
      </c>
      <c r="E95" s="28" t="s">
        <v>318</v>
      </c>
      <c r="F95" s="30">
        <v>471000</v>
      </c>
      <c r="G95" s="30">
        <v>93155</v>
      </c>
      <c r="H95" s="30">
        <f t="shared" si="2"/>
        <v>19.77813163481953</v>
      </c>
    </row>
    <row r="96" spans="1:8" ht="51">
      <c r="A96" s="26">
        <f t="shared" si="3"/>
        <v>84</v>
      </c>
      <c r="B96" s="29" t="s">
        <v>261</v>
      </c>
      <c r="C96" s="28" t="s">
        <v>367</v>
      </c>
      <c r="D96" s="28" t="s">
        <v>366</v>
      </c>
      <c r="E96" s="28" t="s">
        <v>318</v>
      </c>
      <c r="F96" s="30">
        <v>471000</v>
      </c>
      <c r="G96" s="30">
        <v>93155</v>
      </c>
      <c r="H96" s="30">
        <f t="shared" si="2"/>
        <v>19.77813163481953</v>
      </c>
    </row>
    <row r="97" spans="1:8" ht="12.75">
      <c r="A97" s="26">
        <f t="shared" si="3"/>
        <v>85</v>
      </c>
      <c r="B97" s="29" t="s">
        <v>494</v>
      </c>
      <c r="C97" s="28" t="s">
        <v>367</v>
      </c>
      <c r="D97" s="28" t="s">
        <v>366</v>
      </c>
      <c r="E97" s="28" t="s">
        <v>351</v>
      </c>
      <c r="F97" s="30">
        <v>471000</v>
      </c>
      <c r="G97" s="30">
        <v>93155</v>
      </c>
      <c r="H97" s="30">
        <f t="shared" si="2"/>
        <v>19.77813163481953</v>
      </c>
    </row>
    <row r="98" spans="1:8" ht="12.75">
      <c r="A98" s="26">
        <f t="shared" si="3"/>
        <v>86</v>
      </c>
      <c r="B98" s="29" t="s">
        <v>507</v>
      </c>
      <c r="C98" s="28" t="s">
        <v>368</v>
      </c>
      <c r="D98" s="28" t="s">
        <v>320</v>
      </c>
      <c r="E98" s="28" t="s">
        <v>318</v>
      </c>
      <c r="F98" s="30">
        <v>1064200</v>
      </c>
      <c r="G98" s="30">
        <v>95620</v>
      </c>
      <c r="H98" s="30">
        <f t="shared" si="2"/>
        <v>8.98515316669799</v>
      </c>
    </row>
    <row r="99" spans="1:8" ht="12.75">
      <c r="A99" s="26">
        <f t="shared" si="3"/>
        <v>87</v>
      </c>
      <c r="B99" s="29" t="s">
        <v>493</v>
      </c>
      <c r="C99" s="28" t="s">
        <v>368</v>
      </c>
      <c r="D99" s="28" t="s">
        <v>349</v>
      </c>
      <c r="E99" s="28" t="s">
        <v>318</v>
      </c>
      <c r="F99" s="30">
        <v>697400</v>
      </c>
      <c r="G99" s="30">
        <v>95620</v>
      </c>
      <c r="H99" s="30">
        <f t="shared" si="2"/>
        <v>13.710926297677087</v>
      </c>
    </row>
    <row r="100" spans="1:8" ht="38.25" customHeight="1">
      <c r="A100" s="26">
        <f t="shared" si="3"/>
        <v>88</v>
      </c>
      <c r="B100" s="29" t="s">
        <v>262</v>
      </c>
      <c r="C100" s="28" t="s">
        <v>368</v>
      </c>
      <c r="D100" s="28" t="s">
        <v>369</v>
      </c>
      <c r="E100" s="28" t="s">
        <v>318</v>
      </c>
      <c r="F100" s="30">
        <v>697400</v>
      </c>
      <c r="G100" s="30">
        <v>95620</v>
      </c>
      <c r="H100" s="30">
        <f t="shared" si="2"/>
        <v>13.710926297677087</v>
      </c>
    </row>
    <row r="101" spans="1:8" ht="12.75">
      <c r="A101" s="26">
        <f t="shared" si="3"/>
        <v>89</v>
      </c>
      <c r="B101" s="29" t="s">
        <v>494</v>
      </c>
      <c r="C101" s="28" t="s">
        <v>368</v>
      </c>
      <c r="D101" s="28" t="s">
        <v>369</v>
      </c>
      <c r="E101" s="28" t="s">
        <v>351</v>
      </c>
      <c r="F101" s="30">
        <v>697400</v>
      </c>
      <c r="G101" s="30">
        <v>95620</v>
      </c>
      <c r="H101" s="30">
        <f t="shared" si="2"/>
        <v>13.710926297677087</v>
      </c>
    </row>
    <row r="102" spans="1:8" ht="25.5">
      <c r="A102" s="26">
        <f t="shared" si="3"/>
        <v>90</v>
      </c>
      <c r="B102" s="29" t="s">
        <v>552</v>
      </c>
      <c r="C102" s="28" t="s">
        <v>368</v>
      </c>
      <c r="D102" s="28" t="s">
        <v>553</v>
      </c>
      <c r="E102" s="28" t="s">
        <v>318</v>
      </c>
      <c r="F102" s="30">
        <v>366800</v>
      </c>
      <c r="G102" s="30">
        <v>0</v>
      </c>
      <c r="H102" s="30">
        <f t="shared" si="2"/>
        <v>0</v>
      </c>
    </row>
    <row r="103" spans="1:8" ht="12.75">
      <c r="A103" s="26">
        <f t="shared" si="3"/>
        <v>91</v>
      </c>
      <c r="B103" s="29" t="s">
        <v>494</v>
      </c>
      <c r="C103" s="28" t="s">
        <v>368</v>
      </c>
      <c r="D103" s="28" t="s">
        <v>553</v>
      </c>
      <c r="E103" s="28" t="s">
        <v>351</v>
      </c>
      <c r="F103" s="30">
        <v>366800</v>
      </c>
      <c r="G103" s="30">
        <v>0</v>
      </c>
      <c r="H103" s="30">
        <f t="shared" si="2"/>
        <v>0</v>
      </c>
    </row>
    <row r="104" spans="1:8" ht="12.75">
      <c r="A104" s="26">
        <f t="shared" si="3"/>
        <v>92</v>
      </c>
      <c r="B104" s="29" t="s">
        <v>508</v>
      </c>
      <c r="C104" s="28" t="s">
        <v>370</v>
      </c>
      <c r="D104" s="28" t="s">
        <v>320</v>
      </c>
      <c r="E104" s="28" t="s">
        <v>318</v>
      </c>
      <c r="F104" s="30">
        <v>4982200</v>
      </c>
      <c r="G104" s="30">
        <v>365344.55</v>
      </c>
      <c r="H104" s="30">
        <f t="shared" si="2"/>
        <v>7.33299646742403</v>
      </c>
    </row>
    <row r="105" spans="1:8" ht="12.75">
      <c r="A105" s="26">
        <f t="shared" si="3"/>
        <v>93</v>
      </c>
      <c r="B105" s="29" t="s">
        <v>493</v>
      </c>
      <c r="C105" s="28" t="s">
        <v>370</v>
      </c>
      <c r="D105" s="28" t="s">
        <v>349</v>
      </c>
      <c r="E105" s="28" t="s">
        <v>318</v>
      </c>
      <c r="F105" s="30">
        <v>3210800</v>
      </c>
      <c r="G105" s="30">
        <v>365344.55</v>
      </c>
      <c r="H105" s="30">
        <f t="shared" si="2"/>
        <v>11.378614364021427</v>
      </c>
    </row>
    <row r="106" spans="1:8" ht="63.75">
      <c r="A106" s="26">
        <f t="shared" si="3"/>
        <v>94</v>
      </c>
      <c r="B106" s="29" t="s">
        <v>554</v>
      </c>
      <c r="C106" s="28" t="s">
        <v>370</v>
      </c>
      <c r="D106" s="28" t="s">
        <v>167</v>
      </c>
      <c r="E106" s="28" t="s">
        <v>318</v>
      </c>
      <c r="F106" s="30">
        <v>361800</v>
      </c>
      <c r="G106" s="30">
        <v>0</v>
      </c>
      <c r="H106" s="30">
        <f t="shared" si="2"/>
        <v>0</v>
      </c>
    </row>
    <row r="107" spans="1:8" ht="12.75">
      <c r="A107" s="26">
        <f t="shared" si="3"/>
        <v>95</v>
      </c>
      <c r="B107" s="29" t="s">
        <v>494</v>
      </c>
      <c r="C107" s="28" t="s">
        <v>370</v>
      </c>
      <c r="D107" s="28" t="s">
        <v>167</v>
      </c>
      <c r="E107" s="28" t="s">
        <v>351</v>
      </c>
      <c r="F107" s="30">
        <v>361800</v>
      </c>
      <c r="G107" s="30">
        <v>0</v>
      </c>
      <c r="H107" s="30">
        <f t="shared" si="2"/>
        <v>0</v>
      </c>
    </row>
    <row r="108" spans="1:8" ht="51">
      <c r="A108" s="26">
        <f t="shared" si="3"/>
        <v>96</v>
      </c>
      <c r="B108" s="29" t="s">
        <v>263</v>
      </c>
      <c r="C108" s="28" t="s">
        <v>370</v>
      </c>
      <c r="D108" s="28" t="s">
        <v>371</v>
      </c>
      <c r="E108" s="28" t="s">
        <v>318</v>
      </c>
      <c r="F108" s="30">
        <v>920000</v>
      </c>
      <c r="G108" s="30">
        <v>349344.55</v>
      </c>
      <c r="H108" s="30">
        <f t="shared" si="2"/>
        <v>37.97223369565217</v>
      </c>
    </row>
    <row r="109" spans="1:8" ht="12.75">
      <c r="A109" s="26">
        <f t="shared" si="3"/>
        <v>97</v>
      </c>
      <c r="B109" s="29" t="s">
        <v>494</v>
      </c>
      <c r="C109" s="28" t="s">
        <v>370</v>
      </c>
      <c r="D109" s="28" t="s">
        <v>371</v>
      </c>
      <c r="E109" s="28" t="s">
        <v>351</v>
      </c>
      <c r="F109" s="30">
        <v>920000</v>
      </c>
      <c r="G109" s="30">
        <v>349344.55</v>
      </c>
      <c r="H109" s="30">
        <f t="shared" si="2"/>
        <v>37.97223369565217</v>
      </c>
    </row>
    <row r="110" spans="1:8" ht="51">
      <c r="A110" s="26">
        <f t="shared" si="3"/>
        <v>98</v>
      </c>
      <c r="B110" s="29" t="s">
        <v>264</v>
      </c>
      <c r="C110" s="28" t="s">
        <v>370</v>
      </c>
      <c r="D110" s="28" t="s">
        <v>372</v>
      </c>
      <c r="E110" s="28" t="s">
        <v>318</v>
      </c>
      <c r="F110" s="30">
        <v>1789000</v>
      </c>
      <c r="G110" s="30">
        <v>0</v>
      </c>
      <c r="H110" s="30">
        <f t="shared" si="2"/>
        <v>0</v>
      </c>
    </row>
    <row r="111" spans="1:8" ht="12.75">
      <c r="A111" s="26">
        <f t="shared" si="3"/>
        <v>99</v>
      </c>
      <c r="B111" s="29" t="s">
        <v>494</v>
      </c>
      <c r="C111" s="28" t="s">
        <v>370</v>
      </c>
      <c r="D111" s="28" t="s">
        <v>372</v>
      </c>
      <c r="E111" s="28" t="s">
        <v>351</v>
      </c>
      <c r="F111" s="30">
        <v>1789000</v>
      </c>
      <c r="G111" s="30">
        <v>0</v>
      </c>
      <c r="H111" s="30">
        <f t="shared" si="2"/>
        <v>0</v>
      </c>
    </row>
    <row r="112" spans="1:8" ht="51">
      <c r="A112" s="26">
        <f t="shared" si="3"/>
        <v>100</v>
      </c>
      <c r="B112" s="29" t="s">
        <v>265</v>
      </c>
      <c r="C112" s="28" t="s">
        <v>370</v>
      </c>
      <c r="D112" s="28" t="s">
        <v>373</v>
      </c>
      <c r="E112" s="28" t="s">
        <v>318</v>
      </c>
      <c r="F112" s="30">
        <v>140000</v>
      </c>
      <c r="G112" s="30">
        <v>16000</v>
      </c>
      <c r="H112" s="30">
        <f t="shared" si="2"/>
        <v>11.428571428571429</v>
      </c>
    </row>
    <row r="113" spans="1:8" ht="12.75">
      <c r="A113" s="26">
        <f t="shared" si="3"/>
        <v>101</v>
      </c>
      <c r="B113" s="29" t="s">
        <v>494</v>
      </c>
      <c r="C113" s="28" t="s">
        <v>370</v>
      </c>
      <c r="D113" s="28" t="s">
        <v>373</v>
      </c>
      <c r="E113" s="28" t="s">
        <v>351</v>
      </c>
      <c r="F113" s="30">
        <v>140000</v>
      </c>
      <c r="G113" s="30">
        <v>16000</v>
      </c>
      <c r="H113" s="30">
        <f t="shared" si="2"/>
        <v>11.428571428571429</v>
      </c>
    </row>
    <row r="114" spans="1:8" ht="26.25" customHeight="1">
      <c r="A114" s="26">
        <f t="shared" si="3"/>
        <v>102</v>
      </c>
      <c r="B114" s="29" t="s">
        <v>510</v>
      </c>
      <c r="C114" s="28" t="s">
        <v>370</v>
      </c>
      <c r="D114" s="28" t="s">
        <v>375</v>
      </c>
      <c r="E114" s="28" t="s">
        <v>318</v>
      </c>
      <c r="F114" s="30">
        <v>844200</v>
      </c>
      <c r="G114" s="30">
        <v>0</v>
      </c>
      <c r="H114" s="30">
        <f t="shared" si="2"/>
        <v>0</v>
      </c>
    </row>
    <row r="115" spans="1:8" ht="38.25">
      <c r="A115" s="26">
        <f t="shared" si="3"/>
        <v>103</v>
      </c>
      <c r="B115" s="29" t="s">
        <v>511</v>
      </c>
      <c r="C115" s="28" t="s">
        <v>370</v>
      </c>
      <c r="D115" s="28" t="s">
        <v>376</v>
      </c>
      <c r="E115" s="28" t="s">
        <v>318</v>
      </c>
      <c r="F115" s="30">
        <v>844200</v>
      </c>
      <c r="G115" s="30">
        <v>0</v>
      </c>
      <c r="H115" s="30">
        <f t="shared" si="2"/>
        <v>0</v>
      </c>
    </row>
    <row r="116" spans="1:8" ht="12.75">
      <c r="A116" s="26">
        <f t="shared" si="3"/>
        <v>104</v>
      </c>
      <c r="B116" s="29" t="s">
        <v>494</v>
      </c>
      <c r="C116" s="28" t="s">
        <v>370</v>
      </c>
      <c r="D116" s="28" t="s">
        <v>376</v>
      </c>
      <c r="E116" s="28" t="s">
        <v>351</v>
      </c>
      <c r="F116" s="30">
        <v>844200</v>
      </c>
      <c r="G116" s="30">
        <v>0</v>
      </c>
      <c r="H116" s="30">
        <f t="shared" si="2"/>
        <v>0</v>
      </c>
    </row>
    <row r="117" spans="1:8" ht="38.25">
      <c r="A117" s="26">
        <f t="shared" si="3"/>
        <v>105</v>
      </c>
      <c r="B117" s="29" t="s">
        <v>512</v>
      </c>
      <c r="C117" s="28" t="s">
        <v>370</v>
      </c>
      <c r="D117" s="28" t="s">
        <v>377</v>
      </c>
      <c r="E117" s="28" t="s">
        <v>318</v>
      </c>
      <c r="F117" s="30">
        <v>927200</v>
      </c>
      <c r="G117" s="30">
        <v>0</v>
      </c>
      <c r="H117" s="30">
        <f t="shared" si="2"/>
        <v>0</v>
      </c>
    </row>
    <row r="118" spans="1:8" ht="51">
      <c r="A118" s="26">
        <f t="shared" si="3"/>
        <v>106</v>
      </c>
      <c r="B118" s="29" t="s">
        <v>513</v>
      </c>
      <c r="C118" s="28" t="s">
        <v>370</v>
      </c>
      <c r="D118" s="28" t="s">
        <v>378</v>
      </c>
      <c r="E118" s="28" t="s">
        <v>318</v>
      </c>
      <c r="F118" s="30">
        <v>927200</v>
      </c>
      <c r="G118" s="30">
        <v>0</v>
      </c>
      <c r="H118" s="30">
        <f t="shared" si="2"/>
        <v>0</v>
      </c>
    </row>
    <row r="119" spans="1:8" ht="12.75">
      <c r="A119" s="26">
        <f t="shared" si="3"/>
        <v>107</v>
      </c>
      <c r="B119" s="29" t="s">
        <v>494</v>
      </c>
      <c r="C119" s="28" t="s">
        <v>370</v>
      </c>
      <c r="D119" s="28" t="s">
        <v>378</v>
      </c>
      <c r="E119" s="28" t="s">
        <v>351</v>
      </c>
      <c r="F119" s="30">
        <v>927200</v>
      </c>
      <c r="G119" s="30">
        <v>0</v>
      </c>
      <c r="H119" s="30">
        <f t="shared" si="2"/>
        <v>0</v>
      </c>
    </row>
    <row r="120" spans="1:8" ht="12.75">
      <c r="A120" s="27">
        <f t="shared" si="3"/>
        <v>108</v>
      </c>
      <c r="B120" s="33" t="s">
        <v>514</v>
      </c>
      <c r="C120" s="32" t="s">
        <v>379</v>
      </c>
      <c r="D120" s="32" t="s">
        <v>320</v>
      </c>
      <c r="E120" s="32" t="s">
        <v>318</v>
      </c>
      <c r="F120" s="34">
        <v>6762000</v>
      </c>
      <c r="G120" s="34">
        <v>39411</v>
      </c>
      <c r="H120" s="34">
        <f t="shared" si="2"/>
        <v>0.5828305235137533</v>
      </c>
    </row>
    <row r="121" spans="1:8" ht="12.75">
      <c r="A121" s="26">
        <f t="shared" si="3"/>
        <v>109</v>
      </c>
      <c r="B121" s="29" t="s">
        <v>515</v>
      </c>
      <c r="C121" s="28" t="s">
        <v>381</v>
      </c>
      <c r="D121" s="28" t="s">
        <v>320</v>
      </c>
      <c r="E121" s="28" t="s">
        <v>318</v>
      </c>
      <c r="F121" s="30">
        <v>200000</v>
      </c>
      <c r="G121" s="30">
        <v>0</v>
      </c>
      <c r="H121" s="30">
        <f t="shared" si="2"/>
        <v>0</v>
      </c>
    </row>
    <row r="122" spans="1:8" ht="12.75">
      <c r="A122" s="26">
        <f t="shared" si="3"/>
        <v>110</v>
      </c>
      <c r="B122" s="29" t="s">
        <v>493</v>
      </c>
      <c r="C122" s="28" t="s">
        <v>381</v>
      </c>
      <c r="D122" s="28" t="s">
        <v>349</v>
      </c>
      <c r="E122" s="28" t="s">
        <v>318</v>
      </c>
      <c r="F122" s="30">
        <v>200000</v>
      </c>
      <c r="G122" s="30">
        <v>0</v>
      </c>
      <c r="H122" s="30">
        <f t="shared" si="2"/>
        <v>0</v>
      </c>
    </row>
    <row r="123" spans="1:8" ht="51">
      <c r="A123" s="26">
        <f t="shared" si="3"/>
        <v>111</v>
      </c>
      <c r="B123" s="29" t="s">
        <v>266</v>
      </c>
      <c r="C123" s="28" t="s">
        <v>381</v>
      </c>
      <c r="D123" s="28" t="s">
        <v>382</v>
      </c>
      <c r="E123" s="28" t="s">
        <v>318</v>
      </c>
      <c r="F123" s="30">
        <v>200000</v>
      </c>
      <c r="G123" s="30">
        <v>0</v>
      </c>
      <c r="H123" s="30">
        <f t="shared" si="2"/>
        <v>0</v>
      </c>
    </row>
    <row r="124" spans="1:8" ht="12.75">
      <c r="A124" s="26">
        <f t="shared" si="3"/>
        <v>112</v>
      </c>
      <c r="B124" s="29" t="s">
        <v>494</v>
      </c>
      <c r="C124" s="28" t="s">
        <v>381</v>
      </c>
      <c r="D124" s="28" t="s">
        <v>382</v>
      </c>
      <c r="E124" s="28" t="s">
        <v>351</v>
      </c>
      <c r="F124" s="30">
        <v>200000</v>
      </c>
      <c r="G124" s="30">
        <v>0</v>
      </c>
      <c r="H124" s="30">
        <f t="shared" si="2"/>
        <v>0</v>
      </c>
    </row>
    <row r="125" spans="1:8" ht="25.5">
      <c r="A125" s="26">
        <f t="shared" si="3"/>
        <v>113</v>
      </c>
      <c r="B125" s="29" t="s">
        <v>516</v>
      </c>
      <c r="C125" s="28" t="s">
        <v>383</v>
      </c>
      <c r="D125" s="28" t="s">
        <v>320</v>
      </c>
      <c r="E125" s="28" t="s">
        <v>318</v>
      </c>
      <c r="F125" s="30">
        <v>6562000</v>
      </c>
      <c r="G125" s="30">
        <v>39411</v>
      </c>
      <c r="H125" s="30">
        <f t="shared" si="2"/>
        <v>0.6005943309966474</v>
      </c>
    </row>
    <row r="126" spans="1:8" ht="12.75">
      <c r="A126" s="26">
        <f t="shared" si="3"/>
        <v>114</v>
      </c>
      <c r="B126" s="29" t="s">
        <v>493</v>
      </c>
      <c r="C126" s="28" t="s">
        <v>383</v>
      </c>
      <c r="D126" s="28" t="s">
        <v>349</v>
      </c>
      <c r="E126" s="28" t="s">
        <v>318</v>
      </c>
      <c r="F126" s="30">
        <v>6562000</v>
      </c>
      <c r="G126" s="30">
        <v>39411</v>
      </c>
      <c r="H126" s="30">
        <f t="shared" si="2"/>
        <v>0.6005943309966474</v>
      </c>
    </row>
    <row r="127" spans="1:8" ht="51" customHeight="1">
      <c r="A127" s="26">
        <f t="shared" si="3"/>
        <v>115</v>
      </c>
      <c r="B127" s="29" t="s">
        <v>267</v>
      </c>
      <c r="C127" s="28" t="s">
        <v>383</v>
      </c>
      <c r="D127" s="28" t="s">
        <v>384</v>
      </c>
      <c r="E127" s="28" t="s">
        <v>318</v>
      </c>
      <c r="F127" s="30">
        <v>6562000</v>
      </c>
      <c r="G127" s="30">
        <v>39411</v>
      </c>
      <c r="H127" s="30">
        <f t="shared" si="2"/>
        <v>0.6005943309966474</v>
      </c>
    </row>
    <row r="128" spans="1:8" ht="12.75">
      <c r="A128" s="26">
        <f t="shared" si="3"/>
        <v>116</v>
      </c>
      <c r="B128" s="29" t="s">
        <v>494</v>
      </c>
      <c r="C128" s="28" t="s">
        <v>383</v>
      </c>
      <c r="D128" s="28" t="s">
        <v>384</v>
      </c>
      <c r="E128" s="28" t="s">
        <v>351</v>
      </c>
      <c r="F128" s="30">
        <v>6562000</v>
      </c>
      <c r="G128" s="30">
        <v>39411</v>
      </c>
      <c r="H128" s="30">
        <f t="shared" si="2"/>
        <v>0.6005943309966474</v>
      </c>
    </row>
    <row r="129" spans="1:8" ht="12.75">
      <c r="A129" s="27">
        <f t="shared" si="3"/>
        <v>117</v>
      </c>
      <c r="B129" s="33" t="s">
        <v>517</v>
      </c>
      <c r="C129" s="32" t="s">
        <v>385</v>
      </c>
      <c r="D129" s="32" t="s">
        <v>320</v>
      </c>
      <c r="E129" s="32" t="s">
        <v>318</v>
      </c>
      <c r="F129" s="34">
        <v>2022000</v>
      </c>
      <c r="G129" s="34">
        <v>0</v>
      </c>
      <c r="H129" s="34">
        <f t="shared" si="2"/>
        <v>0</v>
      </c>
    </row>
    <row r="130" spans="1:8" ht="15" customHeight="1">
      <c r="A130" s="26">
        <f t="shared" si="3"/>
        <v>118</v>
      </c>
      <c r="B130" s="29" t="s">
        <v>518</v>
      </c>
      <c r="C130" s="28" t="s">
        <v>386</v>
      </c>
      <c r="D130" s="28" t="s">
        <v>320</v>
      </c>
      <c r="E130" s="28" t="s">
        <v>318</v>
      </c>
      <c r="F130" s="30">
        <v>2022000</v>
      </c>
      <c r="G130" s="30">
        <v>0</v>
      </c>
      <c r="H130" s="30">
        <f t="shared" si="2"/>
        <v>0</v>
      </c>
    </row>
    <row r="131" spans="1:8" ht="12.75">
      <c r="A131" s="26">
        <f t="shared" si="3"/>
        <v>119</v>
      </c>
      <c r="B131" s="29" t="s">
        <v>493</v>
      </c>
      <c r="C131" s="28" t="s">
        <v>386</v>
      </c>
      <c r="D131" s="28" t="s">
        <v>349</v>
      </c>
      <c r="E131" s="28" t="s">
        <v>318</v>
      </c>
      <c r="F131" s="30">
        <v>2022000</v>
      </c>
      <c r="G131" s="30">
        <v>0</v>
      </c>
      <c r="H131" s="30">
        <f t="shared" si="2"/>
        <v>0</v>
      </c>
    </row>
    <row r="132" spans="1:8" ht="51" customHeight="1">
      <c r="A132" s="26">
        <f t="shared" si="3"/>
        <v>120</v>
      </c>
      <c r="B132" s="29" t="s">
        <v>267</v>
      </c>
      <c r="C132" s="28" t="s">
        <v>386</v>
      </c>
      <c r="D132" s="28" t="s">
        <v>384</v>
      </c>
      <c r="E132" s="28" t="s">
        <v>318</v>
      </c>
      <c r="F132" s="30">
        <v>2022000</v>
      </c>
      <c r="G132" s="30">
        <v>0</v>
      </c>
      <c r="H132" s="30">
        <f t="shared" si="2"/>
        <v>0</v>
      </c>
    </row>
    <row r="133" spans="1:8" ht="12.75">
      <c r="A133" s="26">
        <f t="shared" si="3"/>
        <v>121</v>
      </c>
      <c r="B133" s="29" t="s">
        <v>494</v>
      </c>
      <c r="C133" s="28" t="s">
        <v>386</v>
      </c>
      <c r="D133" s="28" t="s">
        <v>384</v>
      </c>
      <c r="E133" s="28" t="s">
        <v>351</v>
      </c>
      <c r="F133" s="30">
        <v>2022000</v>
      </c>
      <c r="G133" s="30">
        <v>0</v>
      </c>
      <c r="H133" s="30">
        <f t="shared" si="2"/>
        <v>0</v>
      </c>
    </row>
    <row r="134" spans="1:8" ht="12.75">
      <c r="A134" s="27">
        <f t="shared" si="3"/>
        <v>122</v>
      </c>
      <c r="B134" s="33" t="s">
        <v>519</v>
      </c>
      <c r="C134" s="32" t="s">
        <v>387</v>
      </c>
      <c r="D134" s="32" t="s">
        <v>320</v>
      </c>
      <c r="E134" s="32" t="s">
        <v>318</v>
      </c>
      <c r="F134" s="34">
        <v>512290699.83</v>
      </c>
      <c r="G134" s="34">
        <f>189856432.39+G164+G166</f>
        <v>191134208.12</v>
      </c>
      <c r="H134" s="34">
        <f t="shared" si="2"/>
        <v>37.30971656979651</v>
      </c>
    </row>
    <row r="135" spans="1:8" ht="12.75">
      <c r="A135" s="26">
        <f t="shared" si="3"/>
        <v>123</v>
      </c>
      <c r="B135" s="29" t="s">
        <v>520</v>
      </c>
      <c r="C135" s="28" t="s">
        <v>388</v>
      </c>
      <c r="D135" s="28" t="s">
        <v>320</v>
      </c>
      <c r="E135" s="28" t="s">
        <v>318</v>
      </c>
      <c r="F135" s="30">
        <v>231706748.64</v>
      </c>
      <c r="G135" s="30">
        <v>59698254.54</v>
      </c>
      <c r="H135" s="30">
        <f t="shared" si="2"/>
        <v>25.76457306073224</v>
      </c>
    </row>
    <row r="136" spans="1:8" ht="12.75">
      <c r="A136" s="26">
        <f t="shared" si="3"/>
        <v>124</v>
      </c>
      <c r="B136" s="29" t="s">
        <v>522</v>
      </c>
      <c r="C136" s="28" t="s">
        <v>388</v>
      </c>
      <c r="D136" s="28" t="s">
        <v>389</v>
      </c>
      <c r="E136" s="28" t="s">
        <v>318</v>
      </c>
      <c r="F136" s="30">
        <v>176177424.64</v>
      </c>
      <c r="G136" s="30">
        <v>55420976.4</v>
      </c>
      <c r="H136" s="30">
        <f t="shared" si="2"/>
        <v>31.45747902334645</v>
      </c>
    </row>
    <row r="137" spans="1:8" ht="25.5">
      <c r="A137" s="26">
        <f t="shared" si="3"/>
        <v>125</v>
      </c>
      <c r="B137" s="29" t="s">
        <v>488</v>
      </c>
      <c r="C137" s="28" t="s">
        <v>388</v>
      </c>
      <c r="D137" s="28" t="s">
        <v>390</v>
      </c>
      <c r="E137" s="28" t="s">
        <v>318</v>
      </c>
      <c r="F137" s="30">
        <v>166284595.14</v>
      </c>
      <c r="G137" s="30">
        <v>51348505.35</v>
      </c>
      <c r="H137" s="30">
        <f t="shared" si="2"/>
        <v>30.879893177577966</v>
      </c>
    </row>
    <row r="138" spans="1:8" ht="12.75">
      <c r="A138" s="26">
        <f t="shared" si="3"/>
        <v>126</v>
      </c>
      <c r="B138" s="29" t="s">
        <v>489</v>
      </c>
      <c r="C138" s="28" t="s">
        <v>388</v>
      </c>
      <c r="D138" s="28" t="s">
        <v>390</v>
      </c>
      <c r="E138" s="28" t="s">
        <v>345</v>
      </c>
      <c r="F138" s="30">
        <v>166284595.14</v>
      </c>
      <c r="G138" s="30">
        <v>51348505.35</v>
      </c>
      <c r="H138" s="30">
        <f t="shared" si="2"/>
        <v>30.879893177577966</v>
      </c>
    </row>
    <row r="139" spans="1:8" ht="38.25">
      <c r="A139" s="26">
        <f t="shared" si="3"/>
        <v>127</v>
      </c>
      <c r="B139" s="29" t="s">
        <v>523</v>
      </c>
      <c r="C139" s="28" t="s">
        <v>388</v>
      </c>
      <c r="D139" s="28" t="s">
        <v>391</v>
      </c>
      <c r="E139" s="28" t="s">
        <v>318</v>
      </c>
      <c r="F139" s="30">
        <v>9892829.5</v>
      </c>
      <c r="G139" s="30">
        <v>4072471.05</v>
      </c>
      <c r="H139" s="30">
        <f t="shared" si="2"/>
        <v>41.16588737327374</v>
      </c>
    </row>
    <row r="140" spans="1:8" ht="12.75">
      <c r="A140" s="26">
        <f t="shared" si="3"/>
        <v>128</v>
      </c>
      <c r="B140" s="29" t="s">
        <v>489</v>
      </c>
      <c r="C140" s="28" t="s">
        <v>388</v>
      </c>
      <c r="D140" s="28" t="s">
        <v>391</v>
      </c>
      <c r="E140" s="28" t="s">
        <v>345</v>
      </c>
      <c r="F140" s="30">
        <v>9892829.5</v>
      </c>
      <c r="G140" s="30">
        <v>4072471.05</v>
      </c>
      <c r="H140" s="30">
        <f t="shared" si="2"/>
        <v>41.16588737327374</v>
      </c>
    </row>
    <row r="141" spans="1:8" ht="51.75" customHeight="1">
      <c r="A141" s="26">
        <f t="shared" si="3"/>
        <v>129</v>
      </c>
      <c r="B141" s="29" t="s">
        <v>521</v>
      </c>
      <c r="C141" s="28" t="s">
        <v>388</v>
      </c>
      <c r="D141" s="28" t="s">
        <v>392</v>
      </c>
      <c r="E141" s="28" t="s">
        <v>318</v>
      </c>
      <c r="F141" s="30">
        <v>195000</v>
      </c>
      <c r="G141" s="30">
        <v>9423.47</v>
      </c>
      <c r="H141" s="30">
        <f aca="true" t="shared" si="4" ref="H141:H204">G141/F141*100</f>
        <v>4.832548717948717</v>
      </c>
    </row>
    <row r="142" spans="1:8" ht="12.75">
      <c r="A142" s="26">
        <f aca="true" t="shared" si="5" ref="A142:A205">1+A141</f>
        <v>130</v>
      </c>
      <c r="B142" s="29" t="s">
        <v>489</v>
      </c>
      <c r="C142" s="28" t="s">
        <v>388</v>
      </c>
      <c r="D142" s="28" t="s">
        <v>392</v>
      </c>
      <c r="E142" s="28" t="s">
        <v>345</v>
      </c>
      <c r="F142" s="30">
        <v>195000</v>
      </c>
      <c r="G142" s="30">
        <v>9423.47</v>
      </c>
      <c r="H142" s="30">
        <f t="shared" si="4"/>
        <v>4.832548717948717</v>
      </c>
    </row>
    <row r="143" spans="1:8" ht="12.75">
      <c r="A143" s="26">
        <f t="shared" si="5"/>
        <v>131</v>
      </c>
      <c r="B143" s="29" t="s">
        <v>493</v>
      </c>
      <c r="C143" s="28" t="s">
        <v>388</v>
      </c>
      <c r="D143" s="28" t="s">
        <v>349</v>
      </c>
      <c r="E143" s="28" t="s">
        <v>318</v>
      </c>
      <c r="F143" s="30">
        <v>19334324</v>
      </c>
      <c r="G143" s="30">
        <v>4267854.67</v>
      </c>
      <c r="H143" s="30">
        <f t="shared" si="4"/>
        <v>22.073979260924766</v>
      </c>
    </row>
    <row r="144" spans="1:8" ht="51">
      <c r="A144" s="26">
        <f t="shared" si="5"/>
        <v>132</v>
      </c>
      <c r="B144" s="29" t="s">
        <v>266</v>
      </c>
      <c r="C144" s="28" t="s">
        <v>388</v>
      </c>
      <c r="D144" s="28" t="s">
        <v>382</v>
      </c>
      <c r="E144" s="28" t="s">
        <v>318</v>
      </c>
      <c r="F144" s="30">
        <v>6811592</v>
      </c>
      <c r="G144" s="30">
        <v>3558926.23</v>
      </c>
      <c r="H144" s="30">
        <f t="shared" si="4"/>
        <v>52.24808282703955</v>
      </c>
    </row>
    <row r="145" spans="1:8" ht="12.75">
      <c r="A145" s="26">
        <f t="shared" si="5"/>
        <v>133</v>
      </c>
      <c r="B145" s="29" t="s">
        <v>494</v>
      </c>
      <c r="C145" s="28" t="s">
        <v>388</v>
      </c>
      <c r="D145" s="28" t="s">
        <v>382</v>
      </c>
      <c r="E145" s="28" t="s">
        <v>351</v>
      </c>
      <c r="F145" s="30">
        <v>6811592</v>
      </c>
      <c r="G145" s="30">
        <v>3558926.23</v>
      </c>
      <c r="H145" s="30">
        <f t="shared" si="4"/>
        <v>52.24808282703955</v>
      </c>
    </row>
    <row r="146" spans="1:8" ht="51">
      <c r="A146" s="26">
        <f t="shared" si="5"/>
        <v>134</v>
      </c>
      <c r="B146" s="29" t="s">
        <v>268</v>
      </c>
      <c r="C146" s="28" t="s">
        <v>388</v>
      </c>
      <c r="D146" s="28" t="s">
        <v>393</v>
      </c>
      <c r="E146" s="28" t="s">
        <v>318</v>
      </c>
      <c r="F146" s="30">
        <v>12455406</v>
      </c>
      <c r="G146" s="30">
        <v>656839.3</v>
      </c>
      <c r="H146" s="30">
        <f t="shared" si="4"/>
        <v>5.2735278159539725</v>
      </c>
    </row>
    <row r="147" spans="1:8" ht="12.75">
      <c r="A147" s="26">
        <f t="shared" si="5"/>
        <v>135</v>
      </c>
      <c r="B147" s="29" t="s">
        <v>494</v>
      </c>
      <c r="C147" s="28" t="s">
        <v>388</v>
      </c>
      <c r="D147" s="28" t="s">
        <v>393</v>
      </c>
      <c r="E147" s="28" t="s">
        <v>351</v>
      </c>
      <c r="F147" s="30">
        <v>12455406</v>
      </c>
      <c r="G147" s="30">
        <v>656839.3</v>
      </c>
      <c r="H147" s="30">
        <f t="shared" si="4"/>
        <v>5.2735278159539725</v>
      </c>
    </row>
    <row r="148" spans="1:8" ht="25.5">
      <c r="A148" s="26">
        <f t="shared" si="5"/>
        <v>136</v>
      </c>
      <c r="B148" s="29" t="s">
        <v>278</v>
      </c>
      <c r="C148" s="28" t="s">
        <v>388</v>
      </c>
      <c r="D148" s="28" t="s">
        <v>413</v>
      </c>
      <c r="E148" s="28" t="s">
        <v>318</v>
      </c>
      <c r="F148" s="30">
        <v>67326</v>
      </c>
      <c r="G148" s="30">
        <v>52089.14</v>
      </c>
      <c r="H148" s="30">
        <f t="shared" si="4"/>
        <v>77.36853518700056</v>
      </c>
    </row>
    <row r="149" spans="1:8" ht="12.75">
      <c r="A149" s="26">
        <f t="shared" si="5"/>
        <v>137</v>
      </c>
      <c r="B149" s="29" t="s">
        <v>494</v>
      </c>
      <c r="C149" s="28" t="s">
        <v>388</v>
      </c>
      <c r="D149" s="28" t="s">
        <v>413</v>
      </c>
      <c r="E149" s="28" t="s">
        <v>351</v>
      </c>
      <c r="F149" s="30">
        <v>67326</v>
      </c>
      <c r="G149" s="30">
        <v>52089.14</v>
      </c>
      <c r="H149" s="30">
        <f t="shared" si="4"/>
        <v>77.36853518700056</v>
      </c>
    </row>
    <row r="150" spans="1:8" ht="38.25">
      <c r="A150" s="26">
        <f t="shared" si="5"/>
        <v>138</v>
      </c>
      <c r="B150" s="29" t="s">
        <v>555</v>
      </c>
      <c r="C150" s="28" t="s">
        <v>388</v>
      </c>
      <c r="D150" s="28" t="s">
        <v>556</v>
      </c>
      <c r="E150" s="28" t="s">
        <v>318</v>
      </c>
      <c r="F150" s="30">
        <v>36000000</v>
      </c>
      <c r="G150" s="30">
        <v>0</v>
      </c>
      <c r="H150" s="30">
        <f t="shared" si="4"/>
        <v>0</v>
      </c>
    </row>
    <row r="151" spans="1:8" ht="25.5">
      <c r="A151" s="26">
        <f t="shared" si="5"/>
        <v>139</v>
      </c>
      <c r="B151" s="29" t="s">
        <v>557</v>
      </c>
      <c r="C151" s="28" t="s">
        <v>388</v>
      </c>
      <c r="D151" s="28" t="s">
        <v>558</v>
      </c>
      <c r="E151" s="28" t="s">
        <v>318</v>
      </c>
      <c r="F151" s="30">
        <v>36000000</v>
      </c>
      <c r="G151" s="30">
        <v>0</v>
      </c>
      <c r="H151" s="30">
        <f t="shared" si="4"/>
        <v>0</v>
      </c>
    </row>
    <row r="152" spans="1:8" ht="12.75">
      <c r="A152" s="26">
        <f t="shared" si="5"/>
        <v>140</v>
      </c>
      <c r="B152" s="29" t="s">
        <v>494</v>
      </c>
      <c r="C152" s="28" t="s">
        <v>388</v>
      </c>
      <c r="D152" s="28" t="s">
        <v>558</v>
      </c>
      <c r="E152" s="28" t="s">
        <v>351</v>
      </c>
      <c r="F152" s="30">
        <v>36000000</v>
      </c>
      <c r="G152" s="30">
        <v>0</v>
      </c>
      <c r="H152" s="30">
        <f t="shared" si="4"/>
        <v>0</v>
      </c>
    </row>
    <row r="153" spans="1:8" ht="12.75">
      <c r="A153" s="26">
        <f t="shared" si="5"/>
        <v>141</v>
      </c>
      <c r="B153" s="29" t="s">
        <v>524</v>
      </c>
      <c r="C153" s="28" t="s">
        <v>394</v>
      </c>
      <c r="D153" s="28" t="s">
        <v>320</v>
      </c>
      <c r="E153" s="28" t="s">
        <v>318</v>
      </c>
      <c r="F153" s="30">
        <v>260315296.78</v>
      </c>
      <c r="G153" s="30">
        <f>117692253.89+G166+G163</f>
        <v>118970029.62</v>
      </c>
      <c r="H153" s="30">
        <f t="shared" si="4"/>
        <v>45.70228146083364</v>
      </c>
    </row>
    <row r="154" spans="1:8" ht="25.5">
      <c r="A154" s="26">
        <f t="shared" si="5"/>
        <v>142</v>
      </c>
      <c r="B154" s="29" t="s">
        <v>526</v>
      </c>
      <c r="C154" s="28" t="s">
        <v>394</v>
      </c>
      <c r="D154" s="28" t="s">
        <v>395</v>
      </c>
      <c r="E154" s="28" t="s">
        <v>318</v>
      </c>
      <c r="F154" s="30">
        <v>32482613.45</v>
      </c>
      <c r="G154" s="30">
        <v>13067607.02</v>
      </c>
      <c r="H154" s="30">
        <f t="shared" si="4"/>
        <v>40.22954322968739</v>
      </c>
    </row>
    <row r="155" spans="1:8" ht="25.5">
      <c r="A155" s="26">
        <f t="shared" si="5"/>
        <v>143</v>
      </c>
      <c r="B155" s="29" t="s">
        <v>527</v>
      </c>
      <c r="C155" s="28" t="s">
        <v>394</v>
      </c>
      <c r="D155" s="28" t="s">
        <v>396</v>
      </c>
      <c r="E155" s="28" t="s">
        <v>318</v>
      </c>
      <c r="F155" s="30">
        <v>31557113.45</v>
      </c>
      <c r="G155" s="30">
        <v>12772789.64</v>
      </c>
      <c r="H155" s="30">
        <f t="shared" si="4"/>
        <v>40.47515201362627</v>
      </c>
    </row>
    <row r="156" spans="1:8" ht="12.75">
      <c r="A156" s="26">
        <f t="shared" si="5"/>
        <v>144</v>
      </c>
      <c r="B156" s="29" t="s">
        <v>489</v>
      </c>
      <c r="C156" s="28" t="s">
        <v>394</v>
      </c>
      <c r="D156" s="28" t="s">
        <v>396</v>
      </c>
      <c r="E156" s="28" t="s">
        <v>345</v>
      </c>
      <c r="F156" s="30">
        <v>31557113.45</v>
      </c>
      <c r="G156" s="30">
        <v>12772789.64</v>
      </c>
      <c r="H156" s="30">
        <f t="shared" si="4"/>
        <v>40.47515201362627</v>
      </c>
    </row>
    <row r="157" spans="1:8" ht="38.25">
      <c r="A157" s="26">
        <f t="shared" si="5"/>
        <v>145</v>
      </c>
      <c r="B157" s="29" t="s">
        <v>523</v>
      </c>
      <c r="C157" s="28" t="s">
        <v>394</v>
      </c>
      <c r="D157" s="28" t="s">
        <v>170</v>
      </c>
      <c r="E157" s="28" t="s">
        <v>318</v>
      </c>
      <c r="F157" s="30">
        <v>925500</v>
      </c>
      <c r="G157" s="30">
        <v>294817.38</v>
      </c>
      <c r="H157" s="30">
        <f t="shared" si="4"/>
        <v>31.854930307941654</v>
      </c>
    </row>
    <row r="158" spans="1:8" ht="12.75">
      <c r="A158" s="26">
        <f t="shared" si="5"/>
        <v>146</v>
      </c>
      <c r="B158" s="29" t="s">
        <v>489</v>
      </c>
      <c r="C158" s="28" t="s">
        <v>394</v>
      </c>
      <c r="D158" s="28" t="s">
        <v>170</v>
      </c>
      <c r="E158" s="28" t="s">
        <v>345</v>
      </c>
      <c r="F158" s="30">
        <v>925500</v>
      </c>
      <c r="G158" s="30">
        <v>294817.38</v>
      </c>
      <c r="H158" s="30">
        <f t="shared" si="4"/>
        <v>31.854930307941654</v>
      </c>
    </row>
    <row r="159" spans="1:8" ht="12.75">
      <c r="A159" s="26">
        <f t="shared" si="5"/>
        <v>147</v>
      </c>
      <c r="B159" s="29" t="s">
        <v>528</v>
      </c>
      <c r="C159" s="28" t="s">
        <v>394</v>
      </c>
      <c r="D159" s="28" t="s">
        <v>397</v>
      </c>
      <c r="E159" s="28" t="s">
        <v>318</v>
      </c>
      <c r="F159" s="30">
        <v>29417410.33</v>
      </c>
      <c r="G159" s="30">
        <v>12024645.52</v>
      </c>
      <c r="H159" s="30">
        <f t="shared" si="4"/>
        <v>40.87594857980145</v>
      </c>
    </row>
    <row r="160" spans="1:8" ht="25.5">
      <c r="A160" s="26">
        <f t="shared" si="5"/>
        <v>148</v>
      </c>
      <c r="B160" s="29" t="s">
        <v>488</v>
      </c>
      <c r="C160" s="28" t="s">
        <v>394</v>
      </c>
      <c r="D160" s="28" t="s">
        <v>398</v>
      </c>
      <c r="E160" s="28" t="s">
        <v>318</v>
      </c>
      <c r="F160" s="30">
        <v>29417410.33</v>
      </c>
      <c r="G160" s="30">
        <v>12024645.52</v>
      </c>
      <c r="H160" s="30">
        <f t="shared" si="4"/>
        <v>40.87594857980145</v>
      </c>
    </row>
    <row r="161" spans="1:8" ht="12.75">
      <c r="A161" s="26">
        <f t="shared" si="5"/>
        <v>149</v>
      </c>
      <c r="B161" s="29" t="s">
        <v>489</v>
      </c>
      <c r="C161" s="28" t="s">
        <v>394</v>
      </c>
      <c r="D161" s="28" t="s">
        <v>398</v>
      </c>
      <c r="E161" s="28" t="s">
        <v>345</v>
      </c>
      <c r="F161" s="30">
        <v>29417410.33</v>
      </c>
      <c r="G161" s="30">
        <v>12024645.52</v>
      </c>
      <c r="H161" s="30">
        <f t="shared" si="4"/>
        <v>40.87594857980145</v>
      </c>
    </row>
    <row r="162" spans="1:8" ht="12.75">
      <c r="A162" s="26">
        <f t="shared" si="5"/>
        <v>150</v>
      </c>
      <c r="B162" s="29" t="s">
        <v>559</v>
      </c>
      <c r="C162" s="28" t="s">
        <v>394</v>
      </c>
      <c r="D162" s="28" t="s">
        <v>560</v>
      </c>
      <c r="E162" s="28" t="s">
        <v>318</v>
      </c>
      <c r="F162" s="30">
        <v>6092400</v>
      </c>
      <c r="G162" s="30">
        <f>G163</f>
        <v>37617.4</v>
      </c>
      <c r="H162" s="30">
        <f t="shared" si="4"/>
        <v>0.6174479679600814</v>
      </c>
    </row>
    <row r="163" spans="1:8" ht="25.5">
      <c r="A163" s="26">
        <f t="shared" si="5"/>
        <v>151</v>
      </c>
      <c r="B163" s="29" t="s">
        <v>561</v>
      </c>
      <c r="C163" s="28" t="s">
        <v>394</v>
      </c>
      <c r="D163" s="28" t="s">
        <v>562</v>
      </c>
      <c r="E163" s="28" t="s">
        <v>318</v>
      </c>
      <c r="F163" s="30">
        <v>6092400</v>
      </c>
      <c r="G163" s="30">
        <f>G164</f>
        <v>37617.4</v>
      </c>
      <c r="H163" s="30">
        <f t="shared" si="4"/>
        <v>0.6174479679600814</v>
      </c>
    </row>
    <row r="164" spans="1:8" ht="12.75">
      <c r="A164" s="26">
        <f t="shared" si="5"/>
        <v>152</v>
      </c>
      <c r="B164" s="29" t="s">
        <v>489</v>
      </c>
      <c r="C164" s="28" t="s">
        <v>394</v>
      </c>
      <c r="D164" s="28" t="s">
        <v>562</v>
      </c>
      <c r="E164" s="28" t="s">
        <v>345</v>
      </c>
      <c r="F164" s="30">
        <v>6092400</v>
      </c>
      <c r="G164" s="30">
        <f>37617.4</f>
        <v>37617.4</v>
      </c>
      <c r="H164" s="30">
        <f t="shared" si="4"/>
        <v>0.6174479679600814</v>
      </c>
    </row>
    <row r="165" spans="1:8" ht="13.5" customHeight="1">
      <c r="A165" s="26">
        <f t="shared" si="5"/>
        <v>153</v>
      </c>
      <c r="B165" s="29" t="s">
        <v>529</v>
      </c>
      <c r="C165" s="28" t="s">
        <v>394</v>
      </c>
      <c r="D165" s="28" t="s">
        <v>399</v>
      </c>
      <c r="E165" s="28" t="s">
        <v>318</v>
      </c>
      <c r="F165" s="30">
        <v>2350000</v>
      </c>
      <c r="G165" s="30">
        <f>G166</f>
        <v>1240158.33</v>
      </c>
      <c r="H165" s="30">
        <f t="shared" si="4"/>
        <v>52.77269489361702</v>
      </c>
    </row>
    <row r="166" spans="1:8" ht="25.5">
      <c r="A166" s="26">
        <f t="shared" si="5"/>
        <v>154</v>
      </c>
      <c r="B166" s="29" t="s">
        <v>530</v>
      </c>
      <c r="C166" s="28" t="s">
        <v>394</v>
      </c>
      <c r="D166" s="28" t="s">
        <v>400</v>
      </c>
      <c r="E166" s="28" t="s">
        <v>318</v>
      </c>
      <c r="F166" s="30">
        <v>2350000</v>
      </c>
      <c r="G166" s="30">
        <f>G167</f>
        <v>1240158.33</v>
      </c>
      <c r="H166" s="30">
        <f t="shared" si="4"/>
        <v>52.77269489361702</v>
      </c>
    </row>
    <row r="167" spans="1:8" ht="12.75">
      <c r="A167" s="26">
        <f t="shared" si="5"/>
        <v>155</v>
      </c>
      <c r="B167" s="29" t="s">
        <v>489</v>
      </c>
      <c r="C167" s="28" t="s">
        <v>394</v>
      </c>
      <c r="D167" s="28" t="s">
        <v>400</v>
      </c>
      <c r="E167" s="28" t="s">
        <v>345</v>
      </c>
      <c r="F167" s="30">
        <v>2350000</v>
      </c>
      <c r="G167" s="30">
        <f>1240158.33</f>
        <v>1240158.33</v>
      </c>
      <c r="H167" s="30">
        <f t="shared" si="4"/>
        <v>52.77269489361702</v>
      </c>
    </row>
    <row r="168" spans="1:8" ht="12.75">
      <c r="A168" s="26">
        <f t="shared" si="5"/>
        <v>156</v>
      </c>
      <c r="B168" s="29" t="s">
        <v>563</v>
      </c>
      <c r="C168" s="28" t="s">
        <v>394</v>
      </c>
      <c r="D168" s="28" t="s">
        <v>564</v>
      </c>
      <c r="E168" s="28" t="s">
        <v>318</v>
      </c>
      <c r="F168" s="30">
        <v>13348000</v>
      </c>
      <c r="G168" s="30">
        <v>5739646.15</v>
      </c>
      <c r="H168" s="30">
        <f t="shared" si="4"/>
        <v>43.000046074318256</v>
      </c>
    </row>
    <row r="169" spans="1:8" ht="38.25">
      <c r="A169" s="26">
        <f t="shared" si="5"/>
        <v>157</v>
      </c>
      <c r="B169" s="29" t="s">
        <v>525</v>
      </c>
      <c r="C169" s="28" t="s">
        <v>394</v>
      </c>
      <c r="D169" s="28" t="s">
        <v>401</v>
      </c>
      <c r="E169" s="28" t="s">
        <v>318</v>
      </c>
      <c r="F169" s="30">
        <v>12883000</v>
      </c>
      <c r="G169" s="30">
        <v>5739646.15</v>
      </c>
      <c r="H169" s="30">
        <f t="shared" si="4"/>
        <v>44.55209306838469</v>
      </c>
    </row>
    <row r="170" spans="1:8" ht="12.75">
      <c r="A170" s="26">
        <f t="shared" si="5"/>
        <v>158</v>
      </c>
      <c r="B170" s="29" t="s">
        <v>489</v>
      </c>
      <c r="C170" s="28" t="s">
        <v>394</v>
      </c>
      <c r="D170" s="28" t="s">
        <v>401</v>
      </c>
      <c r="E170" s="28" t="s">
        <v>345</v>
      </c>
      <c r="F170" s="30">
        <v>12883000</v>
      </c>
      <c r="G170" s="30">
        <v>5739646.15</v>
      </c>
      <c r="H170" s="30">
        <f t="shared" si="4"/>
        <v>44.55209306838469</v>
      </c>
    </row>
    <row r="171" spans="1:8" ht="51">
      <c r="A171" s="26">
        <f t="shared" si="5"/>
        <v>159</v>
      </c>
      <c r="B171" s="29" t="s">
        <v>565</v>
      </c>
      <c r="C171" s="28" t="s">
        <v>394</v>
      </c>
      <c r="D171" s="28" t="s">
        <v>566</v>
      </c>
      <c r="E171" s="28" t="s">
        <v>318</v>
      </c>
      <c r="F171" s="30">
        <v>465000</v>
      </c>
      <c r="G171" s="30">
        <v>0</v>
      </c>
      <c r="H171" s="30">
        <f t="shared" si="4"/>
        <v>0</v>
      </c>
    </row>
    <row r="172" spans="1:8" ht="12.75">
      <c r="A172" s="26">
        <f t="shared" si="5"/>
        <v>160</v>
      </c>
      <c r="B172" s="29" t="s">
        <v>489</v>
      </c>
      <c r="C172" s="28" t="s">
        <v>394</v>
      </c>
      <c r="D172" s="28" t="s">
        <v>566</v>
      </c>
      <c r="E172" s="28" t="s">
        <v>345</v>
      </c>
      <c r="F172" s="30">
        <v>465000</v>
      </c>
      <c r="G172" s="30">
        <v>0</v>
      </c>
      <c r="H172" s="30">
        <f t="shared" si="4"/>
        <v>0</v>
      </c>
    </row>
    <row r="173" spans="1:8" ht="12.75">
      <c r="A173" s="26">
        <f t="shared" si="5"/>
        <v>161</v>
      </c>
      <c r="B173" s="29" t="s">
        <v>549</v>
      </c>
      <c r="C173" s="28" t="s">
        <v>394</v>
      </c>
      <c r="D173" s="28" t="s">
        <v>550</v>
      </c>
      <c r="E173" s="28" t="s">
        <v>318</v>
      </c>
      <c r="F173" s="30">
        <v>161597000</v>
      </c>
      <c r="G173" s="30">
        <v>85255265.41</v>
      </c>
      <c r="H173" s="30">
        <f t="shared" si="4"/>
        <v>52.75795058695396</v>
      </c>
    </row>
    <row r="174" spans="1:8" ht="114.75">
      <c r="A174" s="26">
        <f t="shared" si="5"/>
        <v>162</v>
      </c>
      <c r="B174" s="29" t="s">
        <v>567</v>
      </c>
      <c r="C174" s="28" t="s">
        <v>394</v>
      </c>
      <c r="D174" s="28" t="s">
        <v>402</v>
      </c>
      <c r="E174" s="28" t="s">
        <v>318</v>
      </c>
      <c r="F174" s="30">
        <v>158408000</v>
      </c>
      <c r="G174" s="30">
        <v>84461758.79</v>
      </c>
      <c r="H174" s="30">
        <f t="shared" si="4"/>
        <v>53.31912453285188</v>
      </c>
    </row>
    <row r="175" spans="1:8" ht="12.75">
      <c r="A175" s="26">
        <f t="shared" si="5"/>
        <v>163</v>
      </c>
      <c r="B175" s="29" t="s">
        <v>489</v>
      </c>
      <c r="C175" s="28" t="s">
        <v>394</v>
      </c>
      <c r="D175" s="28" t="s">
        <v>402</v>
      </c>
      <c r="E175" s="28" t="s">
        <v>345</v>
      </c>
      <c r="F175" s="30">
        <v>158408000</v>
      </c>
      <c r="G175" s="30">
        <v>84461758.79</v>
      </c>
      <c r="H175" s="30">
        <f t="shared" si="4"/>
        <v>53.31912453285188</v>
      </c>
    </row>
    <row r="176" spans="1:8" ht="153.75" customHeight="1">
      <c r="A176" s="26">
        <f t="shared" si="5"/>
        <v>164</v>
      </c>
      <c r="B176" s="29" t="s">
        <v>568</v>
      </c>
      <c r="C176" s="28" t="s">
        <v>394</v>
      </c>
      <c r="D176" s="28" t="s">
        <v>403</v>
      </c>
      <c r="E176" s="28" t="s">
        <v>318</v>
      </c>
      <c r="F176" s="30">
        <v>1984200</v>
      </c>
      <c r="G176" s="30">
        <v>389005.21</v>
      </c>
      <c r="H176" s="30">
        <f t="shared" si="4"/>
        <v>19.605141114806976</v>
      </c>
    </row>
    <row r="177" spans="1:8" ht="12.75">
      <c r="A177" s="26">
        <f t="shared" si="5"/>
        <v>165</v>
      </c>
      <c r="B177" s="29" t="s">
        <v>489</v>
      </c>
      <c r="C177" s="28" t="s">
        <v>394</v>
      </c>
      <c r="D177" s="28" t="s">
        <v>403</v>
      </c>
      <c r="E177" s="28" t="s">
        <v>345</v>
      </c>
      <c r="F177" s="30">
        <v>1984200</v>
      </c>
      <c r="G177" s="30">
        <v>389005.21</v>
      </c>
      <c r="H177" s="30">
        <f t="shared" si="4"/>
        <v>19.605141114806976</v>
      </c>
    </row>
    <row r="178" spans="1:8" ht="114.75">
      <c r="A178" s="26">
        <f t="shared" si="5"/>
        <v>166</v>
      </c>
      <c r="B178" s="29" t="s">
        <v>569</v>
      </c>
      <c r="C178" s="28" t="s">
        <v>394</v>
      </c>
      <c r="D178" s="28" t="s">
        <v>404</v>
      </c>
      <c r="E178" s="28" t="s">
        <v>318</v>
      </c>
      <c r="F178" s="30">
        <v>1204800</v>
      </c>
      <c r="G178" s="30">
        <v>404501.41</v>
      </c>
      <c r="H178" s="30">
        <f t="shared" si="4"/>
        <v>33.57415421646746</v>
      </c>
    </row>
    <row r="179" spans="1:8" ht="12.75">
      <c r="A179" s="26">
        <f t="shared" si="5"/>
        <v>167</v>
      </c>
      <c r="B179" s="29" t="s">
        <v>489</v>
      </c>
      <c r="C179" s="28" t="s">
        <v>394</v>
      </c>
      <c r="D179" s="28" t="s">
        <v>404</v>
      </c>
      <c r="E179" s="28" t="s">
        <v>345</v>
      </c>
      <c r="F179" s="30">
        <v>1204800</v>
      </c>
      <c r="G179" s="30">
        <v>404501.41</v>
      </c>
      <c r="H179" s="30">
        <f t="shared" si="4"/>
        <v>33.57415421646746</v>
      </c>
    </row>
    <row r="180" spans="1:8" ht="12.75">
      <c r="A180" s="26">
        <f t="shared" si="5"/>
        <v>168</v>
      </c>
      <c r="B180" s="29" t="s">
        <v>493</v>
      </c>
      <c r="C180" s="28" t="s">
        <v>394</v>
      </c>
      <c r="D180" s="28" t="s">
        <v>349</v>
      </c>
      <c r="E180" s="28" t="s">
        <v>318</v>
      </c>
      <c r="F180" s="30">
        <v>12911873</v>
      </c>
      <c r="G180" s="30">
        <v>1605089.79</v>
      </c>
      <c r="H180" s="30">
        <f t="shared" si="4"/>
        <v>12.431115067504148</v>
      </c>
    </row>
    <row r="181" spans="1:8" ht="51">
      <c r="A181" s="26">
        <f t="shared" si="5"/>
        <v>169</v>
      </c>
      <c r="B181" s="29" t="s">
        <v>266</v>
      </c>
      <c r="C181" s="28" t="s">
        <v>394</v>
      </c>
      <c r="D181" s="28" t="s">
        <v>382</v>
      </c>
      <c r="E181" s="28" t="s">
        <v>318</v>
      </c>
      <c r="F181" s="30">
        <v>1200000</v>
      </c>
      <c r="G181" s="30">
        <v>670564</v>
      </c>
      <c r="H181" s="30">
        <f t="shared" si="4"/>
        <v>55.88033333333333</v>
      </c>
    </row>
    <row r="182" spans="1:8" ht="12.75">
      <c r="A182" s="26">
        <f t="shared" si="5"/>
        <v>170</v>
      </c>
      <c r="B182" s="29" t="s">
        <v>494</v>
      </c>
      <c r="C182" s="28" t="s">
        <v>394</v>
      </c>
      <c r="D182" s="28" t="s">
        <v>382</v>
      </c>
      <c r="E182" s="28" t="s">
        <v>351</v>
      </c>
      <c r="F182" s="30">
        <v>1200000</v>
      </c>
      <c r="G182" s="30">
        <v>670564</v>
      </c>
      <c r="H182" s="30">
        <f t="shared" si="4"/>
        <v>55.88033333333333</v>
      </c>
    </row>
    <row r="183" spans="1:8" ht="38.25">
      <c r="A183" s="26">
        <f t="shared" si="5"/>
        <v>171</v>
      </c>
      <c r="B183" s="29" t="s">
        <v>269</v>
      </c>
      <c r="C183" s="28" t="s">
        <v>394</v>
      </c>
      <c r="D183" s="28" t="s">
        <v>405</v>
      </c>
      <c r="E183" s="28" t="s">
        <v>318</v>
      </c>
      <c r="F183" s="30">
        <v>2895000</v>
      </c>
      <c r="G183" s="30">
        <v>713963.79</v>
      </c>
      <c r="H183" s="30">
        <f t="shared" si="4"/>
        <v>24.66196165803109</v>
      </c>
    </row>
    <row r="184" spans="1:8" ht="12.75">
      <c r="A184" s="26">
        <f t="shared" si="5"/>
        <v>172</v>
      </c>
      <c r="B184" s="29" t="s">
        <v>494</v>
      </c>
      <c r="C184" s="28" t="s">
        <v>394</v>
      </c>
      <c r="D184" s="28" t="s">
        <v>405</v>
      </c>
      <c r="E184" s="28" t="s">
        <v>351</v>
      </c>
      <c r="F184" s="30">
        <v>2895000</v>
      </c>
      <c r="G184" s="30">
        <v>713963.79</v>
      </c>
      <c r="H184" s="30">
        <f t="shared" si="4"/>
        <v>24.66196165803109</v>
      </c>
    </row>
    <row r="185" spans="1:8" ht="25.5">
      <c r="A185" s="26">
        <f t="shared" si="5"/>
        <v>173</v>
      </c>
      <c r="B185" s="29" t="s">
        <v>278</v>
      </c>
      <c r="C185" s="28" t="s">
        <v>394</v>
      </c>
      <c r="D185" s="28" t="s">
        <v>413</v>
      </c>
      <c r="E185" s="28" t="s">
        <v>318</v>
      </c>
      <c r="F185" s="30">
        <v>13900</v>
      </c>
      <c r="G185" s="30">
        <v>4900</v>
      </c>
      <c r="H185" s="30">
        <f t="shared" si="4"/>
        <v>35.25179856115108</v>
      </c>
    </row>
    <row r="186" spans="1:8" ht="12.75">
      <c r="A186" s="26">
        <f t="shared" si="5"/>
        <v>174</v>
      </c>
      <c r="B186" s="29" t="s">
        <v>494</v>
      </c>
      <c r="C186" s="28" t="s">
        <v>394</v>
      </c>
      <c r="D186" s="28" t="s">
        <v>413</v>
      </c>
      <c r="E186" s="28" t="s">
        <v>351</v>
      </c>
      <c r="F186" s="30">
        <v>13900</v>
      </c>
      <c r="G186" s="30">
        <v>4900</v>
      </c>
      <c r="H186" s="30">
        <f t="shared" si="4"/>
        <v>35.25179856115108</v>
      </c>
    </row>
    <row r="187" spans="1:8" ht="51">
      <c r="A187" s="26">
        <f t="shared" si="5"/>
        <v>175</v>
      </c>
      <c r="B187" s="29" t="s">
        <v>270</v>
      </c>
      <c r="C187" s="28" t="s">
        <v>394</v>
      </c>
      <c r="D187" s="28" t="s">
        <v>406</v>
      </c>
      <c r="E187" s="28" t="s">
        <v>318</v>
      </c>
      <c r="F187" s="30">
        <v>8802973</v>
      </c>
      <c r="G187" s="30">
        <v>215662</v>
      </c>
      <c r="H187" s="30">
        <f t="shared" si="4"/>
        <v>2.4498768768233186</v>
      </c>
    </row>
    <row r="188" spans="1:8" ht="12.75">
      <c r="A188" s="26">
        <f t="shared" si="5"/>
        <v>176</v>
      </c>
      <c r="B188" s="29" t="s">
        <v>494</v>
      </c>
      <c r="C188" s="28" t="s">
        <v>394</v>
      </c>
      <c r="D188" s="28" t="s">
        <v>406</v>
      </c>
      <c r="E188" s="28" t="s">
        <v>351</v>
      </c>
      <c r="F188" s="30">
        <v>8802973</v>
      </c>
      <c r="G188" s="30">
        <v>215662</v>
      </c>
      <c r="H188" s="30">
        <f t="shared" si="4"/>
        <v>2.4498768768233186</v>
      </c>
    </row>
    <row r="189" spans="1:8" ht="38.25">
      <c r="A189" s="26">
        <f t="shared" si="5"/>
        <v>177</v>
      </c>
      <c r="B189" s="29" t="s">
        <v>210</v>
      </c>
      <c r="C189" s="28" t="s">
        <v>394</v>
      </c>
      <c r="D189" s="28" t="s">
        <v>407</v>
      </c>
      <c r="E189" s="28" t="s">
        <v>318</v>
      </c>
      <c r="F189" s="30">
        <v>2116000</v>
      </c>
      <c r="G189" s="30">
        <v>0</v>
      </c>
      <c r="H189" s="30">
        <f t="shared" si="4"/>
        <v>0</v>
      </c>
    </row>
    <row r="190" spans="1:8" ht="63.75">
      <c r="A190" s="26">
        <f t="shared" si="5"/>
        <v>178</v>
      </c>
      <c r="B190" s="29" t="s">
        <v>211</v>
      </c>
      <c r="C190" s="28" t="s">
        <v>394</v>
      </c>
      <c r="D190" s="28" t="s">
        <v>408</v>
      </c>
      <c r="E190" s="28" t="s">
        <v>318</v>
      </c>
      <c r="F190" s="30">
        <v>1416000</v>
      </c>
      <c r="G190" s="30">
        <v>0</v>
      </c>
      <c r="H190" s="30">
        <f t="shared" si="4"/>
        <v>0</v>
      </c>
    </row>
    <row r="191" spans="1:8" ht="12.75">
      <c r="A191" s="26">
        <f t="shared" si="5"/>
        <v>179</v>
      </c>
      <c r="B191" s="29" t="s">
        <v>494</v>
      </c>
      <c r="C191" s="28" t="s">
        <v>394</v>
      </c>
      <c r="D191" s="28" t="s">
        <v>408</v>
      </c>
      <c r="E191" s="28" t="s">
        <v>351</v>
      </c>
      <c r="F191" s="30">
        <v>1416000</v>
      </c>
      <c r="G191" s="30">
        <v>0</v>
      </c>
      <c r="H191" s="30">
        <f t="shared" si="4"/>
        <v>0</v>
      </c>
    </row>
    <row r="192" spans="1:8" ht="51.75" customHeight="1">
      <c r="A192" s="26">
        <f t="shared" si="5"/>
        <v>180</v>
      </c>
      <c r="B192" s="29" t="s">
        <v>212</v>
      </c>
      <c r="C192" s="28" t="s">
        <v>394</v>
      </c>
      <c r="D192" s="28" t="s">
        <v>409</v>
      </c>
      <c r="E192" s="28" t="s">
        <v>318</v>
      </c>
      <c r="F192" s="30">
        <v>700000</v>
      </c>
      <c r="G192" s="30">
        <v>0</v>
      </c>
      <c r="H192" s="30">
        <f t="shared" si="4"/>
        <v>0</v>
      </c>
    </row>
    <row r="193" spans="1:8" ht="12.75">
      <c r="A193" s="26">
        <f t="shared" si="5"/>
        <v>181</v>
      </c>
      <c r="B193" s="29" t="s">
        <v>494</v>
      </c>
      <c r="C193" s="28" t="s">
        <v>394</v>
      </c>
      <c r="D193" s="28" t="s">
        <v>409</v>
      </c>
      <c r="E193" s="28" t="s">
        <v>351</v>
      </c>
      <c r="F193" s="30">
        <v>700000</v>
      </c>
      <c r="G193" s="30">
        <v>0</v>
      </c>
      <c r="H193" s="30">
        <f t="shared" si="4"/>
        <v>0</v>
      </c>
    </row>
    <row r="194" spans="1:8" ht="12.75">
      <c r="A194" s="26">
        <f t="shared" si="5"/>
        <v>182</v>
      </c>
      <c r="B194" s="29" t="s">
        <v>213</v>
      </c>
      <c r="C194" s="28" t="s">
        <v>410</v>
      </c>
      <c r="D194" s="28" t="s">
        <v>320</v>
      </c>
      <c r="E194" s="28" t="s">
        <v>318</v>
      </c>
      <c r="F194" s="30">
        <v>14684688</v>
      </c>
      <c r="G194" s="30">
        <v>10338151.44</v>
      </c>
      <c r="H194" s="30">
        <f t="shared" si="4"/>
        <v>70.40089268495183</v>
      </c>
    </row>
    <row r="195" spans="1:8" ht="15.75" customHeight="1">
      <c r="A195" s="26">
        <f t="shared" si="5"/>
        <v>183</v>
      </c>
      <c r="B195" s="29" t="s">
        <v>271</v>
      </c>
      <c r="C195" s="28" t="s">
        <v>410</v>
      </c>
      <c r="D195" s="28" t="s">
        <v>272</v>
      </c>
      <c r="E195" s="28" t="s">
        <v>318</v>
      </c>
      <c r="F195" s="30">
        <v>707789</v>
      </c>
      <c r="G195" s="30">
        <v>243845.78</v>
      </c>
      <c r="H195" s="30">
        <f t="shared" si="4"/>
        <v>34.45176175385602</v>
      </c>
    </row>
    <row r="196" spans="1:8" ht="25.5">
      <c r="A196" s="26">
        <f t="shared" si="5"/>
        <v>184</v>
      </c>
      <c r="B196" s="29" t="s">
        <v>488</v>
      </c>
      <c r="C196" s="28" t="s">
        <v>410</v>
      </c>
      <c r="D196" s="28" t="s">
        <v>273</v>
      </c>
      <c r="E196" s="28" t="s">
        <v>318</v>
      </c>
      <c r="F196" s="30">
        <v>707789</v>
      </c>
      <c r="G196" s="30">
        <v>243845.78</v>
      </c>
      <c r="H196" s="30">
        <f t="shared" si="4"/>
        <v>34.45176175385602</v>
      </c>
    </row>
    <row r="197" spans="1:8" ht="12.75">
      <c r="A197" s="26">
        <f t="shared" si="5"/>
        <v>185</v>
      </c>
      <c r="B197" s="29" t="s">
        <v>489</v>
      </c>
      <c r="C197" s="28" t="s">
        <v>410</v>
      </c>
      <c r="D197" s="28" t="s">
        <v>273</v>
      </c>
      <c r="E197" s="28" t="s">
        <v>345</v>
      </c>
      <c r="F197" s="30">
        <v>707789</v>
      </c>
      <c r="G197" s="30">
        <v>243845.78</v>
      </c>
      <c r="H197" s="30">
        <f t="shared" si="4"/>
        <v>34.45176175385602</v>
      </c>
    </row>
    <row r="198" spans="1:8" ht="25.5">
      <c r="A198" s="26">
        <f t="shared" si="5"/>
        <v>186</v>
      </c>
      <c r="B198" s="29" t="s">
        <v>214</v>
      </c>
      <c r="C198" s="28" t="s">
        <v>410</v>
      </c>
      <c r="D198" s="28" t="s">
        <v>411</v>
      </c>
      <c r="E198" s="28" t="s">
        <v>318</v>
      </c>
      <c r="F198" s="30">
        <v>7701200</v>
      </c>
      <c r="G198" s="30">
        <v>7613536.55</v>
      </c>
      <c r="H198" s="30">
        <f t="shared" si="4"/>
        <v>98.86169103516335</v>
      </c>
    </row>
    <row r="199" spans="1:8" ht="25.5">
      <c r="A199" s="26">
        <f t="shared" si="5"/>
        <v>187</v>
      </c>
      <c r="B199" s="29" t="s">
        <v>275</v>
      </c>
      <c r="C199" s="28" t="s">
        <v>410</v>
      </c>
      <c r="D199" s="28" t="s">
        <v>412</v>
      </c>
      <c r="E199" s="28" t="s">
        <v>318</v>
      </c>
      <c r="F199" s="30">
        <v>7513000</v>
      </c>
      <c r="G199" s="30">
        <v>7513000</v>
      </c>
      <c r="H199" s="30">
        <f t="shared" si="4"/>
        <v>100</v>
      </c>
    </row>
    <row r="200" spans="1:8" ht="12.75">
      <c r="A200" s="26">
        <f t="shared" si="5"/>
        <v>188</v>
      </c>
      <c r="B200" s="29" t="s">
        <v>489</v>
      </c>
      <c r="C200" s="28" t="s">
        <v>410</v>
      </c>
      <c r="D200" s="28" t="s">
        <v>412</v>
      </c>
      <c r="E200" s="28" t="s">
        <v>345</v>
      </c>
      <c r="F200" s="30">
        <v>7513000</v>
      </c>
      <c r="G200" s="30">
        <v>7513000</v>
      </c>
      <c r="H200" s="30">
        <f t="shared" si="4"/>
        <v>100</v>
      </c>
    </row>
    <row r="201" spans="1:8" ht="38.25">
      <c r="A201" s="26">
        <f t="shared" si="5"/>
        <v>189</v>
      </c>
      <c r="B201" s="29" t="s">
        <v>276</v>
      </c>
      <c r="C201" s="28" t="s">
        <v>410</v>
      </c>
      <c r="D201" s="28" t="s">
        <v>277</v>
      </c>
      <c r="E201" s="28" t="s">
        <v>318</v>
      </c>
      <c r="F201" s="30">
        <v>188200</v>
      </c>
      <c r="G201" s="30">
        <v>100536.55</v>
      </c>
      <c r="H201" s="30">
        <f t="shared" si="4"/>
        <v>53.42005844845909</v>
      </c>
    </row>
    <row r="202" spans="1:8" ht="12.75">
      <c r="A202" s="26">
        <f t="shared" si="5"/>
        <v>190</v>
      </c>
      <c r="B202" s="29" t="s">
        <v>489</v>
      </c>
      <c r="C202" s="28" t="s">
        <v>410</v>
      </c>
      <c r="D202" s="28" t="s">
        <v>277</v>
      </c>
      <c r="E202" s="28" t="s">
        <v>345</v>
      </c>
      <c r="F202" s="30">
        <v>188200</v>
      </c>
      <c r="G202" s="30">
        <v>100536.55</v>
      </c>
      <c r="H202" s="30">
        <f t="shared" si="4"/>
        <v>53.42005844845909</v>
      </c>
    </row>
    <row r="203" spans="1:8" ht="12.75">
      <c r="A203" s="26">
        <f t="shared" si="5"/>
        <v>191</v>
      </c>
      <c r="B203" s="29" t="s">
        <v>493</v>
      </c>
      <c r="C203" s="28" t="s">
        <v>410</v>
      </c>
      <c r="D203" s="28" t="s">
        <v>349</v>
      </c>
      <c r="E203" s="28" t="s">
        <v>318</v>
      </c>
      <c r="F203" s="30">
        <v>6275699</v>
      </c>
      <c r="G203" s="30">
        <v>2480769.11</v>
      </c>
      <c r="H203" s="30">
        <f t="shared" si="4"/>
        <v>39.52976568825242</v>
      </c>
    </row>
    <row r="204" spans="1:8" ht="25.5">
      <c r="A204" s="26">
        <f t="shared" si="5"/>
        <v>192</v>
      </c>
      <c r="B204" s="29" t="s">
        <v>278</v>
      </c>
      <c r="C204" s="28" t="s">
        <v>410</v>
      </c>
      <c r="D204" s="28" t="s">
        <v>413</v>
      </c>
      <c r="E204" s="28" t="s">
        <v>318</v>
      </c>
      <c r="F204" s="30">
        <v>715880.55</v>
      </c>
      <c r="G204" s="30">
        <v>154438.64</v>
      </c>
      <c r="H204" s="30">
        <f t="shared" si="4"/>
        <v>21.573241513545803</v>
      </c>
    </row>
    <row r="205" spans="1:8" ht="12.75">
      <c r="A205" s="26">
        <f t="shared" si="5"/>
        <v>193</v>
      </c>
      <c r="B205" s="29" t="s">
        <v>494</v>
      </c>
      <c r="C205" s="28" t="s">
        <v>410</v>
      </c>
      <c r="D205" s="28" t="s">
        <v>413</v>
      </c>
      <c r="E205" s="28" t="s">
        <v>351</v>
      </c>
      <c r="F205" s="30">
        <v>715880.55</v>
      </c>
      <c r="G205" s="30">
        <v>154438.64</v>
      </c>
      <c r="H205" s="30">
        <f aca="true" t="shared" si="6" ref="H205:H268">G205/F205*100</f>
        <v>21.573241513545803</v>
      </c>
    </row>
    <row r="206" spans="1:8" ht="51">
      <c r="A206" s="26">
        <f aca="true" t="shared" si="7" ref="A206:A269">1+A205</f>
        <v>194</v>
      </c>
      <c r="B206" s="29" t="s">
        <v>279</v>
      </c>
      <c r="C206" s="28" t="s">
        <v>410</v>
      </c>
      <c r="D206" s="28" t="s">
        <v>414</v>
      </c>
      <c r="E206" s="28" t="s">
        <v>318</v>
      </c>
      <c r="F206" s="30">
        <v>4759818.45</v>
      </c>
      <c r="G206" s="30">
        <v>2326330.47</v>
      </c>
      <c r="H206" s="30">
        <f t="shared" si="6"/>
        <v>48.87435297033231</v>
      </c>
    </row>
    <row r="207" spans="1:8" ht="12.75">
      <c r="A207" s="26">
        <f t="shared" si="7"/>
        <v>195</v>
      </c>
      <c r="B207" s="29" t="s">
        <v>494</v>
      </c>
      <c r="C207" s="28" t="s">
        <v>410</v>
      </c>
      <c r="D207" s="28" t="s">
        <v>414</v>
      </c>
      <c r="E207" s="28" t="s">
        <v>351</v>
      </c>
      <c r="F207" s="30">
        <v>4759818.45</v>
      </c>
      <c r="G207" s="30">
        <v>2326330.47</v>
      </c>
      <c r="H207" s="30">
        <f t="shared" si="6"/>
        <v>48.87435297033231</v>
      </c>
    </row>
    <row r="208" spans="1:8" ht="51">
      <c r="A208" s="26">
        <f t="shared" si="7"/>
        <v>196</v>
      </c>
      <c r="B208" s="29" t="s">
        <v>570</v>
      </c>
      <c r="C208" s="28" t="s">
        <v>410</v>
      </c>
      <c r="D208" s="28" t="s">
        <v>571</v>
      </c>
      <c r="E208" s="28" t="s">
        <v>318</v>
      </c>
      <c r="F208" s="30">
        <v>800000</v>
      </c>
      <c r="G208" s="30">
        <v>0</v>
      </c>
      <c r="H208" s="30">
        <f t="shared" si="6"/>
        <v>0</v>
      </c>
    </row>
    <row r="209" spans="1:8" ht="12.75">
      <c r="A209" s="26">
        <f t="shared" si="7"/>
        <v>197</v>
      </c>
      <c r="B209" s="29" t="s">
        <v>494</v>
      </c>
      <c r="C209" s="28" t="s">
        <v>410</v>
      </c>
      <c r="D209" s="28" t="s">
        <v>571</v>
      </c>
      <c r="E209" s="28" t="s">
        <v>351</v>
      </c>
      <c r="F209" s="30">
        <v>800000</v>
      </c>
      <c r="G209" s="30">
        <v>0</v>
      </c>
      <c r="H209" s="30">
        <f t="shared" si="6"/>
        <v>0</v>
      </c>
    </row>
    <row r="210" spans="1:8" ht="12.75">
      <c r="A210" s="26">
        <f t="shared" si="7"/>
        <v>198</v>
      </c>
      <c r="B210" s="29" t="s">
        <v>215</v>
      </c>
      <c r="C210" s="28" t="s">
        <v>415</v>
      </c>
      <c r="D210" s="28" t="s">
        <v>320</v>
      </c>
      <c r="E210" s="28" t="s">
        <v>318</v>
      </c>
      <c r="F210" s="30">
        <v>5583966.41</v>
      </c>
      <c r="G210" s="30">
        <v>2127772.52</v>
      </c>
      <c r="H210" s="30">
        <f t="shared" si="6"/>
        <v>38.10503795634401</v>
      </c>
    </row>
    <row r="211" spans="1:8" ht="51">
      <c r="A211" s="26">
        <f t="shared" si="7"/>
        <v>199</v>
      </c>
      <c r="B211" s="29" t="s">
        <v>216</v>
      </c>
      <c r="C211" s="28" t="s">
        <v>415</v>
      </c>
      <c r="D211" s="28" t="s">
        <v>416</v>
      </c>
      <c r="E211" s="28" t="s">
        <v>318</v>
      </c>
      <c r="F211" s="30">
        <v>5583966.41</v>
      </c>
      <c r="G211" s="30">
        <v>2127772.52</v>
      </c>
      <c r="H211" s="30">
        <f t="shared" si="6"/>
        <v>38.10503795634401</v>
      </c>
    </row>
    <row r="212" spans="1:8" ht="25.5">
      <c r="A212" s="26">
        <f t="shared" si="7"/>
        <v>200</v>
      </c>
      <c r="B212" s="29" t="s">
        <v>488</v>
      </c>
      <c r="C212" s="28" t="s">
        <v>415</v>
      </c>
      <c r="D212" s="28" t="s">
        <v>417</v>
      </c>
      <c r="E212" s="28" t="s">
        <v>318</v>
      </c>
      <c r="F212" s="30">
        <v>5583966.41</v>
      </c>
      <c r="G212" s="30">
        <v>2127772.52</v>
      </c>
      <c r="H212" s="30">
        <f t="shared" si="6"/>
        <v>38.10503795634401</v>
      </c>
    </row>
    <row r="213" spans="1:8" ht="12.75">
      <c r="A213" s="26">
        <f t="shared" si="7"/>
        <v>201</v>
      </c>
      <c r="B213" s="29" t="s">
        <v>489</v>
      </c>
      <c r="C213" s="28" t="s">
        <v>415</v>
      </c>
      <c r="D213" s="28" t="s">
        <v>417</v>
      </c>
      <c r="E213" s="28" t="s">
        <v>345</v>
      </c>
      <c r="F213" s="30">
        <v>5583966.41</v>
      </c>
      <c r="G213" s="30">
        <v>2127772.52</v>
      </c>
      <c r="H213" s="30">
        <f t="shared" si="6"/>
        <v>38.10503795634401</v>
      </c>
    </row>
    <row r="214" spans="1:8" ht="12.75">
      <c r="A214" s="27">
        <f t="shared" si="7"/>
        <v>202</v>
      </c>
      <c r="B214" s="33" t="s">
        <v>217</v>
      </c>
      <c r="C214" s="32" t="s">
        <v>418</v>
      </c>
      <c r="D214" s="32" t="s">
        <v>320</v>
      </c>
      <c r="E214" s="32" t="s">
        <v>318</v>
      </c>
      <c r="F214" s="34">
        <v>7702337.64</v>
      </c>
      <c r="G214" s="34">
        <v>2770164.2</v>
      </c>
      <c r="H214" s="34">
        <f t="shared" si="6"/>
        <v>35.96523976842958</v>
      </c>
    </row>
    <row r="215" spans="1:8" ht="12.75">
      <c r="A215" s="26">
        <f t="shared" si="7"/>
        <v>203</v>
      </c>
      <c r="B215" s="29" t="s">
        <v>218</v>
      </c>
      <c r="C215" s="28" t="s">
        <v>419</v>
      </c>
      <c r="D215" s="28" t="s">
        <v>320</v>
      </c>
      <c r="E215" s="28" t="s">
        <v>318</v>
      </c>
      <c r="F215" s="30">
        <v>6400900</v>
      </c>
      <c r="G215" s="30">
        <v>2229787.84</v>
      </c>
      <c r="H215" s="30">
        <f t="shared" si="6"/>
        <v>34.83553625271446</v>
      </c>
    </row>
    <row r="216" spans="1:8" ht="25.5">
      <c r="A216" s="26">
        <f t="shared" si="7"/>
        <v>204</v>
      </c>
      <c r="B216" s="29" t="s">
        <v>219</v>
      </c>
      <c r="C216" s="28" t="s">
        <v>419</v>
      </c>
      <c r="D216" s="28" t="s">
        <v>420</v>
      </c>
      <c r="E216" s="28" t="s">
        <v>318</v>
      </c>
      <c r="F216" s="30">
        <v>1912700</v>
      </c>
      <c r="G216" s="30">
        <v>667121.87</v>
      </c>
      <c r="H216" s="30">
        <f t="shared" si="6"/>
        <v>34.87854185183249</v>
      </c>
    </row>
    <row r="217" spans="1:8" ht="38.25">
      <c r="A217" s="26">
        <f t="shared" si="7"/>
        <v>205</v>
      </c>
      <c r="B217" s="29" t="s">
        <v>472</v>
      </c>
      <c r="C217" s="28" t="s">
        <v>419</v>
      </c>
      <c r="D217" s="28" t="s">
        <v>473</v>
      </c>
      <c r="E217" s="28" t="s">
        <v>318</v>
      </c>
      <c r="F217" s="30">
        <v>50000</v>
      </c>
      <c r="G217" s="30">
        <v>0</v>
      </c>
      <c r="H217" s="30">
        <f t="shared" si="6"/>
        <v>0</v>
      </c>
    </row>
    <row r="218" spans="1:8" ht="12.75">
      <c r="A218" s="26">
        <f t="shared" si="7"/>
        <v>206</v>
      </c>
      <c r="B218" s="29" t="s">
        <v>489</v>
      </c>
      <c r="C218" s="28" t="s">
        <v>419</v>
      </c>
      <c r="D218" s="28" t="s">
        <v>473</v>
      </c>
      <c r="E218" s="28" t="s">
        <v>345</v>
      </c>
      <c r="F218" s="30">
        <v>50000</v>
      </c>
      <c r="G218" s="30">
        <v>0</v>
      </c>
      <c r="H218" s="30">
        <f t="shared" si="6"/>
        <v>0</v>
      </c>
    </row>
    <row r="219" spans="1:8" ht="25.5">
      <c r="A219" s="26">
        <f t="shared" si="7"/>
        <v>207</v>
      </c>
      <c r="B219" s="29" t="s">
        <v>488</v>
      </c>
      <c r="C219" s="28" t="s">
        <v>419</v>
      </c>
      <c r="D219" s="28" t="s">
        <v>421</v>
      </c>
      <c r="E219" s="28" t="s">
        <v>318</v>
      </c>
      <c r="F219" s="30">
        <v>1862700</v>
      </c>
      <c r="G219" s="30">
        <v>667121.87</v>
      </c>
      <c r="H219" s="30">
        <f t="shared" si="6"/>
        <v>35.81477801041499</v>
      </c>
    </row>
    <row r="220" spans="1:8" ht="12.75">
      <c r="A220" s="26">
        <f t="shared" si="7"/>
        <v>208</v>
      </c>
      <c r="B220" s="29" t="s">
        <v>489</v>
      </c>
      <c r="C220" s="28" t="s">
        <v>419</v>
      </c>
      <c r="D220" s="28" t="s">
        <v>421</v>
      </c>
      <c r="E220" s="28" t="s">
        <v>345</v>
      </c>
      <c r="F220" s="30">
        <v>1862700</v>
      </c>
      <c r="G220" s="30">
        <v>667121.87</v>
      </c>
      <c r="H220" s="30">
        <f t="shared" si="6"/>
        <v>35.81477801041499</v>
      </c>
    </row>
    <row r="221" spans="1:8" ht="12.75">
      <c r="A221" s="26">
        <f t="shared" si="7"/>
        <v>209</v>
      </c>
      <c r="B221" s="29" t="s">
        <v>220</v>
      </c>
      <c r="C221" s="28" t="s">
        <v>419</v>
      </c>
      <c r="D221" s="28" t="s">
        <v>422</v>
      </c>
      <c r="E221" s="28" t="s">
        <v>318</v>
      </c>
      <c r="F221" s="30">
        <v>718100</v>
      </c>
      <c r="G221" s="30">
        <v>314381.04</v>
      </c>
      <c r="H221" s="30">
        <f t="shared" si="6"/>
        <v>43.779562734995125</v>
      </c>
    </row>
    <row r="222" spans="1:8" ht="25.5">
      <c r="A222" s="26">
        <f t="shared" si="7"/>
        <v>210</v>
      </c>
      <c r="B222" s="29" t="s">
        <v>488</v>
      </c>
      <c r="C222" s="28" t="s">
        <v>419</v>
      </c>
      <c r="D222" s="28" t="s">
        <v>423</v>
      </c>
      <c r="E222" s="28" t="s">
        <v>318</v>
      </c>
      <c r="F222" s="30">
        <v>718100</v>
      </c>
      <c r="G222" s="30">
        <v>314381.04</v>
      </c>
      <c r="H222" s="30">
        <f t="shared" si="6"/>
        <v>43.779562734995125</v>
      </c>
    </row>
    <row r="223" spans="1:8" ht="12.75">
      <c r="A223" s="26">
        <f t="shared" si="7"/>
        <v>211</v>
      </c>
      <c r="B223" s="29" t="s">
        <v>489</v>
      </c>
      <c r="C223" s="28" t="s">
        <v>419</v>
      </c>
      <c r="D223" s="28" t="s">
        <v>423</v>
      </c>
      <c r="E223" s="28" t="s">
        <v>345</v>
      </c>
      <c r="F223" s="30">
        <v>718100</v>
      </c>
      <c r="G223" s="30">
        <v>314381.04</v>
      </c>
      <c r="H223" s="30">
        <f t="shared" si="6"/>
        <v>43.779562734995125</v>
      </c>
    </row>
    <row r="224" spans="1:8" ht="12.75">
      <c r="A224" s="26">
        <f t="shared" si="7"/>
        <v>212</v>
      </c>
      <c r="B224" s="29" t="s">
        <v>563</v>
      </c>
      <c r="C224" s="28" t="s">
        <v>419</v>
      </c>
      <c r="D224" s="28" t="s">
        <v>564</v>
      </c>
      <c r="E224" s="28" t="s">
        <v>318</v>
      </c>
      <c r="F224" s="30">
        <v>44000</v>
      </c>
      <c r="G224" s="30">
        <v>0</v>
      </c>
      <c r="H224" s="30">
        <f t="shared" si="6"/>
        <v>0</v>
      </c>
    </row>
    <row r="225" spans="1:8" ht="38.25">
      <c r="A225" s="26">
        <f t="shared" si="7"/>
        <v>213</v>
      </c>
      <c r="B225" s="29" t="s">
        <v>572</v>
      </c>
      <c r="C225" s="28" t="s">
        <v>419</v>
      </c>
      <c r="D225" s="28" t="s">
        <v>573</v>
      </c>
      <c r="E225" s="28" t="s">
        <v>318</v>
      </c>
      <c r="F225" s="30">
        <v>44000</v>
      </c>
      <c r="G225" s="30">
        <v>0</v>
      </c>
      <c r="H225" s="30">
        <f t="shared" si="6"/>
        <v>0</v>
      </c>
    </row>
    <row r="226" spans="1:8" ht="12.75">
      <c r="A226" s="26">
        <f t="shared" si="7"/>
        <v>214</v>
      </c>
      <c r="B226" s="29" t="s">
        <v>489</v>
      </c>
      <c r="C226" s="28" t="s">
        <v>419</v>
      </c>
      <c r="D226" s="28" t="s">
        <v>573</v>
      </c>
      <c r="E226" s="28" t="s">
        <v>345</v>
      </c>
      <c r="F226" s="30">
        <v>44000</v>
      </c>
      <c r="G226" s="30">
        <v>0</v>
      </c>
      <c r="H226" s="30">
        <f t="shared" si="6"/>
        <v>0</v>
      </c>
    </row>
    <row r="227" spans="1:8" ht="12.75">
      <c r="A227" s="26">
        <f t="shared" si="7"/>
        <v>215</v>
      </c>
      <c r="B227" s="29" t="s">
        <v>493</v>
      </c>
      <c r="C227" s="28" t="s">
        <v>419</v>
      </c>
      <c r="D227" s="28" t="s">
        <v>349</v>
      </c>
      <c r="E227" s="28" t="s">
        <v>318</v>
      </c>
      <c r="F227" s="30">
        <v>3026100</v>
      </c>
      <c r="G227" s="30">
        <v>1248284.93</v>
      </c>
      <c r="H227" s="30">
        <f t="shared" si="6"/>
        <v>41.25061729618981</v>
      </c>
    </row>
    <row r="228" spans="1:8" ht="38.25">
      <c r="A228" s="26">
        <f t="shared" si="7"/>
        <v>216</v>
      </c>
      <c r="B228" s="29" t="s">
        <v>269</v>
      </c>
      <c r="C228" s="28" t="s">
        <v>419</v>
      </c>
      <c r="D228" s="28" t="s">
        <v>405</v>
      </c>
      <c r="E228" s="28" t="s">
        <v>318</v>
      </c>
      <c r="F228" s="30">
        <v>3026100</v>
      </c>
      <c r="G228" s="30">
        <v>1248284.93</v>
      </c>
      <c r="H228" s="30">
        <f t="shared" si="6"/>
        <v>41.25061729618981</v>
      </c>
    </row>
    <row r="229" spans="1:8" ht="12.75">
      <c r="A229" s="26">
        <f t="shared" si="7"/>
        <v>217</v>
      </c>
      <c r="B229" s="29" t="s">
        <v>494</v>
      </c>
      <c r="C229" s="28" t="s">
        <v>419</v>
      </c>
      <c r="D229" s="28" t="s">
        <v>405</v>
      </c>
      <c r="E229" s="28" t="s">
        <v>351</v>
      </c>
      <c r="F229" s="30">
        <v>3026100</v>
      </c>
      <c r="G229" s="30">
        <v>1248284.93</v>
      </c>
      <c r="H229" s="30">
        <f t="shared" si="6"/>
        <v>41.25061729618981</v>
      </c>
    </row>
    <row r="230" spans="1:8" ht="25.5">
      <c r="A230" s="26">
        <f t="shared" si="7"/>
        <v>218</v>
      </c>
      <c r="B230" s="29" t="s">
        <v>221</v>
      </c>
      <c r="C230" s="28" t="s">
        <v>419</v>
      </c>
      <c r="D230" s="28" t="s">
        <v>424</v>
      </c>
      <c r="E230" s="28" t="s">
        <v>318</v>
      </c>
      <c r="F230" s="30">
        <v>700000</v>
      </c>
      <c r="G230" s="30">
        <v>0</v>
      </c>
      <c r="H230" s="30">
        <f t="shared" si="6"/>
        <v>0</v>
      </c>
    </row>
    <row r="231" spans="1:8" ht="89.25">
      <c r="A231" s="26">
        <f t="shared" si="7"/>
        <v>219</v>
      </c>
      <c r="B231" s="29" t="s">
        <v>574</v>
      </c>
      <c r="C231" s="28" t="s">
        <v>419</v>
      </c>
      <c r="D231" s="28" t="s">
        <v>460</v>
      </c>
      <c r="E231" s="28" t="s">
        <v>318</v>
      </c>
      <c r="F231" s="30">
        <v>700000</v>
      </c>
      <c r="G231" s="30">
        <v>0</v>
      </c>
      <c r="H231" s="30">
        <f t="shared" si="6"/>
        <v>0</v>
      </c>
    </row>
    <row r="232" spans="1:8" ht="12.75">
      <c r="A232" s="26">
        <f t="shared" si="7"/>
        <v>220</v>
      </c>
      <c r="B232" s="29" t="s">
        <v>494</v>
      </c>
      <c r="C232" s="28" t="s">
        <v>419</v>
      </c>
      <c r="D232" s="28" t="s">
        <v>460</v>
      </c>
      <c r="E232" s="28" t="s">
        <v>351</v>
      </c>
      <c r="F232" s="30">
        <v>700000</v>
      </c>
      <c r="G232" s="30">
        <v>0</v>
      </c>
      <c r="H232" s="30">
        <f t="shared" si="6"/>
        <v>0</v>
      </c>
    </row>
    <row r="233" spans="1:8" ht="12.75">
      <c r="A233" s="26">
        <f t="shared" si="7"/>
        <v>221</v>
      </c>
      <c r="B233" s="29" t="s">
        <v>222</v>
      </c>
      <c r="C233" s="28" t="s">
        <v>426</v>
      </c>
      <c r="D233" s="28" t="s">
        <v>320</v>
      </c>
      <c r="E233" s="28" t="s">
        <v>318</v>
      </c>
      <c r="F233" s="30">
        <v>1301437.64</v>
      </c>
      <c r="G233" s="30">
        <v>540376.36</v>
      </c>
      <c r="H233" s="30">
        <f t="shared" si="6"/>
        <v>41.521494644952796</v>
      </c>
    </row>
    <row r="234" spans="1:8" ht="51">
      <c r="A234" s="26">
        <f t="shared" si="7"/>
        <v>222</v>
      </c>
      <c r="B234" s="29" t="s">
        <v>216</v>
      </c>
      <c r="C234" s="28" t="s">
        <v>426</v>
      </c>
      <c r="D234" s="28" t="s">
        <v>416</v>
      </c>
      <c r="E234" s="28" t="s">
        <v>318</v>
      </c>
      <c r="F234" s="30">
        <v>1301437.64</v>
      </c>
      <c r="G234" s="30">
        <v>540376.36</v>
      </c>
      <c r="H234" s="30">
        <f t="shared" si="6"/>
        <v>41.521494644952796</v>
      </c>
    </row>
    <row r="235" spans="1:8" ht="25.5">
      <c r="A235" s="26">
        <f t="shared" si="7"/>
        <v>223</v>
      </c>
      <c r="B235" s="29" t="s">
        <v>488</v>
      </c>
      <c r="C235" s="28" t="s">
        <v>426</v>
      </c>
      <c r="D235" s="28" t="s">
        <v>417</v>
      </c>
      <c r="E235" s="28" t="s">
        <v>318</v>
      </c>
      <c r="F235" s="30">
        <v>1301437.64</v>
      </c>
      <c r="G235" s="30">
        <v>540376.36</v>
      </c>
      <c r="H235" s="30">
        <f t="shared" si="6"/>
        <v>41.521494644952796</v>
      </c>
    </row>
    <row r="236" spans="1:8" ht="12.75">
      <c r="A236" s="26">
        <f t="shared" si="7"/>
        <v>224</v>
      </c>
      <c r="B236" s="29" t="s">
        <v>489</v>
      </c>
      <c r="C236" s="28" t="s">
        <v>426</v>
      </c>
      <c r="D236" s="28" t="s">
        <v>417</v>
      </c>
      <c r="E236" s="28" t="s">
        <v>345</v>
      </c>
      <c r="F236" s="30">
        <v>1301437.64</v>
      </c>
      <c r="G236" s="30">
        <v>540376.36</v>
      </c>
      <c r="H236" s="30">
        <f t="shared" si="6"/>
        <v>41.521494644952796</v>
      </c>
    </row>
    <row r="237" spans="1:8" ht="12.75">
      <c r="A237" s="27">
        <f t="shared" si="7"/>
        <v>225</v>
      </c>
      <c r="B237" s="33" t="s">
        <v>223</v>
      </c>
      <c r="C237" s="32" t="s">
        <v>427</v>
      </c>
      <c r="D237" s="32" t="s">
        <v>320</v>
      </c>
      <c r="E237" s="32" t="s">
        <v>318</v>
      </c>
      <c r="F237" s="34">
        <v>68129500</v>
      </c>
      <c r="G237" s="34">
        <f>29098238.09+G244+G247</f>
        <v>32631987.32</v>
      </c>
      <c r="H237" s="34">
        <f t="shared" si="6"/>
        <v>47.89700103479404</v>
      </c>
    </row>
    <row r="238" spans="1:8" ht="12.75">
      <c r="A238" s="26">
        <f t="shared" si="7"/>
        <v>226</v>
      </c>
      <c r="B238" s="29" t="s">
        <v>224</v>
      </c>
      <c r="C238" s="28" t="s">
        <v>428</v>
      </c>
      <c r="D238" s="28" t="s">
        <v>320</v>
      </c>
      <c r="E238" s="28" t="s">
        <v>318</v>
      </c>
      <c r="F238" s="30">
        <v>3048000</v>
      </c>
      <c r="G238" s="30">
        <v>1469486.13</v>
      </c>
      <c r="H238" s="30">
        <f t="shared" si="6"/>
        <v>48.211487204724406</v>
      </c>
    </row>
    <row r="239" spans="1:8" ht="25.5">
      <c r="A239" s="26">
        <f t="shared" si="7"/>
        <v>227</v>
      </c>
      <c r="B239" s="29" t="s">
        <v>225</v>
      </c>
      <c r="C239" s="28" t="s">
        <v>428</v>
      </c>
      <c r="D239" s="28" t="s">
        <v>429</v>
      </c>
      <c r="E239" s="28" t="s">
        <v>318</v>
      </c>
      <c r="F239" s="30">
        <v>3048000</v>
      </c>
      <c r="G239" s="30">
        <v>1469486.13</v>
      </c>
      <c r="H239" s="30">
        <f t="shared" si="6"/>
        <v>48.211487204724406</v>
      </c>
    </row>
    <row r="240" spans="1:8" ht="38.25">
      <c r="A240" s="26">
        <f t="shared" si="7"/>
        <v>228</v>
      </c>
      <c r="B240" s="29" t="s">
        <v>226</v>
      </c>
      <c r="C240" s="28" t="s">
        <v>428</v>
      </c>
      <c r="D240" s="28" t="s">
        <v>430</v>
      </c>
      <c r="E240" s="28" t="s">
        <v>318</v>
      </c>
      <c r="F240" s="30">
        <v>3048000</v>
      </c>
      <c r="G240" s="30">
        <v>1469486.13</v>
      </c>
      <c r="H240" s="30">
        <f t="shared" si="6"/>
        <v>48.211487204724406</v>
      </c>
    </row>
    <row r="241" spans="1:8" ht="12.75">
      <c r="A241" s="26">
        <f t="shared" si="7"/>
        <v>229</v>
      </c>
      <c r="B241" s="29" t="s">
        <v>227</v>
      </c>
      <c r="C241" s="28" t="s">
        <v>428</v>
      </c>
      <c r="D241" s="28" t="s">
        <v>430</v>
      </c>
      <c r="E241" s="28" t="s">
        <v>431</v>
      </c>
      <c r="F241" s="30">
        <v>3048000</v>
      </c>
      <c r="G241" s="30">
        <v>1469486.13</v>
      </c>
      <c r="H241" s="30">
        <f t="shared" si="6"/>
        <v>48.211487204724406</v>
      </c>
    </row>
    <row r="242" spans="1:8" ht="12.75">
      <c r="A242" s="26">
        <f t="shared" si="7"/>
        <v>230</v>
      </c>
      <c r="B242" s="29" t="s">
        <v>228</v>
      </c>
      <c r="C242" s="28" t="s">
        <v>432</v>
      </c>
      <c r="D242" s="28" t="s">
        <v>320</v>
      </c>
      <c r="E242" s="28" t="s">
        <v>318</v>
      </c>
      <c r="F242" s="30">
        <v>60718500</v>
      </c>
      <c r="G242" s="30">
        <f>26632686.18+G247+G244</f>
        <v>30166435.41</v>
      </c>
      <c r="H242" s="30">
        <f t="shared" si="6"/>
        <v>49.68244507028336</v>
      </c>
    </row>
    <row r="243" spans="1:8" ht="12.75">
      <c r="A243" s="26">
        <f t="shared" si="7"/>
        <v>231</v>
      </c>
      <c r="B243" s="29" t="s">
        <v>575</v>
      </c>
      <c r="C243" s="28" t="s">
        <v>432</v>
      </c>
      <c r="D243" s="28" t="s">
        <v>576</v>
      </c>
      <c r="E243" s="28" t="s">
        <v>318</v>
      </c>
      <c r="F243" s="30">
        <v>753600</v>
      </c>
      <c r="G243" s="30">
        <f>G244</f>
        <v>230200</v>
      </c>
      <c r="H243" s="30">
        <f t="shared" si="6"/>
        <v>30.54670912951168</v>
      </c>
    </row>
    <row r="244" spans="1:8" ht="51" customHeight="1">
      <c r="A244" s="26">
        <f t="shared" si="7"/>
        <v>232</v>
      </c>
      <c r="B244" s="29" t="s">
        <v>577</v>
      </c>
      <c r="C244" s="28" t="s">
        <v>432</v>
      </c>
      <c r="D244" s="28" t="s">
        <v>578</v>
      </c>
      <c r="E244" s="28" t="s">
        <v>318</v>
      </c>
      <c r="F244" s="30">
        <v>753600</v>
      </c>
      <c r="G244" s="30">
        <f>G245</f>
        <v>230200</v>
      </c>
      <c r="H244" s="30">
        <f t="shared" si="6"/>
        <v>30.54670912951168</v>
      </c>
    </row>
    <row r="245" spans="1:8" ht="12.75">
      <c r="A245" s="26">
        <f t="shared" si="7"/>
        <v>233</v>
      </c>
      <c r="B245" s="29" t="s">
        <v>227</v>
      </c>
      <c r="C245" s="28" t="s">
        <v>432</v>
      </c>
      <c r="D245" s="28" t="s">
        <v>578</v>
      </c>
      <c r="E245" s="28" t="s">
        <v>431</v>
      </c>
      <c r="F245" s="30">
        <v>753600</v>
      </c>
      <c r="G245" s="30">
        <v>230200</v>
      </c>
      <c r="H245" s="30">
        <f t="shared" si="6"/>
        <v>30.54670912951168</v>
      </c>
    </row>
    <row r="246" spans="1:8" ht="12.75">
      <c r="A246" s="26">
        <f t="shared" si="7"/>
        <v>234</v>
      </c>
      <c r="B246" s="29" t="s">
        <v>229</v>
      </c>
      <c r="C246" s="28" t="s">
        <v>432</v>
      </c>
      <c r="D246" s="28" t="s">
        <v>433</v>
      </c>
      <c r="E246" s="28" t="s">
        <v>318</v>
      </c>
      <c r="F246" s="30">
        <v>7545400</v>
      </c>
      <c r="G246" s="30">
        <f>G247</f>
        <v>3303549.23</v>
      </c>
      <c r="H246" s="30">
        <f t="shared" si="6"/>
        <v>43.782294245500566</v>
      </c>
    </row>
    <row r="247" spans="1:8" ht="25.5">
      <c r="A247" s="26">
        <f t="shared" si="7"/>
        <v>235</v>
      </c>
      <c r="B247" s="29" t="s">
        <v>230</v>
      </c>
      <c r="C247" s="28" t="s">
        <v>432</v>
      </c>
      <c r="D247" s="28" t="s">
        <v>434</v>
      </c>
      <c r="E247" s="28" t="s">
        <v>318</v>
      </c>
      <c r="F247" s="30">
        <v>7545400</v>
      </c>
      <c r="G247" s="30">
        <f>G248</f>
        <v>3303549.23</v>
      </c>
      <c r="H247" s="30">
        <f t="shared" si="6"/>
        <v>43.782294245500566</v>
      </c>
    </row>
    <row r="248" spans="1:8" ht="12.75">
      <c r="A248" s="26">
        <f t="shared" si="7"/>
        <v>236</v>
      </c>
      <c r="B248" s="29" t="s">
        <v>227</v>
      </c>
      <c r="C248" s="28" t="s">
        <v>432</v>
      </c>
      <c r="D248" s="28" t="s">
        <v>434</v>
      </c>
      <c r="E248" s="28" t="s">
        <v>431</v>
      </c>
      <c r="F248" s="30">
        <v>7545400</v>
      </c>
      <c r="G248" s="30">
        <v>3303549.23</v>
      </c>
      <c r="H248" s="30">
        <f t="shared" si="6"/>
        <v>43.782294245500566</v>
      </c>
    </row>
    <row r="249" spans="1:8" ht="12.75">
      <c r="A249" s="26">
        <f t="shared" si="7"/>
        <v>237</v>
      </c>
      <c r="B249" s="29" t="s">
        <v>549</v>
      </c>
      <c r="C249" s="28" t="s">
        <v>432</v>
      </c>
      <c r="D249" s="28" t="s">
        <v>550</v>
      </c>
      <c r="E249" s="28" t="s">
        <v>318</v>
      </c>
      <c r="F249" s="30">
        <v>45656900</v>
      </c>
      <c r="G249" s="30">
        <v>25520327.64</v>
      </c>
      <c r="H249" s="30">
        <f t="shared" si="6"/>
        <v>55.895883513773384</v>
      </c>
    </row>
    <row r="250" spans="1:8" ht="51">
      <c r="A250" s="26">
        <f t="shared" si="7"/>
        <v>238</v>
      </c>
      <c r="B250" s="29" t="s">
        <v>231</v>
      </c>
      <c r="C250" s="28" t="s">
        <v>432</v>
      </c>
      <c r="D250" s="28" t="s">
        <v>435</v>
      </c>
      <c r="E250" s="28" t="s">
        <v>318</v>
      </c>
      <c r="F250" s="30">
        <v>9573000</v>
      </c>
      <c r="G250" s="30">
        <v>3546047.61</v>
      </c>
      <c r="H250" s="30">
        <f t="shared" si="6"/>
        <v>37.04217706048261</v>
      </c>
    </row>
    <row r="251" spans="1:8" ht="12.75">
      <c r="A251" s="26">
        <f t="shared" si="7"/>
        <v>239</v>
      </c>
      <c r="B251" s="29" t="s">
        <v>232</v>
      </c>
      <c r="C251" s="28" t="s">
        <v>432</v>
      </c>
      <c r="D251" s="28" t="s">
        <v>435</v>
      </c>
      <c r="E251" s="28" t="s">
        <v>436</v>
      </c>
      <c r="F251" s="30">
        <v>9573000</v>
      </c>
      <c r="G251" s="30">
        <v>3546047.61</v>
      </c>
      <c r="H251" s="30">
        <f t="shared" si="6"/>
        <v>37.04217706048261</v>
      </c>
    </row>
    <row r="252" spans="1:8" ht="51">
      <c r="A252" s="26">
        <f t="shared" si="7"/>
        <v>240</v>
      </c>
      <c r="B252" s="29" t="s">
        <v>233</v>
      </c>
      <c r="C252" s="28" t="s">
        <v>432</v>
      </c>
      <c r="D252" s="28" t="s">
        <v>437</v>
      </c>
      <c r="E252" s="28" t="s">
        <v>318</v>
      </c>
      <c r="F252" s="30">
        <v>36083900</v>
      </c>
      <c r="G252" s="30">
        <v>21974280.03</v>
      </c>
      <c r="H252" s="30">
        <f t="shared" si="6"/>
        <v>60.89774118096991</v>
      </c>
    </row>
    <row r="253" spans="1:8" ht="12.75">
      <c r="A253" s="26">
        <f t="shared" si="7"/>
        <v>241</v>
      </c>
      <c r="B253" s="29" t="s">
        <v>232</v>
      </c>
      <c r="C253" s="28" t="s">
        <v>432</v>
      </c>
      <c r="D253" s="28" t="s">
        <v>437</v>
      </c>
      <c r="E253" s="28" t="s">
        <v>436</v>
      </c>
      <c r="F253" s="30">
        <v>36083900</v>
      </c>
      <c r="G253" s="30">
        <v>21974280.03</v>
      </c>
      <c r="H253" s="30">
        <f t="shared" si="6"/>
        <v>60.89774118096991</v>
      </c>
    </row>
    <row r="254" spans="1:8" ht="12.75">
      <c r="A254" s="26">
        <f t="shared" si="7"/>
        <v>242</v>
      </c>
      <c r="B254" s="29" t="s">
        <v>493</v>
      </c>
      <c r="C254" s="28" t="s">
        <v>432</v>
      </c>
      <c r="D254" s="28" t="s">
        <v>349</v>
      </c>
      <c r="E254" s="28" t="s">
        <v>318</v>
      </c>
      <c r="F254" s="30">
        <v>3274600</v>
      </c>
      <c r="G254" s="30">
        <v>554658.54</v>
      </c>
      <c r="H254" s="30">
        <f t="shared" si="6"/>
        <v>16.938207414646065</v>
      </c>
    </row>
    <row r="255" spans="1:8" ht="77.25" customHeight="1">
      <c r="A255" s="26">
        <f t="shared" si="7"/>
        <v>243</v>
      </c>
      <c r="B255" s="29" t="s">
        <v>579</v>
      </c>
      <c r="C255" s="28" t="s">
        <v>432</v>
      </c>
      <c r="D255" s="28" t="s">
        <v>380</v>
      </c>
      <c r="E255" s="28" t="s">
        <v>318</v>
      </c>
      <c r="F255" s="30">
        <v>800000</v>
      </c>
      <c r="G255" s="30">
        <v>139600</v>
      </c>
      <c r="H255" s="30">
        <f t="shared" si="6"/>
        <v>17.45</v>
      </c>
    </row>
    <row r="256" spans="1:8" ht="12.75">
      <c r="A256" s="26">
        <f t="shared" si="7"/>
        <v>244</v>
      </c>
      <c r="B256" s="29" t="s">
        <v>494</v>
      </c>
      <c r="C256" s="28" t="s">
        <v>432</v>
      </c>
      <c r="D256" s="28" t="s">
        <v>380</v>
      </c>
      <c r="E256" s="28" t="s">
        <v>351</v>
      </c>
      <c r="F256" s="30">
        <v>800000</v>
      </c>
      <c r="G256" s="30">
        <v>139600</v>
      </c>
      <c r="H256" s="30">
        <f t="shared" si="6"/>
        <v>17.45</v>
      </c>
    </row>
    <row r="257" spans="1:8" ht="51">
      <c r="A257" s="26">
        <f t="shared" si="7"/>
        <v>245</v>
      </c>
      <c r="B257" s="29" t="s">
        <v>280</v>
      </c>
      <c r="C257" s="28" t="s">
        <v>432</v>
      </c>
      <c r="D257" s="28" t="s">
        <v>438</v>
      </c>
      <c r="E257" s="28" t="s">
        <v>318</v>
      </c>
      <c r="F257" s="30">
        <v>1713600</v>
      </c>
      <c r="G257" s="30">
        <v>0</v>
      </c>
      <c r="H257" s="30">
        <f t="shared" si="6"/>
        <v>0</v>
      </c>
    </row>
    <row r="258" spans="1:8" ht="12.75">
      <c r="A258" s="26">
        <f t="shared" si="7"/>
        <v>246</v>
      </c>
      <c r="B258" s="29" t="s">
        <v>227</v>
      </c>
      <c r="C258" s="28" t="s">
        <v>432</v>
      </c>
      <c r="D258" s="28" t="s">
        <v>438</v>
      </c>
      <c r="E258" s="28" t="s">
        <v>431</v>
      </c>
      <c r="F258" s="30">
        <v>1713600</v>
      </c>
      <c r="G258" s="30">
        <v>0</v>
      </c>
      <c r="H258" s="30">
        <f t="shared" si="6"/>
        <v>0</v>
      </c>
    </row>
    <row r="259" spans="1:8" ht="51">
      <c r="A259" s="26">
        <f t="shared" si="7"/>
        <v>247</v>
      </c>
      <c r="B259" s="29" t="s">
        <v>279</v>
      </c>
      <c r="C259" s="28" t="s">
        <v>432</v>
      </c>
      <c r="D259" s="28" t="s">
        <v>414</v>
      </c>
      <c r="E259" s="28" t="s">
        <v>318</v>
      </c>
      <c r="F259" s="30">
        <v>761000</v>
      </c>
      <c r="G259" s="30">
        <v>415058.54</v>
      </c>
      <c r="H259" s="30">
        <f t="shared" si="6"/>
        <v>54.54120105124836</v>
      </c>
    </row>
    <row r="260" spans="1:8" ht="12.75">
      <c r="A260" s="26">
        <f t="shared" si="7"/>
        <v>248</v>
      </c>
      <c r="B260" s="29" t="s">
        <v>494</v>
      </c>
      <c r="C260" s="28" t="s">
        <v>432</v>
      </c>
      <c r="D260" s="28" t="s">
        <v>414</v>
      </c>
      <c r="E260" s="28" t="s">
        <v>351</v>
      </c>
      <c r="F260" s="30">
        <v>761000</v>
      </c>
      <c r="G260" s="30">
        <v>415058.54</v>
      </c>
      <c r="H260" s="30">
        <f t="shared" si="6"/>
        <v>54.54120105124836</v>
      </c>
    </row>
    <row r="261" spans="1:8" ht="26.25" customHeight="1">
      <c r="A261" s="26">
        <f t="shared" si="7"/>
        <v>249</v>
      </c>
      <c r="B261" s="29" t="s">
        <v>510</v>
      </c>
      <c r="C261" s="28" t="s">
        <v>432</v>
      </c>
      <c r="D261" s="28" t="s">
        <v>375</v>
      </c>
      <c r="E261" s="28" t="s">
        <v>318</v>
      </c>
      <c r="F261" s="30">
        <v>2017500</v>
      </c>
      <c r="G261" s="30">
        <v>0</v>
      </c>
      <c r="H261" s="30">
        <f t="shared" si="6"/>
        <v>0</v>
      </c>
    </row>
    <row r="262" spans="1:8" ht="25.5">
      <c r="A262" s="26">
        <f t="shared" si="7"/>
        <v>250</v>
      </c>
      <c r="B262" s="29" t="s">
        <v>234</v>
      </c>
      <c r="C262" s="28" t="s">
        <v>432</v>
      </c>
      <c r="D262" s="28" t="s">
        <v>439</v>
      </c>
      <c r="E262" s="28" t="s">
        <v>318</v>
      </c>
      <c r="F262" s="30">
        <v>2017500</v>
      </c>
      <c r="G262" s="30">
        <v>0</v>
      </c>
      <c r="H262" s="30">
        <f t="shared" si="6"/>
        <v>0</v>
      </c>
    </row>
    <row r="263" spans="1:8" ht="12.75">
      <c r="A263" s="26">
        <f t="shared" si="7"/>
        <v>251</v>
      </c>
      <c r="B263" s="29" t="s">
        <v>232</v>
      </c>
      <c r="C263" s="28" t="s">
        <v>432</v>
      </c>
      <c r="D263" s="28" t="s">
        <v>439</v>
      </c>
      <c r="E263" s="28" t="s">
        <v>436</v>
      </c>
      <c r="F263" s="30">
        <v>2017500</v>
      </c>
      <c r="G263" s="30">
        <v>0</v>
      </c>
      <c r="H263" s="30">
        <f t="shared" si="6"/>
        <v>0</v>
      </c>
    </row>
    <row r="264" spans="1:8" ht="51">
      <c r="A264" s="26">
        <f t="shared" si="7"/>
        <v>252</v>
      </c>
      <c r="B264" s="29" t="s">
        <v>580</v>
      </c>
      <c r="C264" s="28" t="s">
        <v>432</v>
      </c>
      <c r="D264" s="28" t="s">
        <v>581</v>
      </c>
      <c r="E264" s="28" t="s">
        <v>318</v>
      </c>
      <c r="F264" s="30">
        <v>1470500</v>
      </c>
      <c r="G264" s="30">
        <v>557700</v>
      </c>
      <c r="H264" s="30">
        <f t="shared" si="6"/>
        <v>37.92587555253315</v>
      </c>
    </row>
    <row r="265" spans="1:8" ht="38.25">
      <c r="A265" s="26">
        <f t="shared" si="7"/>
        <v>253</v>
      </c>
      <c r="B265" s="29" t="s">
        <v>582</v>
      </c>
      <c r="C265" s="28" t="s">
        <v>432</v>
      </c>
      <c r="D265" s="28" t="s">
        <v>583</v>
      </c>
      <c r="E265" s="28" t="s">
        <v>318</v>
      </c>
      <c r="F265" s="30">
        <v>892800</v>
      </c>
      <c r="G265" s="30">
        <v>557700</v>
      </c>
      <c r="H265" s="30">
        <f t="shared" si="6"/>
        <v>62.46639784946236</v>
      </c>
    </row>
    <row r="266" spans="1:8" ht="12.75">
      <c r="A266" s="26">
        <f t="shared" si="7"/>
        <v>254</v>
      </c>
      <c r="B266" s="29" t="s">
        <v>227</v>
      </c>
      <c r="C266" s="28" t="s">
        <v>432</v>
      </c>
      <c r="D266" s="28" t="s">
        <v>583</v>
      </c>
      <c r="E266" s="28" t="s">
        <v>431</v>
      </c>
      <c r="F266" s="30">
        <v>892800</v>
      </c>
      <c r="G266" s="30">
        <v>557700</v>
      </c>
      <c r="H266" s="30">
        <f t="shared" si="6"/>
        <v>62.46639784946236</v>
      </c>
    </row>
    <row r="267" spans="1:8" ht="25.5">
      <c r="A267" s="26">
        <f t="shared" si="7"/>
        <v>255</v>
      </c>
      <c r="B267" s="29" t="s">
        <v>584</v>
      </c>
      <c r="C267" s="28" t="s">
        <v>432</v>
      </c>
      <c r="D267" s="28" t="s">
        <v>585</v>
      </c>
      <c r="E267" s="28" t="s">
        <v>318</v>
      </c>
      <c r="F267" s="30">
        <v>577700</v>
      </c>
      <c r="G267" s="30">
        <v>0</v>
      </c>
      <c r="H267" s="30">
        <f t="shared" si="6"/>
        <v>0</v>
      </c>
    </row>
    <row r="268" spans="1:8" ht="12.75">
      <c r="A268" s="26">
        <f t="shared" si="7"/>
        <v>256</v>
      </c>
      <c r="B268" s="29" t="s">
        <v>227</v>
      </c>
      <c r="C268" s="28" t="s">
        <v>432</v>
      </c>
      <c r="D268" s="28" t="s">
        <v>585</v>
      </c>
      <c r="E268" s="28" t="s">
        <v>431</v>
      </c>
      <c r="F268" s="30">
        <v>577700</v>
      </c>
      <c r="G268" s="30">
        <v>0</v>
      </c>
      <c r="H268" s="30">
        <f t="shared" si="6"/>
        <v>0</v>
      </c>
    </row>
    <row r="269" spans="1:8" ht="12.75">
      <c r="A269" s="26">
        <f t="shared" si="7"/>
        <v>257</v>
      </c>
      <c r="B269" s="29" t="s">
        <v>235</v>
      </c>
      <c r="C269" s="28" t="s">
        <v>440</v>
      </c>
      <c r="D269" s="28" t="s">
        <v>320</v>
      </c>
      <c r="E269" s="28" t="s">
        <v>318</v>
      </c>
      <c r="F269" s="30">
        <v>4363000</v>
      </c>
      <c r="G269" s="30">
        <v>996065.78</v>
      </c>
      <c r="H269" s="30">
        <f aca="true" t="shared" si="8" ref="H269:H332">G269/F269*100</f>
        <v>22.829836809534722</v>
      </c>
    </row>
    <row r="270" spans="1:8" ht="12.75">
      <c r="A270" s="26">
        <f aca="true" t="shared" si="9" ref="A270:A333">1+A269</f>
        <v>258</v>
      </c>
      <c r="B270" s="29" t="s">
        <v>549</v>
      </c>
      <c r="C270" s="28" t="s">
        <v>440</v>
      </c>
      <c r="D270" s="28" t="s">
        <v>550</v>
      </c>
      <c r="E270" s="28" t="s">
        <v>318</v>
      </c>
      <c r="F270" s="30">
        <v>4363000</v>
      </c>
      <c r="G270" s="30">
        <v>996065.78</v>
      </c>
      <c r="H270" s="30">
        <f t="shared" si="8"/>
        <v>22.829836809534722</v>
      </c>
    </row>
    <row r="271" spans="1:8" ht="51">
      <c r="A271" s="26">
        <f t="shared" si="9"/>
        <v>259</v>
      </c>
      <c r="B271" s="29" t="s">
        <v>231</v>
      </c>
      <c r="C271" s="28" t="s">
        <v>440</v>
      </c>
      <c r="D271" s="28" t="s">
        <v>435</v>
      </c>
      <c r="E271" s="28" t="s">
        <v>318</v>
      </c>
      <c r="F271" s="30">
        <v>507000</v>
      </c>
      <c r="G271" s="30">
        <v>197763.63</v>
      </c>
      <c r="H271" s="30">
        <f t="shared" si="8"/>
        <v>39.00663313609468</v>
      </c>
    </row>
    <row r="272" spans="1:8" ht="12.75">
      <c r="A272" s="26">
        <f t="shared" si="9"/>
        <v>260</v>
      </c>
      <c r="B272" s="29" t="s">
        <v>489</v>
      </c>
      <c r="C272" s="28" t="s">
        <v>440</v>
      </c>
      <c r="D272" s="28" t="s">
        <v>435</v>
      </c>
      <c r="E272" s="28" t="s">
        <v>345</v>
      </c>
      <c r="F272" s="30">
        <v>415591.42</v>
      </c>
      <c r="G272" s="30">
        <v>106355.05</v>
      </c>
      <c r="H272" s="30">
        <f t="shared" si="8"/>
        <v>25.591252581682273</v>
      </c>
    </row>
    <row r="273" spans="1:8" ht="25.5">
      <c r="A273" s="26">
        <f t="shared" si="9"/>
        <v>261</v>
      </c>
      <c r="B273" s="29" t="s">
        <v>465</v>
      </c>
      <c r="C273" s="28" t="s">
        <v>440</v>
      </c>
      <c r="D273" s="28" t="s">
        <v>435</v>
      </c>
      <c r="E273" s="28" t="s">
        <v>324</v>
      </c>
      <c r="F273" s="30">
        <v>91408.58</v>
      </c>
      <c r="G273" s="30">
        <v>91408.58</v>
      </c>
      <c r="H273" s="30">
        <f t="shared" si="8"/>
        <v>100</v>
      </c>
    </row>
    <row r="274" spans="1:8" ht="51">
      <c r="A274" s="26">
        <f t="shared" si="9"/>
        <v>262</v>
      </c>
      <c r="B274" s="29" t="s">
        <v>233</v>
      </c>
      <c r="C274" s="28" t="s">
        <v>440</v>
      </c>
      <c r="D274" s="28" t="s">
        <v>437</v>
      </c>
      <c r="E274" s="28" t="s">
        <v>318</v>
      </c>
      <c r="F274" s="30">
        <v>3856000</v>
      </c>
      <c r="G274" s="30">
        <v>798302.15</v>
      </c>
      <c r="H274" s="30">
        <f t="shared" si="8"/>
        <v>20.70285658713693</v>
      </c>
    </row>
    <row r="275" spans="1:8" ht="12.75">
      <c r="A275" s="26">
        <f t="shared" si="9"/>
        <v>263</v>
      </c>
      <c r="B275" s="29" t="s">
        <v>489</v>
      </c>
      <c r="C275" s="28" t="s">
        <v>440</v>
      </c>
      <c r="D275" s="28" t="s">
        <v>437</v>
      </c>
      <c r="E275" s="28" t="s">
        <v>345</v>
      </c>
      <c r="F275" s="30">
        <v>3511650.66</v>
      </c>
      <c r="G275" s="30">
        <v>458907.63</v>
      </c>
      <c r="H275" s="30">
        <f t="shared" si="8"/>
        <v>13.0681458502481</v>
      </c>
    </row>
    <row r="276" spans="1:8" ht="25.5">
      <c r="A276" s="26">
        <f t="shared" si="9"/>
        <v>264</v>
      </c>
      <c r="B276" s="29" t="s">
        <v>465</v>
      </c>
      <c r="C276" s="28" t="s">
        <v>440</v>
      </c>
      <c r="D276" s="28" t="s">
        <v>437</v>
      </c>
      <c r="E276" s="28" t="s">
        <v>324</v>
      </c>
      <c r="F276" s="30">
        <v>344349.34</v>
      </c>
      <c r="G276" s="30">
        <v>339394.52</v>
      </c>
      <c r="H276" s="30">
        <f t="shared" si="8"/>
        <v>98.56110657856931</v>
      </c>
    </row>
    <row r="277" spans="1:8" ht="12.75">
      <c r="A277" s="27">
        <f t="shared" si="9"/>
        <v>265</v>
      </c>
      <c r="B277" s="33" t="s">
        <v>236</v>
      </c>
      <c r="C277" s="32" t="s">
        <v>441</v>
      </c>
      <c r="D277" s="32" t="s">
        <v>320</v>
      </c>
      <c r="E277" s="32" t="s">
        <v>318</v>
      </c>
      <c r="F277" s="34">
        <v>26533690.5</v>
      </c>
      <c r="G277" s="34">
        <v>5790199.29</v>
      </c>
      <c r="H277" s="34">
        <f t="shared" si="8"/>
        <v>21.822065385137435</v>
      </c>
    </row>
    <row r="278" spans="1:8" ht="12.75">
      <c r="A278" s="26">
        <f t="shared" si="9"/>
        <v>266</v>
      </c>
      <c r="B278" s="29" t="s">
        <v>171</v>
      </c>
      <c r="C278" s="28" t="s">
        <v>172</v>
      </c>
      <c r="D278" s="28" t="s">
        <v>320</v>
      </c>
      <c r="E278" s="28" t="s">
        <v>318</v>
      </c>
      <c r="F278" s="30">
        <v>5529835</v>
      </c>
      <c r="G278" s="30">
        <v>2006745.97</v>
      </c>
      <c r="H278" s="30">
        <f t="shared" si="8"/>
        <v>36.289436664927614</v>
      </c>
    </row>
    <row r="279" spans="1:8" ht="12.75">
      <c r="A279" s="26">
        <f t="shared" si="9"/>
        <v>267</v>
      </c>
      <c r="B279" s="29" t="s">
        <v>238</v>
      </c>
      <c r="C279" s="28" t="s">
        <v>172</v>
      </c>
      <c r="D279" s="28" t="s">
        <v>444</v>
      </c>
      <c r="E279" s="28" t="s">
        <v>318</v>
      </c>
      <c r="F279" s="30">
        <v>5529835</v>
      </c>
      <c r="G279" s="30">
        <v>2006745.97</v>
      </c>
      <c r="H279" s="30">
        <f t="shared" si="8"/>
        <v>36.289436664927614</v>
      </c>
    </row>
    <row r="280" spans="1:8" ht="38.25">
      <c r="A280" s="26">
        <f t="shared" si="9"/>
        <v>268</v>
      </c>
      <c r="B280" s="29" t="s">
        <v>239</v>
      </c>
      <c r="C280" s="28" t="s">
        <v>172</v>
      </c>
      <c r="D280" s="28" t="s">
        <v>445</v>
      </c>
      <c r="E280" s="28" t="s">
        <v>318</v>
      </c>
      <c r="F280" s="30">
        <v>5529835</v>
      </c>
      <c r="G280" s="30">
        <v>2006745.97</v>
      </c>
      <c r="H280" s="30">
        <f t="shared" si="8"/>
        <v>36.289436664927614</v>
      </c>
    </row>
    <row r="281" spans="1:8" ht="12.75">
      <c r="A281" s="26">
        <f t="shared" si="9"/>
        <v>269</v>
      </c>
      <c r="B281" s="29" t="s">
        <v>489</v>
      </c>
      <c r="C281" s="28" t="s">
        <v>172</v>
      </c>
      <c r="D281" s="28" t="s">
        <v>445</v>
      </c>
      <c r="E281" s="28" t="s">
        <v>345</v>
      </c>
      <c r="F281" s="30">
        <v>5529835</v>
      </c>
      <c r="G281" s="30">
        <v>2006745.97</v>
      </c>
      <c r="H281" s="30">
        <f t="shared" si="8"/>
        <v>36.289436664927614</v>
      </c>
    </row>
    <row r="282" spans="1:8" ht="12.75">
      <c r="A282" s="26">
        <f t="shared" si="9"/>
        <v>270</v>
      </c>
      <c r="B282" s="29" t="s">
        <v>237</v>
      </c>
      <c r="C282" s="28" t="s">
        <v>442</v>
      </c>
      <c r="D282" s="28" t="s">
        <v>320</v>
      </c>
      <c r="E282" s="28" t="s">
        <v>318</v>
      </c>
      <c r="F282" s="30">
        <v>21003855.5</v>
      </c>
      <c r="G282" s="30">
        <v>3783453.32</v>
      </c>
      <c r="H282" s="30">
        <f t="shared" si="8"/>
        <v>18.013137254729255</v>
      </c>
    </row>
    <row r="283" spans="1:8" ht="12.75">
      <c r="A283" s="26">
        <f t="shared" si="9"/>
        <v>271</v>
      </c>
      <c r="B283" s="29" t="s">
        <v>493</v>
      </c>
      <c r="C283" s="28" t="s">
        <v>442</v>
      </c>
      <c r="D283" s="28" t="s">
        <v>349</v>
      </c>
      <c r="E283" s="28" t="s">
        <v>318</v>
      </c>
      <c r="F283" s="30">
        <v>21003855.5</v>
      </c>
      <c r="G283" s="30">
        <v>3783453.32</v>
      </c>
      <c r="H283" s="30">
        <f t="shared" si="8"/>
        <v>18.013137254729255</v>
      </c>
    </row>
    <row r="284" spans="1:8" ht="51">
      <c r="A284" s="26">
        <f t="shared" si="9"/>
        <v>272</v>
      </c>
      <c r="B284" s="29" t="s">
        <v>266</v>
      </c>
      <c r="C284" s="28" t="s">
        <v>442</v>
      </c>
      <c r="D284" s="28" t="s">
        <v>382</v>
      </c>
      <c r="E284" s="28" t="s">
        <v>318</v>
      </c>
      <c r="F284" s="30">
        <v>520357.58</v>
      </c>
      <c r="G284" s="30">
        <v>293000</v>
      </c>
      <c r="H284" s="30">
        <f t="shared" si="8"/>
        <v>56.3074338227186</v>
      </c>
    </row>
    <row r="285" spans="1:8" ht="12.75">
      <c r="A285" s="26">
        <f t="shared" si="9"/>
        <v>273</v>
      </c>
      <c r="B285" s="29" t="s">
        <v>494</v>
      </c>
      <c r="C285" s="28" t="s">
        <v>442</v>
      </c>
      <c r="D285" s="28" t="s">
        <v>382</v>
      </c>
      <c r="E285" s="28" t="s">
        <v>351</v>
      </c>
      <c r="F285" s="30">
        <v>520357.58</v>
      </c>
      <c r="G285" s="30">
        <v>293000</v>
      </c>
      <c r="H285" s="30">
        <f t="shared" si="8"/>
        <v>56.3074338227186</v>
      </c>
    </row>
    <row r="286" spans="1:8" ht="38.25">
      <c r="A286" s="26">
        <f t="shared" si="9"/>
        <v>274</v>
      </c>
      <c r="B286" s="29" t="s">
        <v>281</v>
      </c>
      <c r="C286" s="28" t="s">
        <v>442</v>
      </c>
      <c r="D286" s="28" t="s">
        <v>443</v>
      </c>
      <c r="E286" s="28" t="s">
        <v>318</v>
      </c>
      <c r="F286" s="30">
        <v>20483497.92</v>
      </c>
      <c r="G286" s="30">
        <v>3490453.32</v>
      </c>
      <c r="H286" s="30">
        <f t="shared" si="8"/>
        <v>17.04031866838493</v>
      </c>
    </row>
    <row r="287" spans="1:8" ht="12.75">
      <c r="A287" s="26">
        <f t="shared" si="9"/>
        <v>275</v>
      </c>
      <c r="B287" s="29" t="s">
        <v>494</v>
      </c>
      <c r="C287" s="28" t="s">
        <v>442</v>
      </c>
      <c r="D287" s="28" t="s">
        <v>443</v>
      </c>
      <c r="E287" s="28" t="s">
        <v>351</v>
      </c>
      <c r="F287" s="30">
        <v>20483497.92</v>
      </c>
      <c r="G287" s="30">
        <v>3490453.32</v>
      </c>
      <c r="H287" s="30">
        <f t="shared" si="8"/>
        <v>17.04031866838493</v>
      </c>
    </row>
    <row r="288" spans="1:8" ht="38.25">
      <c r="A288" s="27">
        <f t="shared" si="9"/>
        <v>276</v>
      </c>
      <c r="B288" s="33" t="s">
        <v>240</v>
      </c>
      <c r="C288" s="32" t="s">
        <v>446</v>
      </c>
      <c r="D288" s="32" t="s">
        <v>320</v>
      </c>
      <c r="E288" s="32" t="s">
        <v>318</v>
      </c>
      <c r="F288" s="34">
        <v>159027021</v>
      </c>
      <c r="G288" s="34">
        <f>43526038.95+G298</f>
        <v>44576138.95</v>
      </c>
      <c r="H288" s="34">
        <f t="shared" si="8"/>
        <v>28.03054390989315</v>
      </c>
    </row>
    <row r="289" spans="1:8" ht="38.25">
      <c r="A289" s="26">
        <f t="shared" si="9"/>
        <v>277</v>
      </c>
      <c r="B289" s="29" t="s">
        <v>241</v>
      </c>
      <c r="C289" s="28" t="s">
        <v>447</v>
      </c>
      <c r="D289" s="28" t="s">
        <v>320</v>
      </c>
      <c r="E289" s="28" t="s">
        <v>318</v>
      </c>
      <c r="F289" s="30">
        <v>40332000</v>
      </c>
      <c r="G289" s="30">
        <v>20124000</v>
      </c>
      <c r="H289" s="30">
        <f t="shared" si="8"/>
        <v>49.895864326093424</v>
      </c>
    </row>
    <row r="290" spans="1:8" ht="12.75">
      <c r="A290" s="26">
        <f t="shared" si="9"/>
        <v>278</v>
      </c>
      <c r="B290" s="29" t="s">
        <v>242</v>
      </c>
      <c r="C290" s="28" t="s">
        <v>447</v>
      </c>
      <c r="D290" s="28" t="s">
        <v>448</v>
      </c>
      <c r="E290" s="28" t="s">
        <v>318</v>
      </c>
      <c r="F290" s="30">
        <v>9257000</v>
      </c>
      <c r="G290" s="30">
        <v>4609200</v>
      </c>
      <c r="H290" s="30">
        <f t="shared" si="8"/>
        <v>49.79150912822728</v>
      </c>
    </row>
    <row r="291" spans="1:8" ht="25.5">
      <c r="A291" s="26">
        <f t="shared" si="9"/>
        <v>279</v>
      </c>
      <c r="B291" s="29" t="s">
        <v>243</v>
      </c>
      <c r="C291" s="28" t="s">
        <v>447</v>
      </c>
      <c r="D291" s="28" t="s">
        <v>449</v>
      </c>
      <c r="E291" s="28" t="s">
        <v>318</v>
      </c>
      <c r="F291" s="30">
        <v>9257000</v>
      </c>
      <c r="G291" s="30">
        <v>4609200</v>
      </c>
      <c r="H291" s="30">
        <f t="shared" si="8"/>
        <v>49.79150912822728</v>
      </c>
    </row>
    <row r="292" spans="1:8" ht="12.75">
      <c r="A292" s="26">
        <f t="shared" si="9"/>
        <v>280</v>
      </c>
      <c r="B292" s="29" t="s">
        <v>244</v>
      </c>
      <c r="C292" s="28" t="s">
        <v>447</v>
      </c>
      <c r="D292" s="28" t="s">
        <v>449</v>
      </c>
      <c r="E292" s="28" t="s">
        <v>450</v>
      </c>
      <c r="F292" s="30">
        <v>9257000</v>
      </c>
      <c r="G292" s="30">
        <v>4609200</v>
      </c>
      <c r="H292" s="30">
        <f t="shared" si="8"/>
        <v>49.79150912822728</v>
      </c>
    </row>
    <row r="293" spans="1:8" ht="12.75">
      <c r="A293" s="26">
        <f t="shared" si="9"/>
        <v>281</v>
      </c>
      <c r="B293" s="29" t="s">
        <v>549</v>
      </c>
      <c r="C293" s="28" t="s">
        <v>447</v>
      </c>
      <c r="D293" s="28" t="s">
        <v>550</v>
      </c>
      <c r="E293" s="28" t="s">
        <v>318</v>
      </c>
      <c r="F293" s="30">
        <v>31075000</v>
      </c>
      <c r="G293" s="30">
        <v>15514800</v>
      </c>
      <c r="H293" s="30">
        <f t="shared" si="8"/>
        <v>49.92695092518101</v>
      </c>
    </row>
    <row r="294" spans="1:8" ht="51">
      <c r="A294" s="26">
        <f t="shared" si="9"/>
        <v>282</v>
      </c>
      <c r="B294" s="29" t="s">
        <v>245</v>
      </c>
      <c r="C294" s="28" t="s">
        <v>447</v>
      </c>
      <c r="D294" s="28" t="s">
        <v>451</v>
      </c>
      <c r="E294" s="28" t="s">
        <v>318</v>
      </c>
      <c r="F294" s="30">
        <v>31075000</v>
      </c>
      <c r="G294" s="30">
        <v>15514800</v>
      </c>
      <c r="H294" s="30">
        <f t="shared" si="8"/>
        <v>49.92695092518101</v>
      </c>
    </row>
    <row r="295" spans="1:8" ht="25.5">
      <c r="A295" s="26">
        <f t="shared" si="9"/>
        <v>283</v>
      </c>
      <c r="B295" s="29" t="s">
        <v>246</v>
      </c>
      <c r="C295" s="28" t="s">
        <v>447</v>
      </c>
      <c r="D295" s="28" t="s">
        <v>451</v>
      </c>
      <c r="E295" s="28" t="s">
        <v>452</v>
      </c>
      <c r="F295" s="30">
        <v>31075000</v>
      </c>
      <c r="G295" s="30">
        <v>15514800</v>
      </c>
      <c r="H295" s="30">
        <f t="shared" si="8"/>
        <v>49.92695092518101</v>
      </c>
    </row>
    <row r="296" spans="1:8" ht="15" customHeight="1">
      <c r="A296" s="26">
        <f t="shared" si="9"/>
        <v>284</v>
      </c>
      <c r="B296" s="29" t="s">
        <v>247</v>
      </c>
      <c r="C296" s="28" t="s">
        <v>453</v>
      </c>
      <c r="D296" s="28" t="s">
        <v>320</v>
      </c>
      <c r="E296" s="28" t="s">
        <v>318</v>
      </c>
      <c r="F296" s="30">
        <v>118695021</v>
      </c>
      <c r="G296" s="30">
        <f>23402038.95+G297</f>
        <v>24452138.95</v>
      </c>
      <c r="H296" s="30">
        <f t="shared" si="8"/>
        <v>20.600812691208</v>
      </c>
    </row>
    <row r="297" spans="1:8" ht="25.5">
      <c r="A297" s="26">
        <f t="shared" si="9"/>
        <v>285</v>
      </c>
      <c r="B297" s="29" t="s">
        <v>248</v>
      </c>
      <c r="C297" s="28" t="s">
        <v>453</v>
      </c>
      <c r="D297" s="28" t="s">
        <v>454</v>
      </c>
      <c r="E297" s="28" t="s">
        <v>318</v>
      </c>
      <c r="F297" s="30">
        <v>1050100</v>
      </c>
      <c r="G297" s="30">
        <f>G298</f>
        <v>1050100</v>
      </c>
      <c r="H297" s="30">
        <f t="shared" si="8"/>
        <v>100</v>
      </c>
    </row>
    <row r="298" spans="1:8" ht="25.5">
      <c r="A298" s="26">
        <f t="shared" si="9"/>
        <v>286</v>
      </c>
      <c r="B298" s="29" t="s">
        <v>249</v>
      </c>
      <c r="C298" s="28" t="s">
        <v>453</v>
      </c>
      <c r="D298" s="28" t="s">
        <v>455</v>
      </c>
      <c r="E298" s="28" t="s">
        <v>318</v>
      </c>
      <c r="F298" s="30">
        <v>1050100</v>
      </c>
      <c r="G298" s="30">
        <f>G299</f>
        <v>1050100</v>
      </c>
      <c r="H298" s="30">
        <f t="shared" si="8"/>
        <v>100</v>
      </c>
    </row>
    <row r="299" spans="1:8" ht="12.75">
      <c r="A299" s="26">
        <f t="shared" si="9"/>
        <v>287</v>
      </c>
      <c r="B299" s="29" t="s">
        <v>250</v>
      </c>
      <c r="C299" s="28" t="s">
        <v>453</v>
      </c>
      <c r="D299" s="28" t="s">
        <v>455</v>
      </c>
      <c r="E299" s="28" t="s">
        <v>456</v>
      </c>
      <c r="F299" s="30">
        <v>1050100</v>
      </c>
      <c r="G299" s="30">
        <v>1050100</v>
      </c>
      <c r="H299" s="30">
        <f t="shared" si="8"/>
        <v>100</v>
      </c>
    </row>
    <row r="300" spans="1:8" ht="25.5">
      <c r="A300" s="26">
        <f t="shared" si="9"/>
        <v>288</v>
      </c>
      <c r="B300" s="29" t="s">
        <v>219</v>
      </c>
      <c r="C300" s="28" t="s">
        <v>453</v>
      </c>
      <c r="D300" s="28" t="s">
        <v>420</v>
      </c>
      <c r="E300" s="28" t="s">
        <v>318</v>
      </c>
      <c r="F300" s="30">
        <v>69000</v>
      </c>
      <c r="G300" s="30">
        <v>0</v>
      </c>
      <c r="H300" s="30">
        <f t="shared" si="8"/>
        <v>0</v>
      </c>
    </row>
    <row r="301" spans="1:8" ht="38.25">
      <c r="A301" s="26">
        <f t="shared" si="9"/>
        <v>289</v>
      </c>
      <c r="B301" s="29" t="s">
        <v>472</v>
      </c>
      <c r="C301" s="28" t="s">
        <v>453</v>
      </c>
      <c r="D301" s="28" t="s">
        <v>473</v>
      </c>
      <c r="E301" s="28" t="s">
        <v>318</v>
      </c>
      <c r="F301" s="30">
        <v>69000</v>
      </c>
      <c r="G301" s="30">
        <v>0</v>
      </c>
      <c r="H301" s="30">
        <f t="shared" si="8"/>
        <v>0</v>
      </c>
    </row>
    <row r="302" spans="1:8" ht="25.5">
      <c r="A302" s="26">
        <f t="shared" si="9"/>
        <v>290</v>
      </c>
      <c r="B302" s="29" t="s">
        <v>246</v>
      </c>
      <c r="C302" s="28" t="s">
        <v>453</v>
      </c>
      <c r="D302" s="28" t="s">
        <v>473</v>
      </c>
      <c r="E302" s="28" t="s">
        <v>452</v>
      </c>
      <c r="F302" s="30">
        <v>69000</v>
      </c>
      <c r="G302" s="30">
        <v>0</v>
      </c>
      <c r="H302" s="30">
        <f t="shared" si="8"/>
        <v>0</v>
      </c>
    </row>
    <row r="303" spans="1:8" ht="12.75">
      <c r="A303" s="26">
        <f t="shared" si="9"/>
        <v>291</v>
      </c>
      <c r="B303" s="29" t="s">
        <v>251</v>
      </c>
      <c r="C303" s="28" t="s">
        <v>453</v>
      </c>
      <c r="D303" s="28" t="s">
        <v>457</v>
      </c>
      <c r="E303" s="28" t="s">
        <v>318</v>
      </c>
      <c r="F303" s="30">
        <v>39931700</v>
      </c>
      <c r="G303" s="30">
        <v>18329000</v>
      </c>
      <c r="H303" s="30">
        <f t="shared" si="8"/>
        <v>45.90087574533516</v>
      </c>
    </row>
    <row r="304" spans="1:8" ht="25.5">
      <c r="A304" s="26">
        <f t="shared" si="9"/>
        <v>292</v>
      </c>
      <c r="B304" s="29" t="s">
        <v>252</v>
      </c>
      <c r="C304" s="28" t="s">
        <v>453</v>
      </c>
      <c r="D304" s="28" t="s">
        <v>458</v>
      </c>
      <c r="E304" s="28" t="s">
        <v>318</v>
      </c>
      <c r="F304" s="30">
        <v>36693000</v>
      </c>
      <c r="G304" s="30">
        <v>18212000</v>
      </c>
      <c r="H304" s="30">
        <f t="shared" si="8"/>
        <v>49.633445071267005</v>
      </c>
    </row>
    <row r="305" spans="1:8" ht="25.5">
      <c r="A305" s="26">
        <f t="shared" si="9"/>
        <v>293</v>
      </c>
      <c r="B305" s="29" t="s">
        <v>246</v>
      </c>
      <c r="C305" s="28" t="s">
        <v>453</v>
      </c>
      <c r="D305" s="28" t="s">
        <v>458</v>
      </c>
      <c r="E305" s="28" t="s">
        <v>452</v>
      </c>
      <c r="F305" s="30">
        <v>36693000</v>
      </c>
      <c r="G305" s="30">
        <v>18212000</v>
      </c>
      <c r="H305" s="30">
        <f t="shared" si="8"/>
        <v>49.633445071267005</v>
      </c>
    </row>
    <row r="306" spans="1:8" ht="51">
      <c r="A306" s="26">
        <f t="shared" si="9"/>
        <v>294</v>
      </c>
      <c r="B306" s="29" t="s">
        <v>586</v>
      </c>
      <c r="C306" s="28" t="s">
        <v>453</v>
      </c>
      <c r="D306" s="28" t="s">
        <v>587</v>
      </c>
      <c r="E306" s="28" t="s">
        <v>318</v>
      </c>
      <c r="F306" s="30">
        <v>3121700</v>
      </c>
      <c r="G306" s="30">
        <v>0</v>
      </c>
      <c r="H306" s="30">
        <f t="shared" si="8"/>
        <v>0</v>
      </c>
    </row>
    <row r="307" spans="1:8" ht="25.5">
      <c r="A307" s="26">
        <f t="shared" si="9"/>
        <v>295</v>
      </c>
      <c r="B307" s="29" t="s">
        <v>246</v>
      </c>
      <c r="C307" s="28" t="s">
        <v>453</v>
      </c>
      <c r="D307" s="28" t="s">
        <v>587</v>
      </c>
      <c r="E307" s="28" t="s">
        <v>452</v>
      </c>
      <c r="F307" s="30">
        <v>3121700</v>
      </c>
      <c r="G307" s="30">
        <v>0</v>
      </c>
      <c r="H307" s="30">
        <f t="shared" si="8"/>
        <v>0</v>
      </c>
    </row>
    <row r="308" spans="1:8" ht="63.75">
      <c r="A308" s="26">
        <f t="shared" si="9"/>
        <v>296</v>
      </c>
      <c r="B308" s="29" t="s">
        <v>474</v>
      </c>
      <c r="C308" s="28" t="s">
        <v>453</v>
      </c>
      <c r="D308" s="28" t="s">
        <v>475</v>
      </c>
      <c r="E308" s="28" t="s">
        <v>318</v>
      </c>
      <c r="F308" s="30">
        <v>117000</v>
      </c>
      <c r="G308" s="30">
        <v>117000</v>
      </c>
      <c r="H308" s="30">
        <f t="shared" si="8"/>
        <v>100</v>
      </c>
    </row>
    <row r="309" spans="1:8" ht="25.5">
      <c r="A309" s="26">
        <f t="shared" si="9"/>
        <v>297</v>
      </c>
      <c r="B309" s="29" t="s">
        <v>246</v>
      </c>
      <c r="C309" s="28" t="s">
        <v>453</v>
      </c>
      <c r="D309" s="28" t="s">
        <v>475</v>
      </c>
      <c r="E309" s="28" t="s">
        <v>452</v>
      </c>
      <c r="F309" s="30">
        <v>117000</v>
      </c>
      <c r="G309" s="30">
        <v>117000</v>
      </c>
      <c r="H309" s="30">
        <f t="shared" si="8"/>
        <v>100</v>
      </c>
    </row>
    <row r="310" spans="1:8" ht="12.75">
      <c r="A310" s="26">
        <f t="shared" si="9"/>
        <v>298</v>
      </c>
      <c r="B310" s="29" t="s">
        <v>563</v>
      </c>
      <c r="C310" s="28" t="s">
        <v>453</v>
      </c>
      <c r="D310" s="28" t="s">
        <v>564</v>
      </c>
      <c r="E310" s="28" t="s">
        <v>318</v>
      </c>
      <c r="F310" s="30">
        <v>644000</v>
      </c>
      <c r="G310" s="30">
        <v>0</v>
      </c>
      <c r="H310" s="30">
        <f t="shared" si="8"/>
        <v>0</v>
      </c>
    </row>
    <row r="311" spans="1:8" ht="38.25">
      <c r="A311" s="26">
        <f t="shared" si="9"/>
        <v>299</v>
      </c>
      <c r="B311" s="29" t="s">
        <v>572</v>
      </c>
      <c r="C311" s="28" t="s">
        <v>453</v>
      </c>
      <c r="D311" s="28" t="s">
        <v>573</v>
      </c>
      <c r="E311" s="28" t="s">
        <v>318</v>
      </c>
      <c r="F311" s="30">
        <v>644000</v>
      </c>
      <c r="G311" s="30">
        <v>0</v>
      </c>
      <c r="H311" s="30">
        <f t="shared" si="8"/>
        <v>0</v>
      </c>
    </row>
    <row r="312" spans="1:8" ht="25.5">
      <c r="A312" s="26">
        <f t="shared" si="9"/>
        <v>300</v>
      </c>
      <c r="B312" s="29" t="s">
        <v>246</v>
      </c>
      <c r="C312" s="28" t="s">
        <v>453</v>
      </c>
      <c r="D312" s="28" t="s">
        <v>573</v>
      </c>
      <c r="E312" s="28" t="s">
        <v>452</v>
      </c>
      <c r="F312" s="30">
        <v>644000</v>
      </c>
      <c r="G312" s="30">
        <v>0</v>
      </c>
      <c r="H312" s="30">
        <f t="shared" si="8"/>
        <v>0</v>
      </c>
    </row>
    <row r="313" spans="1:8" ht="12.75">
      <c r="A313" s="26">
        <f t="shared" si="9"/>
        <v>301</v>
      </c>
      <c r="B313" s="29" t="s">
        <v>549</v>
      </c>
      <c r="C313" s="28" t="s">
        <v>453</v>
      </c>
      <c r="D313" s="28" t="s">
        <v>550</v>
      </c>
      <c r="E313" s="28" t="s">
        <v>318</v>
      </c>
      <c r="F313" s="30">
        <v>500</v>
      </c>
      <c r="G313" s="30">
        <v>500</v>
      </c>
      <c r="H313" s="30">
        <f t="shared" si="8"/>
        <v>100</v>
      </c>
    </row>
    <row r="314" spans="1:8" ht="63.75">
      <c r="A314" s="26">
        <f t="shared" si="9"/>
        <v>302</v>
      </c>
      <c r="B314" s="29" t="s">
        <v>491</v>
      </c>
      <c r="C314" s="28" t="s">
        <v>453</v>
      </c>
      <c r="D314" s="28" t="s">
        <v>347</v>
      </c>
      <c r="E314" s="28" t="s">
        <v>318</v>
      </c>
      <c r="F314" s="30">
        <v>500</v>
      </c>
      <c r="G314" s="30">
        <v>500</v>
      </c>
      <c r="H314" s="30">
        <f t="shared" si="8"/>
        <v>100</v>
      </c>
    </row>
    <row r="315" spans="1:8" ht="12.75">
      <c r="A315" s="26">
        <f t="shared" si="9"/>
        <v>303</v>
      </c>
      <c r="B315" s="29" t="s">
        <v>250</v>
      </c>
      <c r="C315" s="28" t="s">
        <v>453</v>
      </c>
      <c r="D315" s="28" t="s">
        <v>347</v>
      </c>
      <c r="E315" s="28" t="s">
        <v>456</v>
      </c>
      <c r="F315" s="30">
        <v>500</v>
      </c>
      <c r="G315" s="30">
        <v>500</v>
      </c>
      <c r="H315" s="30">
        <f t="shared" si="8"/>
        <v>100</v>
      </c>
    </row>
    <row r="316" spans="1:8" ht="12.75">
      <c r="A316" s="26">
        <f t="shared" si="9"/>
        <v>304</v>
      </c>
      <c r="B316" s="29" t="s">
        <v>493</v>
      </c>
      <c r="C316" s="28" t="s">
        <v>453</v>
      </c>
      <c r="D316" s="28" t="s">
        <v>349</v>
      </c>
      <c r="E316" s="28" t="s">
        <v>318</v>
      </c>
      <c r="F316" s="30">
        <v>55265721</v>
      </c>
      <c r="G316" s="30">
        <v>5072538.95</v>
      </c>
      <c r="H316" s="30">
        <f t="shared" si="8"/>
        <v>9.178454308051098</v>
      </c>
    </row>
    <row r="317" spans="1:8" ht="51">
      <c r="A317" s="26">
        <f t="shared" si="9"/>
        <v>305</v>
      </c>
      <c r="B317" s="29" t="s">
        <v>261</v>
      </c>
      <c r="C317" s="28" t="s">
        <v>453</v>
      </c>
      <c r="D317" s="28" t="s">
        <v>366</v>
      </c>
      <c r="E317" s="28" t="s">
        <v>318</v>
      </c>
      <c r="F317" s="30">
        <v>11294170</v>
      </c>
      <c r="G317" s="30">
        <v>2005324</v>
      </c>
      <c r="H317" s="30">
        <f t="shared" si="8"/>
        <v>17.755390613033097</v>
      </c>
    </row>
    <row r="318" spans="1:8" ht="25.5">
      <c r="A318" s="26">
        <f t="shared" si="9"/>
        <v>306</v>
      </c>
      <c r="B318" s="29" t="s">
        <v>246</v>
      </c>
      <c r="C318" s="28" t="s">
        <v>453</v>
      </c>
      <c r="D318" s="28" t="s">
        <v>366</v>
      </c>
      <c r="E318" s="28" t="s">
        <v>452</v>
      </c>
      <c r="F318" s="30">
        <v>11294170</v>
      </c>
      <c r="G318" s="30">
        <v>2005324</v>
      </c>
      <c r="H318" s="30">
        <f t="shared" si="8"/>
        <v>17.755390613033097</v>
      </c>
    </row>
    <row r="319" spans="1:8" ht="38.25">
      <c r="A319" s="26">
        <f t="shared" si="9"/>
        <v>307</v>
      </c>
      <c r="B319" s="29" t="s">
        <v>269</v>
      </c>
      <c r="C319" s="28" t="s">
        <v>453</v>
      </c>
      <c r="D319" s="28" t="s">
        <v>405</v>
      </c>
      <c r="E319" s="28" t="s">
        <v>318</v>
      </c>
      <c r="F319" s="30">
        <v>7494500</v>
      </c>
      <c r="G319" s="30">
        <v>1447865.82</v>
      </c>
      <c r="H319" s="30">
        <f t="shared" si="8"/>
        <v>19.319044899593035</v>
      </c>
    </row>
    <row r="320" spans="1:8" ht="25.5">
      <c r="A320" s="26">
        <f t="shared" si="9"/>
        <v>308</v>
      </c>
      <c r="B320" s="29" t="s">
        <v>246</v>
      </c>
      <c r="C320" s="28" t="s">
        <v>453</v>
      </c>
      <c r="D320" s="28" t="s">
        <v>405</v>
      </c>
      <c r="E320" s="28" t="s">
        <v>452</v>
      </c>
      <c r="F320" s="30">
        <v>7494500</v>
      </c>
      <c r="G320" s="30">
        <v>1447865.82</v>
      </c>
      <c r="H320" s="30">
        <f t="shared" si="8"/>
        <v>19.319044899593035</v>
      </c>
    </row>
    <row r="321" spans="1:8" ht="51.75" customHeight="1">
      <c r="A321" s="26">
        <f t="shared" si="9"/>
        <v>309</v>
      </c>
      <c r="B321" s="29" t="s">
        <v>267</v>
      </c>
      <c r="C321" s="28" t="s">
        <v>453</v>
      </c>
      <c r="D321" s="28" t="s">
        <v>384</v>
      </c>
      <c r="E321" s="28" t="s">
        <v>318</v>
      </c>
      <c r="F321" s="30">
        <v>36477051</v>
      </c>
      <c r="G321" s="30">
        <v>1619349.13</v>
      </c>
      <c r="H321" s="30">
        <f t="shared" si="8"/>
        <v>4.439364163512011</v>
      </c>
    </row>
    <row r="322" spans="1:8" ht="25.5">
      <c r="A322" s="26">
        <f t="shared" si="9"/>
        <v>310</v>
      </c>
      <c r="B322" s="29" t="s">
        <v>246</v>
      </c>
      <c r="C322" s="28" t="s">
        <v>453</v>
      </c>
      <c r="D322" s="28" t="s">
        <v>384</v>
      </c>
      <c r="E322" s="28" t="s">
        <v>452</v>
      </c>
      <c r="F322" s="30">
        <v>36477051</v>
      </c>
      <c r="G322" s="30">
        <v>1619349.13</v>
      </c>
      <c r="H322" s="30">
        <f t="shared" si="8"/>
        <v>4.439364163512011</v>
      </c>
    </row>
    <row r="323" spans="1:8" ht="38.25">
      <c r="A323" s="26">
        <f t="shared" si="9"/>
        <v>311</v>
      </c>
      <c r="B323" s="29" t="s">
        <v>509</v>
      </c>
      <c r="C323" s="28" t="s">
        <v>453</v>
      </c>
      <c r="D323" s="28" t="s">
        <v>374</v>
      </c>
      <c r="E323" s="28" t="s">
        <v>318</v>
      </c>
      <c r="F323" s="30">
        <v>4885600</v>
      </c>
      <c r="G323" s="30">
        <v>0</v>
      </c>
      <c r="H323" s="30">
        <f t="shared" si="8"/>
        <v>0</v>
      </c>
    </row>
    <row r="324" spans="1:8" ht="53.25" customHeight="1">
      <c r="A324" s="26">
        <f t="shared" si="9"/>
        <v>312</v>
      </c>
      <c r="B324" s="29" t="s">
        <v>588</v>
      </c>
      <c r="C324" s="28" t="s">
        <v>453</v>
      </c>
      <c r="D324" s="28" t="s">
        <v>589</v>
      </c>
      <c r="E324" s="28" t="s">
        <v>318</v>
      </c>
      <c r="F324" s="30">
        <v>87100</v>
      </c>
      <c r="G324" s="30">
        <v>0</v>
      </c>
      <c r="H324" s="30">
        <f t="shared" si="8"/>
        <v>0</v>
      </c>
    </row>
    <row r="325" spans="1:8" ht="25.5">
      <c r="A325" s="26">
        <f t="shared" si="9"/>
        <v>313</v>
      </c>
      <c r="B325" s="29" t="s">
        <v>246</v>
      </c>
      <c r="C325" s="28" t="s">
        <v>453</v>
      </c>
      <c r="D325" s="28" t="s">
        <v>589</v>
      </c>
      <c r="E325" s="28" t="s">
        <v>452</v>
      </c>
      <c r="F325" s="30">
        <v>87100</v>
      </c>
      <c r="G325" s="30">
        <v>0</v>
      </c>
      <c r="H325" s="30">
        <f t="shared" si="8"/>
        <v>0</v>
      </c>
    </row>
    <row r="326" spans="1:8" ht="40.5" customHeight="1">
      <c r="A326" s="26">
        <f t="shared" si="9"/>
        <v>314</v>
      </c>
      <c r="B326" s="29" t="s">
        <v>253</v>
      </c>
      <c r="C326" s="28" t="s">
        <v>453</v>
      </c>
      <c r="D326" s="28" t="s">
        <v>459</v>
      </c>
      <c r="E326" s="28" t="s">
        <v>318</v>
      </c>
      <c r="F326" s="30">
        <v>4798500</v>
      </c>
      <c r="G326" s="30">
        <v>0</v>
      </c>
      <c r="H326" s="30">
        <f t="shared" si="8"/>
        <v>0</v>
      </c>
    </row>
    <row r="327" spans="1:8" ht="25.5">
      <c r="A327" s="26">
        <f t="shared" si="9"/>
        <v>315</v>
      </c>
      <c r="B327" s="29" t="s">
        <v>246</v>
      </c>
      <c r="C327" s="28" t="s">
        <v>453</v>
      </c>
      <c r="D327" s="28" t="s">
        <v>459</v>
      </c>
      <c r="E327" s="28" t="s">
        <v>452</v>
      </c>
      <c r="F327" s="30">
        <v>4798500</v>
      </c>
      <c r="G327" s="30">
        <v>0</v>
      </c>
      <c r="H327" s="30">
        <f t="shared" si="8"/>
        <v>0</v>
      </c>
    </row>
    <row r="328" spans="1:8" ht="25.5" customHeight="1">
      <c r="A328" s="26">
        <f t="shared" si="9"/>
        <v>316</v>
      </c>
      <c r="B328" s="29" t="s">
        <v>510</v>
      </c>
      <c r="C328" s="28" t="s">
        <v>453</v>
      </c>
      <c r="D328" s="28" t="s">
        <v>375</v>
      </c>
      <c r="E328" s="28" t="s">
        <v>318</v>
      </c>
      <c r="F328" s="30">
        <v>10493200</v>
      </c>
      <c r="G328" s="30">
        <v>0</v>
      </c>
      <c r="H328" s="30">
        <f t="shared" si="8"/>
        <v>0</v>
      </c>
    </row>
    <row r="329" spans="1:8" ht="38.25">
      <c r="A329" s="26">
        <f t="shared" si="9"/>
        <v>317</v>
      </c>
      <c r="B329" s="29" t="s">
        <v>511</v>
      </c>
      <c r="C329" s="28" t="s">
        <v>453</v>
      </c>
      <c r="D329" s="28" t="s">
        <v>376</v>
      </c>
      <c r="E329" s="28" t="s">
        <v>318</v>
      </c>
      <c r="F329" s="30">
        <v>10493200</v>
      </c>
      <c r="G329" s="30">
        <v>0</v>
      </c>
      <c r="H329" s="30">
        <f t="shared" si="8"/>
        <v>0</v>
      </c>
    </row>
    <row r="330" spans="1:8" ht="25.5">
      <c r="A330" s="26">
        <f t="shared" si="9"/>
        <v>318</v>
      </c>
      <c r="B330" s="29" t="s">
        <v>246</v>
      </c>
      <c r="C330" s="28" t="s">
        <v>453</v>
      </c>
      <c r="D330" s="28" t="s">
        <v>376</v>
      </c>
      <c r="E330" s="28" t="s">
        <v>452</v>
      </c>
      <c r="F330" s="30">
        <v>10493200</v>
      </c>
      <c r="G330" s="30">
        <v>0</v>
      </c>
      <c r="H330" s="30">
        <f t="shared" si="8"/>
        <v>0</v>
      </c>
    </row>
    <row r="331" spans="1:8" ht="25.5">
      <c r="A331" s="26">
        <f t="shared" si="9"/>
        <v>319</v>
      </c>
      <c r="B331" s="29" t="s">
        <v>221</v>
      </c>
      <c r="C331" s="28" t="s">
        <v>453</v>
      </c>
      <c r="D331" s="28" t="s">
        <v>424</v>
      </c>
      <c r="E331" s="28" t="s">
        <v>318</v>
      </c>
      <c r="F331" s="30">
        <v>1140000</v>
      </c>
      <c r="G331" s="30">
        <v>0</v>
      </c>
      <c r="H331" s="30">
        <f t="shared" si="8"/>
        <v>0</v>
      </c>
    </row>
    <row r="332" spans="1:8" ht="89.25">
      <c r="A332" s="26">
        <f t="shared" si="9"/>
        <v>320</v>
      </c>
      <c r="B332" s="29" t="s">
        <v>590</v>
      </c>
      <c r="C332" s="28" t="s">
        <v>453</v>
      </c>
      <c r="D332" s="28" t="s">
        <v>425</v>
      </c>
      <c r="E332" s="28" t="s">
        <v>318</v>
      </c>
      <c r="F332" s="30">
        <v>20000</v>
      </c>
      <c r="G332" s="30">
        <v>0</v>
      </c>
      <c r="H332" s="30">
        <f t="shared" si="8"/>
        <v>0</v>
      </c>
    </row>
    <row r="333" spans="1:8" ht="25.5">
      <c r="A333" s="26">
        <f t="shared" si="9"/>
        <v>321</v>
      </c>
      <c r="B333" s="29" t="s">
        <v>246</v>
      </c>
      <c r="C333" s="28" t="s">
        <v>453</v>
      </c>
      <c r="D333" s="28" t="s">
        <v>425</v>
      </c>
      <c r="E333" s="28" t="s">
        <v>452</v>
      </c>
      <c r="F333" s="30">
        <v>20000</v>
      </c>
      <c r="G333" s="30">
        <v>0</v>
      </c>
      <c r="H333" s="30">
        <f aca="true" t="shared" si="10" ref="H333:H338">G333/F333*100</f>
        <v>0</v>
      </c>
    </row>
    <row r="334" spans="1:8" ht="89.25">
      <c r="A334" s="26">
        <f>1+A333</f>
        <v>322</v>
      </c>
      <c r="B334" s="29" t="s">
        <v>574</v>
      </c>
      <c r="C334" s="28" t="s">
        <v>453</v>
      </c>
      <c r="D334" s="28" t="s">
        <v>460</v>
      </c>
      <c r="E334" s="28" t="s">
        <v>318</v>
      </c>
      <c r="F334" s="30">
        <v>1120000</v>
      </c>
      <c r="G334" s="30">
        <v>0</v>
      </c>
      <c r="H334" s="30">
        <f t="shared" si="10"/>
        <v>0</v>
      </c>
    </row>
    <row r="335" spans="1:8" ht="25.5">
      <c r="A335" s="26">
        <f>1+A334</f>
        <v>323</v>
      </c>
      <c r="B335" s="29" t="s">
        <v>246</v>
      </c>
      <c r="C335" s="28" t="s">
        <v>453</v>
      </c>
      <c r="D335" s="28" t="s">
        <v>460</v>
      </c>
      <c r="E335" s="28" t="s">
        <v>452</v>
      </c>
      <c r="F335" s="30">
        <v>1120000</v>
      </c>
      <c r="G335" s="30">
        <v>0</v>
      </c>
      <c r="H335" s="30">
        <f t="shared" si="10"/>
        <v>0</v>
      </c>
    </row>
    <row r="336" spans="1:8" ht="51">
      <c r="A336" s="26">
        <f>1+A335</f>
        <v>324</v>
      </c>
      <c r="B336" s="29" t="s">
        <v>282</v>
      </c>
      <c r="C336" s="28" t="s">
        <v>453</v>
      </c>
      <c r="D336" s="28" t="s">
        <v>283</v>
      </c>
      <c r="E336" s="28" t="s">
        <v>318</v>
      </c>
      <c r="F336" s="30">
        <v>5215200</v>
      </c>
      <c r="G336" s="30">
        <v>0</v>
      </c>
      <c r="H336" s="30">
        <f t="shared" si="10"/>
        <v>0</v>
      </c>
    </row>
    <row r="337" spans="1:8" ht="12.75">
      <c r="A337" s="26">
        <f>1+A336</f>
        <v>325</v>
      </c>
      <c r="B337" s="29" t="s">
        <v>284</v>
      </c>
      <c r="C337" s="28" t="s">
        <v>453</v>
      </c>
      <c r="D337" s="28" t="s">
        <v>285</v>
      </c>
      <c r="E337" s="28" t="s">
        <v>318</v>
      </c>
      <c r="F337" s="30">
        <v>5215200</v>
      </c>
      <c r="G337" s="30">
        <v>0</v>
      </c>
      <c r="H337" s="30">
        <f t="shared" si="10"/>
        <v>0</v>
      </c>
    </row>
    <row r="338" spans="1:8" ht="25.5">
      <c r="A338" s="26">
        <f>1+A337</f>
        <v>326</v>
      </c>
      <c r="B338" s="29" t="s">
        <v>246</v>
      </c>
      <c r="C338" s="28" t="s">
        <v>453</v>
      </c>
      <c r="D338" s="28" t="s">
        <v>285</v>
      </c>
      <c r="E338" s="28" t="s">
        <v>452</v>
      </c>
      <c r="F338" s="30">
        <v>5215200</v>
      </c>
      <c r="G338" s="30">
        <v>0</v>
      </c>
      <c r="H338" s="30">
        <f t="shared" si="10"/>
        <v>0</v>
      </c>
    </row>
    <row r="339" spans="2:8" ht="14.25">
      <c r="B339" s="31" t="s">
        <v>476</v>
      </c>
      <c r="F339" s="35">
        <v>874938834.33</v>
      </c>
      <c r="G339" s="35">
        <f>297994207.41+G164+G166+G244+G247+G298</f>
        <v>303855832.37</v>
      </c>
      <c r="H339" s="35">
        <f>G339/F339*100</f>
        <v>34.7288085118182</v>
      </c>
    </row>
  </sheetData>
  <sheetProtection/>
  <mergeCells count="8">
    <mergeCell ref="A7:H7"/>
    <mergeCell ref="A9:A11"/>
    <mergeCell ref="B9:B11"/>
    <mergeCell ref="C9:C11"/>
    <mergeCell ref="D9:D11"/>
    <mergeCell ref="G9:H10"/>
    <mergeCell ref="F9:F11"/>
    <mergeCell ref="E9:E11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 Глубоковская</cp:lastModifiedBy>
  <cp:lastPrinted>2013-07-25T10:36:02Z</cp:lastPrinted>
  <dcterms:created xsi:type="dcterms:W3CDTF">1996-10-08T23:32:33Z</dcterms:created>
  <dcterms:modified xsi:type="dcterms:W3CDTF">2013-07-25T10:37:54Z</dcterms:modified>
  <cp:category/>
  <cp:version/>
  <cp:contentType/>
  <cp:contentStatus/>
</cp:coreProperties>
</file>