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3" sheetId="2" r:id="rId2"/>
    <sheet name="приложение 2" sheetId="3" r:id="rId3"/>
  </sheets>
  <definedNames/>
  <calcPr fullCalcOnLoad="1"/>
</workbook>
</file>

<file path=xl/sharedStrings.xml><?xml version="1.0" encoding="utf-8"?>
<sst xmlns="http://schemas.openxmlformats.org/spreadsheetml/2006/main" count="1449" uniqueCount="528">
  <si>
    <t xml:space="preserve">      Субвенции бюджетам муниципальных районов на выполнение передаваемых полномочий субъектов РФ, в том числе:</t>
  </si>
  <si>
    <t>90120203024050000151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</si>
  <si>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</si>
  <si>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</si>
  <si>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</si>
  <si>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</si>
  <si>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</si>
  <si>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>00020203999050000151</t>
  </si>
  <si>
    <t xml:space="preserve">      Прочие субвенции бюджетам муниципальных районов, в том числе:</t>
  </si>
  <si>
    <t>90620203999050000151</t>
  </si>
  <si>
    <t xml:space="preserve">    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</t>
  </si>
  <si>
    <t>00020204000000000151</t>
  </si>
  <si>
    <t xml:space="preserve">      ИНЫЕ МЕЖБЮДЖЕТНЫЕ ТРАНСФЕРТЫ</t>
  </si>
  <si>
    <t>00020204000050000151</t>
  </si>
  <si>
    <t>90620204999050000151</t>
  </si>
  <si>
    <t xml:space="preserve">     Межбюджетные трансферты на финансирование расходов, связанных с воспитанием и обучением детей- инвалидов дошкольного возраста, проживающих в Свердловской области, на дому, в образовательных организациях дошкольного образования</t>
  </si>
  <si>
    <t>00021900000000000000</t>
  </si>
  <si>
    <t xml:space="preserve">   ВОЗВРАТ ОСТАТКОВ СУБСИДИЙ, СУБВЕНЦИЙ И ИНЫХ МЕЖБЮДЖЕТНЫХ ТРАНСФЕРТОВ, ИМЕЮЩИХ ЦЕЛЕВОЕ НАЗНАЧЕНИЕ, ПРОШЛЫХ ЛЕТ</t>
  </si>
  <si>
    <t>90121905000050000151</t>
  </si>
  <si>
    <t xml:space="preserve">    Возрат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</si>
  <si>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ДОХОДОВ</t>
  </si>
  <si>
    <r>
      <t xml:space="preserve"> 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участков, </t>
    </r>
    <r>
      <rPr>
        <b/>
        <sz val="10"/>
        <rFont val="Arial Cyr"/>
        <family val="0"/>
      </rPr>
      <t>в т.ч.:</t>
    </r>
  </si>
  <si>
    <r>
      <t xml:space="preserve">  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  </r>
    <r>
      <rPr>
        <sz val="10"/>
        <rFont val="Arial Cyr"/>
        <family val="0"/>
      </rPr>
      <t>из них:</t>
    </r>
  </si>
  <si>
    <r>
      <t xml:space="preserve">    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  </r>
  </si>
  <si>
    <r>
      <t xml:space="preserve">      Прочие доходы от оказания платных услуг (работ) получателями средств бюджетов муниципальных районов, </t>
    </r>
    <r>
      <rPr>
        <sz val="10"/>
        <rFont val="Arial Cyr"/>
        <family val="0"/>
      </rPr>
      <t>из них</t>
    </r>
    <r>
      <rPr>
        <b/>
        <sz val="10"/>
        <rFont val="Arial Cyr"/>
        <family val="0"/>
      </rPr>
      <t xml:space="preserve">: </t>
    </r>
  </si>
  <si>
    <r>
      <t xml:space="preserve">      Прочие межбюджетные трансферты, передаваемые бюджетам муниципальных районов, </t>
    </r>
    <r>
      <rPr>
        <sz val="10"/>
        <rFont val="Arial Cyr"/>
        <family val="0"/>
      </rPr>
      <t>из них:</t>
    </r>
  </si>
  <si>
    <t xml:space="preserve">Отчет об исполнении бюджета МО Камышловский муниципальный район  за 1 квартал 2012 года по кодам классификации доходов бюджетов РФ </t>
  </si>
  <si>
    <t>к постановлению главы МО</t>
  </si>
  <si>
    <t xml:space="preserve">          Программа "Развитие культуры и искусства в Камышловском муниципальном районе" на 2012 - 2015 годы</t>
  </si>
  <si>
    <t xml:space="preserve">          Программа "Развитие образования муниципального образования Камышловский муниципальный район ("Наша новая школа")" на 2011-2015 годы</t>
  </si>
  <si>
    <t xml:space="preserve">        Областная целевая программа «Развитие образования в Свердловской области («Наша новая школа»)» на 2011-2015 годы</t>
  </si>
  <si>
    <t xml:space="preserve">         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</si>
  <si>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 xml:space="preserve">          Приобретение и (или) замена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</t>
  </si>
  <si>
    <t xml:space="preserve">        Областная целевая программа «Развитие физической культуры и спорта в Свердловской области»  на 2011-2015 годы</t>
  </si>
  <si>
    <t xml:space="preserve">          Развитие материально-технической базы муниципальных учреждений дополнительного образования детей - детско-юношеских спортивных школ и специализированных детско-юношеских спортивных школ олимпийского резерва</t>
  </si>
  <si>
    <t xml:space="preserve">      Молодежная политика и оздоровление детей</t>
  </si>
  <si>
    <t xml:space="preserve">        Мероприятия по проведению оздоровительной кампании детей</t>
  </si>
  <si>
    <t xml:space="preserve">          Оздоровление детей</t>
  </si>
  <si>
    <t xml:space="preserve">          Программа "Молодежь Камышловского района на 2011 - 2013 годы"</t>
  </si>
  <si>
    <t xml:space="preserve">          Программа "Дополнительные меры социальной поддержки населения муниципального образования Камышловский муниципальный район" на 2012-2014 годы"</t>
  </si>
  <si>
    <t xml:space="preserve">      Другие вопросы в области образования</t>
  </si>
  <si>
    <t xml:space="preserve">  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</si>
  <si>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  КУЛЬТУРА, КИНЕМАТОГРАФИЯ</t>
  </si>
  <si>
    <t xml:space="preserve">      Культура</t>
  </si>
  <si>
    <t xml:space="preserve">        Дворцы и дома культуры, другие учреждения культуры</t>
  </si>
  <si>
    <t xml:space="preserve">        Библиотеки</t>
  </si>
  <si>
    <t xml:space="preserve">        Областная целевая программа «Развитие культуры в Свердловской области» на 2011-2015 годы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</si>
  <si>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</si>
  <si>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</si>
  <si>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</si>
  <si>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Доплаты к пенсиям, дополнительное пенсионное обеспечения</t>
  </si>
  <si>
    <t xml:space="preserve">          Доплаты к пенсиям государственных служащих субъектов Российской Федерации и муниципальных служащих</t>
  </si>
  <si>
    <t xml:space="preserve">            Социальное обеспечение населения</t>
  </si>
  <si>
    <t xml:space="preserve">      Социальное обеспечение населения</t>
  </si>
  <si>
    <t xml:space="preserve">        Социальная помощь</t>
  </si>
  <si>
    <t xml:space="preserve">          Оплата жилищно-коммунальных услуг отдельным категориям граждан</t>
  </si>
  <si>
    <t xml:space="preserve">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</si>
  <si>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            Социальные выплаты</t>
  </si>
  <si>
    <t xml:space="preserve">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</si>
  <si>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 xml:space="preserve">          Программа "Обеспечение жильем молодых семей на территории муниципального образования Камышловский муниципальный район на 2011 - 2015 годы"</t>
  </si>
  <si>
    <t xml:space="preserve">          Подпрограмма «Обеспечение жильем молодых семей»</t>
  </si>
  <si>
    <t xml:space="preserve">        Областная целевая программа «Развитие агропромышленного комплекса и сельских территорий Свердловской области» («Уральская деревня») на 2012-2015 годы</t>
  </si>
  <si>
    <t xml:space="preserve">          Мероприятия по обеспечению жильем молодых семей и молодых специалистов, проживающих и работающих в сельской местности</t>
  </si>
  <si>
    <t xml:space="preserve">          Мероприятия по улучшению жилищных условий граждан, проживающих в сельской местности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</si>
  <si>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</si>
  <si>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</si>
  <si>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  Массовый спорт</t>
  </si>
  <si>
    <t xml:space="preserve">          Программа "Развитие физической культуры, спорта и туризма в Камышловском муниципальном районе на 2012-2015 годы"</t>
  </si>
  <si>
    <t xml:space="preserve">      Другие вопросы в области физической культуры и спорта</t>
  </si>
  <si>
    <t xml:space="preserve">        Центры спортивной подготовки (сборные команды)</t>
  </si>
  <si>
    <t xml:space="preserve">          Обеспечение деятельности подведомственных учреждений (муниципальное учреждение "Физкультурно-оздоровительный комплекс")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</si>
  <si>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</si>
  <si>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</si>
  <si>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Выравнивание бюджетной обеспеченности</t>
  </si>
  <si>
    <t xml:space="preserve">          Выравнивание бюджетной обеспеченности поселений</t>
  </si>
  <si>
    <t xml:space="preserve">            Дотации местным бюджетам</t>
  </si>
  <si>
    <t xml:space="preserve">         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</si>
  <si>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    Иные межбюджетные трансферты местным бюджетам</t>
  </si>
  <si>
    <t xml:space="preserve">      Прочие межбюджетные трансферты общего характера</t>
  </si>
  <si>
    <t xml:space="preserve">        Руководство и управление в сфере установленных функций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</si>
  <si>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</si>
  <si>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      Субвенция местным бюджетам</t>
  </si>
  <si>
    <t xml:space="preserve">         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</si>
  <si>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     Межбюджетные трансферты местным бюджетам</t>
  </si>
  <si>
    <t xml:space="preserve">          Иные межбюджетные трансферты бюджетам бюджетной системы</t>
  </si>
  <si>
    <t xml:space="preserve">          Межбюджетные трансферты на мероприятия по благоустройству</t>
  </si>
  <si>
    <t xml:space="preserve">          Капитальный ремонт и ремонт автомобильных дорог общего пользования местного значения населенных пунктов</t>
  </si>
  <si>
    <t xml:space="preserve">  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</si>
  <si>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       Областная целевая программа "Энергосбережение  в Свердловской области" на 2011-2015 годы</t>
  </si>
  <si>
    <t xml:space="preserve">          Обеспечение  государстенных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</t>
  </si>
  <si>
    <t xml:space="preserve">          Информатизация муниципальных библиотек, в том числе 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</t>
  </si>
  <si>
    <t xml:space="preserve">         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 и санитарного законодательства и (или) оснащение таких учреждений специальным оборудо</t>
  </si>
  <si>
    <t>Код целевой статьи</t>
  </si>
  <si>
    <t xml:space="preserve">муниципального образования </t>
  </si>
  <si>
    <t>Номер строки</t>
  </si>
  <si>
    <t>Код раздела, подраз-дела</t>
  </si>
  <si>
    <t>Исполненено</t>
  </si>
  <si>
    <t>3</t>
  </si>
  <si>
    <t>4</t>
  </si>
  <si>
    <t>5</t>
  </si>
  <si>
    <t xml:space="preserve">Исполнение муниципальных гарантий муниципального района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</t>
  </si>
  <si>
    <t>в том числе:</t>
  </si>
  <si>
    <t>Источники внутреннего финансирования дефицита местного бюджета</t>
  </si>
  <si>
    <t>Источники финансирования дефицита местного бюджета</t>
  </si>
  <si>
    <t>901 00 00 00 00 00 0000 000</t>
  </si>
  <si>
    <t>Администрация муниципального образования</t>
  </si>
  <si>
    <t>Приложение № 2</t>
  </si>
  <si>
    <t>к Постановлению Главы</t>
  </si>
  <si>
    <t>Наименование раздела, подраздела, целевой статьи или вида расходов</t>
  </si>
  <si>
    <t>в тысячах рублей</t>
  </si>
  <si>
    <t>Приложение № 3</t>
  </si>
  <si>
    <t>Наименование источников внутреннего финансирования бюджета</t>
  </si>
  <si>
    <t>КБК</t>
  </si>
  <si>
    <t xml:space="preserve">Увеличение прочих остатков денежных средств бюджета муниципального района </t>
  </si>
  <si>
    <t>901 01 05 02 01 05 0000 510</t>
  </si>
  <si>
    <t>Уменьшение прочих остатков денежных средств бюджета муниципального района</t>
  </si>
  <si>
    <t>901 01 05 02 01 05 0000 610</t>
  </si>
  <si>
    <t>901 01 06 04 00 05 0000 810</t>
  </si>
  <si>
    <t>Возврат бюджетных кредитов, предоставленных юридическим лицам из бюджета муниципального района  в валюте Российской Федерации</t>
  </si>
  <si>
    <t>901 01 06 05 01 05 0000 640</t>
  </si>
  <si>
    <t>Код вида расходов</t>
  </si>
  <si>
    <t>Сумма средств, предусмотренная на 2012 год в Решении о местном бюджете, в тысячах рублей</t>
  </si>
  <si>
    <t>901 01 03 00 00 05 0000 810</t>
  </si>
  <si>
    <t>901 01 03 00 00 05 0000 710</t>
  </si>
  <si>
    <t>Получение кредитов от других бюджетов бюджетной системы Российской Федерации бюджетом мунципального района  в валюте Российской Федерации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</si>
  <si>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</si>
  <si>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Сумма средств, предусмотренная на 2012 год в Решении о местном бюджете, в тыс.руб.</t>
  </si>
  <si>
    <t>Исполненено за 1 квартал 2012 года, в тыс.руб.</t>
  </si>
  <si>
    <t>Камышловский муниципальный район</t>
  </si>
  <si>
    <t>Отчет об исполнении расходов бюджета муниципального образования Камышловский муниципальный район по разделам, подразделам, целевым статьям и видам расходов классификации расходов бюджетов Российской Федерации, за 1 квартал 2012 года</t>
  </si>
  <si>
    <t>000</t>
  </si>
  <si>
    <t>0100</t>
  </si>
  <si>
    <t>0000000</t>
  </si>
  <si>
    <t>0102</t>
  </si>
  <si>
    <t>0020000</t>
  </si>
  <si>
    <t>0020300</t>
  </si>
  <si>
    <t>500</t>
  </si>
  <si>
    <t>0103</t>
  </si>
  <si>
    <t>0020400</t>
  </si>
  <si>
    <t>0021100</t>
  </si>
  <si>
    <t>0021200</t>
  </si>
  <si>
    <t>0104</t>
  </si>
  <si>
    <t>0106</t>
  </si>
  <si>
    <t>0022500</t>
  </si>
  <si>
    <t>0107</t>
  </si>
  <si>
    <t>0200000</t>
  </si>
  <si>
    <t>0200002</t>
  </si>
  <si>
    <t>0111</t>
  </si>
  <si>
    <t xml:space="preserve">      Резервные фонды</t>
  </si>
  <si>
    <t>0700000</t>
  </si>
  <si>
    <t>0700500</t>
  </si>
  <si>
    <t>013</t>
  </si>
  <si>
    <t>0113</t>
  </si>
  <si>
    <t>0920000</t>
  </si>
  <si>
    <t>0920313</t>
  </si>
  <si>
    <t>0920314</t>
  </si>
  <si>
    <t>0930000</t>
  </si>
  <si>
    <t>0939900</t>
  </si>
  <si>
    <t>001</t>
  </si>
  <si>
    <t>5250000</t>
  </si>
  <si>
    <t>5250200</t>
  </si>
  <si>
    <t>5250600</t>
  </si>
  <si>
    <t>5250700</t>
  </si>
  <si>
    <t>7950000</t>
  </si>
  <si>
    <t>7958900</t>
  </si>
  <si>
    <t>022</t>
  </si>
  <si>
    <t>0300</t>
  </si>
  <si>
    <t>0302</t>
  </si>
  <si>
    <t>7958500</t>
  </si>
  <si>
    <t>0309</t>
  </si>
  <si>
    <t>2180000</t>
  </si>
  <si>
    <t>2180100</t>
  </si>
  <si>
    <t>0314</t>
  </si>
  <si>
    <t>7959600</t>
  </si>
  <si>
    <t>0400</t>
  </si>
  <si>
    <t>0405</t>
  </si>
  <si>
    <t>7959300</t>
  </si>
  <si>
    <t>0406</t>
  </si>
  <si>
    <t>2800000</t>
  </si>
  <si>
    <t>2800300</t>
  </si>
  <si>
    <t>0408</t>
  </si>
  <si>
    <t>7958200</t>
  </si>
  <si>
    <t>0409</t>
  </si>
  <si>
    <t>0410</t>
  </si>
  <si>
    <t>7958000</t>
  </si>
  <si>
    <t>8150000</t>
  </si>
  <si>
    <t>0412</t>
  </si>
  <si>
    <t>0920315</t>
  </si>
  <si>
    <t>7958100</t>
  </si>
  <si>
    <t>7958300</t>
  </si>
  <si>
    <t>7958400</t>
  </si>
  <si>
    <t>8030000</t>
  </si>
  <si>
    <t>8030207</t>
  </si>
  <si>
    <t>8040000</t>
  </si>
  <si>
    <t>8040600</t>
  </si>
  <si>
    <t>8060000</t>
  </si>
  <si>
    <t>8060099</t>
  </si>
  <si>
    <t>0500</t>
  </si>
  <si>
    <t>0501</t>
  </si>
  <si>
    <t>7957700</t>
  </si>
  <si>
    <t>0502</t>
  </si>
  <si>
    <t>7957800</t>
  </si>
  <si>
    <t>0505</t>
  </si>
  <si>
    <t>7959200</t>
  </si>
  <si>
    <t>0600</t>
  </si>
  <si>
    <t>0605</t>
  </si>
  <si>
    <t>7959000</t>
  </si>
  <si>
    <t>0700</t>
  </si>
  <si>
    <t>0701</t>
  </si>
  <si>
    <t>4200000</t>
  </si>
  <si>
    <t>4209900</t>
  </si>
  <si>
    <t>4209911</t>
  </si>
  <si>
    <t>5260200</t>
  </si>
  <si>
    <t>7957900</t>
  </si>
  <si>
    <t>0702</t>
  </si>
  <si>
    <t>4210000</t>
  </si>
  <si>
    <t>4219900</t>
  </si>
  <si>
    <t>4230000</t>
  </si>
  <si>
    <t>4239900</t>
  </si>
  <si>
    <t>4239911</t>
  </si>
  <si>
    <t>5200000</t>
  </si>
  <si>
    <t>5200900</t>
  </si>
  <si>
    <t>5240200</t>
  </si>
  <si>
    <t>5250110</t>
  </si>
  <si>
    <t>5250120</t>
  </si>
  <si>
    <t>5250130</t>
  </si>
  <si>
    <t>7958700</t>
  </si>
  <si>
    <t>7959500</t>
  </si>
  <si>
    <t>8110000</t>
  </si>
  <si>
    <t>8110010</t>
  </si>
  <si>
    <t>8110020</t>
  </si>
  <si>
    <t>8130000</t>
  </si>
  <si>
    <t>8130106</t>
  </si>
  <si>
    <t>0707</t>
  </si>
  <si>
    <t>4320000</t>
  </si>
  <si>
    <t>4320200</t>
  </si>
  <si>
    <t>7958800</t>
  </si>
  <si>
    <t>7959100</t>
  </si>
  <si>
    <t>0709</t>
  </si>
  <si>
    <t>4520000</t>
  </si>
  <si>
    <t>4529900</t>
  </si>
  <si>
    <t>0800</t>
  </si>
  <si>
    <t>0801</t>
  </si>
  <si>
    <t>4400000</t>
  </si>
  <si>
    <t>4409900</t>
  </si>
  <si>
    <t>4420000</t>
  </si>
  <si>
    <t>4429900</t>
  </si>
  <si>
    <t>8170000</t>
  </si>
  <si>
    <t>8170001</t>
  </si>
  <si>
    <t>0804</t>
  </si>
  <si>
    <t>1000</t>
  </si>
  <si>
    <t>1001</t>
  </si>
  <si>
    <t>4910000</t>
  </si>
  <si>
    <t>4910100</t>
  </si>
  <si>
    <t>005</t>
  </si>
  <si>
    <t>1003</t>
  </si>
  <si>
    <t>5050000</t>
  </si>
  <si>
    <t>5054600</t>
  </si>
  <si>
    <t>5250300</t>
  </si>
  <si>
    <t>004</t>
  </si>
  <si>
    <t>5250500</t>
  </si>
  <si>
    <t>7958600</t>
  </si>
  <si>
    <t>8040500</t>
  </si>
  <si>
    <t>8250000</t>
  </si>
  <si>
    <t>8250101</t>
  </si>
  <si>
    <t>8250102</t>
  </si>
  <si>
    <t>1006</t>
  </si>
  <si>
    <t>1100</t>
  </si>
  <si>
    <t>1102</t>
  </si>
  <si>
    <t>7959400</t>
  </si>
  <si>
    <t>1105</t>
  </si>
  <si>
    <t>4820000</t>
  </si>
  <si>
    <t>4829901</t>
  </si>
  <si>
    <t>1400</t>
  </si>
  <si>
    <t>1401</t>
  </si>
  <si>
    <t>5160000</t>
  </si>
  <si>
    <t>5160100</t>
  </si>
  <si>
    <t>008</t>
  </si>
  <si>
    <t>5250400</t>
  </si>
  <si>
    <t>011</t>
  </si>
  <si>
    <t>1403</t>
  </si>
  <si>
    <t>0010000</t>
  </si>
  <si>
    <t>0013600</t>
  </si>
  <si>
    <t>010</t>
  </si>
  <si>
    <t>0014000</t>
  </si>
  <si>
    <t>5210000</t>
  </si>
  <si>
    <t>5210300</t>
  </si>
  <si>
    <t>5210391</t>
  </si>
  <si>
    <t>8030209</t>
  </si>
  <si>
    <t>8030210</t>
  </si>
  <si>
    <t>8170003</t>
  </si>
  <si>
    <t>8190000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</si>
  <si>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</si>
  <si>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</si>
  <si>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</si>
  <si>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      Глава муниципального образования</t>
  </si>
  <si>
    <t xml:space="preserve">            Выполнение функций органами местного самоуправления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</si>
  <si>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</si>
  <si>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Центральный аппарат</t>
  </si>
  <si>
    <t xml:space="preserve">          Председатель представительного органа муниципального образования</t>
  </si>
  <si>
    <t xml:space="preserve">          Депутаты представительного органа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</si>
  <si>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</si>
  <si>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</si>
  <si>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Руководитель контрольно-счетной палаты муниципального образования и его заместители 
</t>
  </si>
  <si>
    <t xml:space="preserve">      Обеспечение проведения выборов и референдумов</t>
  </si>
  <si>
    <t xml:space="preserve">        Проведение выборов и референдумов</t>
  </si>
  <si>
    <t xml:space="preserve">          Проведение выборов в представительные органы муниципального образования</t>
  </si>
  <si>
    <t xml:space="preserve">        Резервные фонды</t>
  </si>
  <si>
    <t xml:space="preserve">          Резервные фонды местных администраций</t>
  </si>
  <si>
    <t xml:space="preserve">            Прочие расходы</t>
  </si>
  <si>
    <t xml:space="preserve">      Другие общегосударственные вопросы</t>
  </si>
  <si>
    <t xml:space="preserve">        Реализация государственных функций, связанных с общегосударственным управлением</t>
  </si>
  <si>
    <t xml:space="preserve">          Содержание и ремонт объектов недвижимости, находящихся в казне муниципального образования</t>
  </si>
  <si>
    <t xml:space="preserve">          Выполнение других обязательств государства в области здравоохранения</t>
  </si>
  <si>
    <t xml:space="preserve">        Учреждения по обеспечению хозяйственного обслуживания</t>
  </si>
  <si>
    <t xml:space="preserve">          Обеспечение деятельности подведомственных учреждений</t>
  </si>
  <si>
    <t xml:space="preserve">            Выполнение функций бюджетными учреждениями</t>
  </si>
  <si>
    <t xml:space="preserve">        Областная целевая программа "Развитие агропромышленного комплекса и сельских населенных пунктов Свердловской области" ("Уральская деревня") на 2012-2015 годы</t>
  </si>
  <si>
    <t xml:space="preserve">      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</si>
  <si>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</si>
  <si>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     Осуществление государственного полномочия Свердловской области по созданию административных комиссий</t>
  </si>
  <si>
    <t xml:space="preserve">        Муниципальные целевые программы</t>
  </si>
  <si>
    <t xml:space="preserve">          Программа "Развитие местного самоуправления  в Камышловском муниципальном  районе" на 2010-2012 годы</t>
  </si>
  <si>
    <t xml:space="preserve">            Мероприятия</t>
  </si>
  <si>
    <t xml:space="preserve">    НАЦИОНАЛЬНАЯ БЕЗОПАСНОСТЬ И ПРАВООХРАНИТЕЛЬНАЯ ДЕЯТЕЛЬНОСТЬ</t>
  </si>
  <si>
    <t xml:space="preserve">      Органы внутренних дел</t>
  </si>
  <si>
    <t xml:space="preserve">          Программа  "Профилактика правонарушений на территории муниципального образования Камышловский муниципальный район" на 2011 - 2013 годы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</si>
  <si>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</si>
  <si>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  Мероприятия по предупреждению и ликвидации последствий чрезвычайных ситуаций и стихийных бедствий</t>
  </si>
  <si>
    <t xml:space="preserve">          Предупреждение и ликвидация последствий чрезвычайных ситуаций и стихийных бедствий природного и техногенного характера</t>
  </si>
  <si>
    <t xml:space="preserve">      Другие вопросы в области национальной безопасности и правоохранительной деятельности</t>
  </si>
  <si>
    <t xml:space="preserve">          Программа "Противодействие экстремизму и профилактика терроризма на территории муниципального образования Камышловский муниципальный район" на 2012-2014 годы</t>
  </si>
  <si>
    <t xml:space="preserve">    НАЦИОНАЛЬНАЯ ЭКОНОМИКА</t>
  </si>
  <si>
    <t xml:space="preserve">      Сельское хозяйство и рыболовство</t>
  </si>
  <si>
    <t xml:space="preserve">          Программа "Создание условий для развития сельскохозяйственного производства, расширения рынка сельскохозяйственной продукции, сырья и продовольствия в муниципальном образовании Камышловский муниципальный район" на 2012-2015 годы</t>
  </si>
  <si>
    <t xml:space="preserve">      Водные ресурсы</t>
  </si>
  <si>
    <t xml:space="preserve">        Водохозяйственные мероприятия</t>
  </si>
  <si>
    <t xml:space="preserve">         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</si>
  <si>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      Транспорт</t>
  </si>
  <si>
    <t xml:space="preserve">         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</si>
  <si>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 Дорожное хозяйство, дорожные фонды</t>
  </si>
  <si>
    <t xml:space="preserve">      Связь и информатика</t>
  </si>
  <si>
    <t xml:space="preserve">          Программа "Развитие информационного общества в муниципальном образовании Камышловский муниципальный район на 2011-2015 годы"</t>
  </si>
  <si>
    <t xml:space="preserve">        Областная целевая программа «Информационное общество Свердловской области» на 2011-2015 годы</t>
  </si>
  <si>
    <t xml:space="preserve">      Другие вопросы в области национальной экономики</t>
  </si>
  <si>
    <t xml:space="preserve">          Выполнение других обязательств государства по осуществлению мероприятий по оформлению права собственности на автомобильные дороги местного значения</t>
  </si>
  <si>
    <t xml:space="preserve">          Программа "Развитие  субъектов малого и среднего предпринимательства в муниципальном образовании Камышловский муниципальный район на период 2012 - 2015 годов"</t>
  </si>
  <si>
    <t xml:space="preserve">          Программа "Подготовка документов территориального планирования Камышловского муниципального района на 2011-2013 годы"</t>
  </si>
  <si>
    <t xml:space="preserve">          Программа "Развитие потребительского рынка в муниципальном образовании Камышловский муниципальный район на период 2012 - 2014 годов"</t>
  </si>
  <si>
    <t xml:space="preserve">        Областная целевая программа «Развитие транспортного комплекса Свердловской области» на 2011-2016 годы</t>
  </si>
  <si>
    <t xml:space="preserve">         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</si>
  <si>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 xml:space="preserve">        Областная целевая программа «Развитие жилищного комплекса в Свердловской области» на 2011-2015 годы</t>
  </si>
  <si>
    <t xml:space="preserve">          Подпрограмма «Подготовка документов территориального планирования, градостроительного зонирования и документации по планировке территории»</t>
  </si>
  <si>
    <t xml:space="preserve">        Областная целевая программа «Развитие субъектов малого и среднего предпринимательства в Свердловской области» на 2011-2015 годы</t>
  </si>
  <si>
    <t xml:space="preserve">          Реализация мероприятий областной целевой программы "Развитие субъектов малого и среднего предпринимательства в Свердловской области" на 2011-2015 годы</t>
  </si>
  <si>
    <t xml:space="preserve">    ЖИЛИЩНО-КОММУНАЛЬНОЕ ХОЗЯЙСТВО</t>
  </si>
  <si>
    <t xml:space="preserve">      Жилищное хозяйство</t>
  </si>
  <si>
    <t xml:space="preserve">          Программа "Обеспечение жильем граждан, проживающих в сельской местности, в том числе молодых семей и молодых специалистов муниципального образования Камышловский муниципальный район" на период 2010 - 2012 годы</t>
  </si>
  <si>
    <t xml:space="preserve">      Коммунальное хозяйство</t>
  </si>
  <si>
    <t xml:space="preserve">          Программа "Энергосбережение и повышение энергетической эффективности в муниципальном образовании Камышловский муниципальный район на 2012 год"</t>
  </si>
  <si>
    <t xml:space="preserve">      Другие вопросы в области жилищно-коммунального хозяйства</t>
  </si>
  <si>
    <t xml:space="preserve">          Программа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</si>
  <si>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  ОХРАНА ОКРУЖАЮЩЕЙ СРЕДЫ</t>
  </si>
  <si>
    <t xml:space="preserve">      Другие вопросы в области охраны окружающей среды</t>
  </si>
  <si>
    <t xml:space="preserve">          Программа "Охрана окружающей среды, утилизация и переработка бытовых и промышленных отходов в муниципальном образовании Камышловский муниципальный район на 2012 год"</t>
  </si>
  <si>
    <t xml:space="preserve">    ОБРАЗОВАНИЕ</t>
  </si>
  <si>
    <t xml:space="preserve">      Дошкольное образование</t>
  </si>
  <si>
    <t xml:space="preserve">  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</si>
  <si>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 xml:space="preserve">        Детские дошкольные учреждения</t>
  </si>
  <si>
    <t xml:space="preserve">          Обеспечение деятельности подведомственных учреждений в части приобретения продуктов питания за счет родительской платы</t>
  </si>
  <si>
    <t xml:space="preserve">          Программа "Развитие сети дошкольных образовательных учреждений в муниципальном образовании Камышловский муниципальный район" на 2010-2014 годы</t>
  </si>
  <si>
    <t xml:space="preserve">      Общее образование</t>
  </si>
  <si>
    <t xml:space="preserve">          Осуществление мероприятий по организации питания в муниципальных общеобразовательных учреждениях</t>
  </si>
  <si>
    <t xml:space="preserve">        Школы-детские сады, школы начальные, неполные средние и средние</t>
  </si>
  <si>
    <t xml:space="preserve">          Обеспечение деятельности подведведомственных учреждений</t>
  </si>
  <si>
    <t xml:space="preserve">        Учреждения по внешкольной работе с детьми</t>
  </si>
  <si>
    <t xml:space="preserve">          Обеспечение деятельности подведомственных учреждений в части расходов за счет родительской платы</t>
  </si>
  <si>
    <t xml:space="preserve">        Иные безвозмездные и безвозвратные перечисления</t>
  </si>
  <si>
    <t xml:space="preserve">          Ежемесячное денежное вознаграждение за классное руководство</t>
  </si>
  <si>
    <t>Утвержденные бюдетные назначения, с учетом уточнений на 2012 год, в рублях</t>
  </si>
  <si>
    <t>в процентах к сумме средств, отраженных в графе 7</t>
  </si>
  <si>
    <t>Всего расходов:</t>
  </si>
  <si>
    <t>Отчет об исполнении расходов бюджета муниципального образования Камышловский муниципальный район за 1 квартал 2012 года по источникам финансирования дефицита местного бюджета по кодам классификации источников финансирования дефицитов бюджетов Российской Федерации</t>
  </si>
  <si>
    <t>Приложение № 1</t>
  </si>
  <si>
    <t>Код классификации доходов бюджета</t>
  </si>
  <si>
    <t>Наименование показателя</t>
  </si>
  <si>
    <t>Сумма средств предусмотренная на 2012 год в решении о местном бюджете, в тыс. рублях</t>
  </si>
  <si>
    <t>Исполнено в тыс.рублях</t>
  </si>
  <si>
    <t>Исполнено в процентах</t>
  </si>
  <si>
    <t>00010000000000000000</t>
  </si>
  <si>
    <t xml:space="preserve">    НАЛОГОВЫЕ И НЕНАЛОГОВЫЕ ДОХОДЫ</t>
  </si>
  <si>
    <t>18210100000000000000</t>
  </si>
  <si>
    <t xml:space="preserve">    НАЛОГИ НА ПРИБЫЛЬ, ДОХОДЫ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</si>
  <si>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</si>
  <si>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</t>
  </si>
  <si>
    <t>18210102020011000110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</si>
  <si>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</t>
  </si>
  <si>
    <t>18210102030011000110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</si>
  <si>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</si>
  <si>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18210102040011000110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</si>
  <si>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</t>
  </si>
  <si>
    <t>18210500000000000000</t>
  </si>
  <si>
    <t xml:space="preserve">      НАЛОГИ НА СОВОКУПНЫЙ ДОХОД</t>
  </si>
  <si>
    <t>18210502000020000110</t>
  </si>
  <si>
    <t xml:space="preserve">      Единый налог на вмененный доход для отдельных видов деятельности</t>
  </si>
  <si>
    <t>18210502010021000110</t>
  </si>
  <si>
    <t>18210502020021000110</t>
  </si>
  <si>
    <t xml:space="preserve">      Единый налог на вмененный доход для отдельных видов деятельности (за налоговые периоды, истекшие до 1 января 2011 года)</t>
  </si>
  <si>
    <t>18210503000010000110</t>
  </si>
  <si>
    <t xml:space="preserve">      Единый сельскохозяйственный налог</t>
  </si>
  <si>
    <t>18210503010011000110</t>
  </si>
  <si>
    <t>18210503020011000110</t>
  </si>
  <si>
    <t xml:space="preserve">      Единый сельскохозяйственный налог (за налоговые периоды, истекшие до 1 января 2011 года)</t>
  </si>
  <si>
    <t>00010800000000000000</t>
  </si>
  <si>
    <t xml:space="preserve">     ГОСУДАРСТВЕННАЯ ПОШЛИНА</t>
  </si>
  <si>
    <t>18210803010011000110</t>
  </si>
  <si>
    <t xml:space="preserve">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</si>
  <si>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18210907050051000110</t>
  </si>
  <si>
    <t xml:space="preserve">    ЗАДОЛЖЕННОСТЬ ПО ОТМЕННЫМ НАЛОГАМ,СБОРАМ И ИНЫМ ОБЯЗАТЕЛЬНЫМ ПЛАТЕЖАМ</t>
  </si>
  <si>
    <t>90111100000000000000</t>
  </si>
  <si>
    <t xml:space="preserve">      ДОХОДЫ ОТ ИСПОЛЬЗОВАНИЯ ИМУЩЕСТВА, НАХОДЯЩЕГОСЯ В ГОСУДАРСТВЕННОЙ И МУНИЦИПАЛЬНОЙ СОБСТВЕННОСТИ</t>
  </si>
  <si>
    <t>90111105010100000120</t>
  </si>
  <si>
    <t>90111105013100000120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</si>
  <si>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</t>
  </si>
  <si>
    <t>90111105035050000120</t>
  </si>
  <si>
    <t>90111105035050001120</t>
  </si>
  <si>
    <t xml:space="preserve">      Доходы от сдачи в аренду объектов нежилого фонда, находящегося в оперативном управлении органов управления муниципальных районов и созданных ими учреждений  и не являющихся памятниками истории, культуры и градостроительства муниципальной формы собст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</si>
  <si>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</si>
  <si>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</si>
  <si>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90111109045050000120</t>
  </si>
  <si>
    <t>90111109045050003120</t>
  </si>
  <si>
    <t xml:space="preserve">     Доходы от сдачи в аренду объектов нежилого фонда муниципальных районов, находящегося в казне муниципальных районов и не являющихся памятниками истории, культуры и градостроительства муниципальной формы собственности (за исключением имущества муниципа</t>
  </si>
  <si>
    <t>90111109045050004120</t>
  </si>
  <si>
    <t xml:space="preserve">     Плата за пользование жилыми помещениями (плата за наем) муниципального жилищного фонда муниципальных районов</t>
  </si>
  <si>
    <t>90111109045050010120</t>
  </si>
  <si>
    <t xml:space="preserve">     Доходы от сдачи в аренду движимого имущества, находящегося в казне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</si>
  <si>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04811200000000000000</t>
  </si>
  <si>
    <t xml:space="preserve">     ПЛАТЕЖИ ПРИ ПОЛЬЗОВАНИИ ПРИРОДНЫМИ РЕСУРСАМИ</t>
  </si>
  <si>
    <t>04811201010016000120</t>
  </si>
  <si>
    <t xml:space="preserve">     Плата за выбросы загрязняющих веществ в атмосферный воздух стационарными объектами</t>
  </si>
  <si>
    <t>04811201020016000120</t>
  </si>
  <si>
    <t xml:space="preserve">     Плата за выбросы загрязняющих веществ в атмосферный воздух передвижными объектами</t>
  </si>
  <si>
    <t>04811201030016000120</t>
  </si>
  <si>
    <t xml:space="preserve">     Плата за выбросы загрязняющих веществ в водные объекты</t>
  </si>
  <si>
    <t>04811201040016000120</t>
  </si>
  <si>
    <t xml:space="preserve">     Плата за размещение отходов производства и потребления</t>
  </si>
  <si>
    <t>04811201050016000120</t>
  </si>
  <si>
    <t xml:space="preserve">     Плата за иные виды негативного воздействия на окружающую среду</t>
  </si>
  <si>
    <t>90611300000000000000</t>
  </si>
  <si>
    <t xml:space="preserve">     ДОХОДЫ ОТ ОКАЗАНИЯ ПЛАТНЫХ УСЛУГ И КОМПЕНСАЦИИ ЗАТРАТ ГОСУДАРСТВА</t>
  </si>
  <si>
    <t>90611301995050000130</t>
  </si>
  <si>
    <t>90611301995050001130</t>
  </si>
  <si>
    <t xml:space="preserve">      Плата за содержание детей в казенных муниципальных дошкольных общеобразовательных учреждениях</t>
  </si>
  <si>
    <t>90611301995050003130</t>
  </si>
  <si>
    <t xml:space="preserve">      Плата за питание учащихся в казенных муниципальных общеобразовательных школах  </t>
  </si>
  <si>
    <t>90811301995050004130</t>
  </si>
  <si>
    <t xml:space="preserve">      Прочие доходы от оказания платных услуг(работ) получателями средств бюджетов муниципальных районов </t>
  </si>
  <si>
    <t>90111400000000000000</t>
  </si>
  <si>
    <t xml:space="preserve">    ДОХОДЫ ОТ ПРОДАЖИ МАТЕРИАЛЬНЫХ И НЕМАТЕРИАЛЬНЫХ АКТИВОВ</t>
  </si>
  <si>
    <t>90111402052050000440</t>
  </si>
  <si>
    <t xml:space="preserve">      Доходы от реализаци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 в части реализации материальны</t>
  </si>
  <si>
    <t>90111406013100000430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</si>
  <si>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</si>
  <si>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00011600000000000000</t>
  </si>
  <si>
    <t xml:space="preserve">    ШТРАФЫ, САНКЦИИ,ВОЗМЕЩЕНИЕ УЩЕРБА</t>
  </si>
  <si>
    <t>04511690050050000140</t>
  </si>
  <si>
    <t xml:space="preserve">    Прочие поступления от денежных взысканий (штрафов) и иных сумм в возмещение ущерба, зачисляемые в бюджеты муниципальных районов</t>
  </si>
  <si>
    <t>90111700000000000000</t>
  </si>
  <si>
    <t xml:space="preserve">    ПРОЧИЕ НЕНАЛОГОВЫЕ ДОХОДЫ</t>
  </si>
  <si>
    <t>90111701050050000180</t>
  </si>
  <si>
    <t xml:space="preserve">    Невыясненные поступления, зачисляемые в бюджеты муниципальных районов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</si>
  <si>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</si>
  <si>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</si>
  <si>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</si>
  <si>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</si>
  <si>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>90120201000000000151</t>
  </si>
  <si>
    <t xml:space="preserve">     ДОТАЦИИ БЮДЖЕТАМ СУБЪЕКТОВ РФ И МУНИЦИПАЛЬНЫМ ОБРАЗОВАНИЯМ</t>
  </si>
  <si>
    <t>90120201001050000151</t>
  </si>
  <si>
    <t xml:space="preserve">      Дотации бюджетам муниципальных районов на выравнивание бюджетной обеспеченности</t>
  </si>
  <si>
    <t>00020202000000000151</t>
  </si>
  <si>
    <t xml:space="preserve">    СУБСИДИИ БЮДЖЕТАМ СУБЪЕКТОВ РОССИЙСКОЙ ФЕДЕРАЦИИ И МУНИЦИПАЛЬНЫХ ОБРАЗОВАНИЙ (МЕЖБЮДЖЕТНЫЕ СУБСИДИИ)</t>
  </si>
  <si>
    <t>00020202051050000151</t>
  </si>
  <si>
    <t xml:space="preserve">     Субсидии бюджетам муниципальных районов на реализацию федеральных целевых программ, в том числе:</t>
  </si>
  <si>
    <t>90120202051050000151</t>
  </si>
  <si>
    <t xml:space="preserve">      Субсидии на софинансирование социальных выплат молодым семьям на приобретение (строительство) жилья</t>
  </si>
  <si>
    <t>00020202085050000151</t>
  </si>
  <si>
    <t xml:space="preserve">      Субсидии бюджетам муниципальных раонов на осуществление мероприятий по обеспечению жильем граждан Российской Федерации, проживающих в сельской местности, в том числе:</t>
  </si>
  <si>
    <t>90120202085050000151</t>
  </si>
  <si>
    <t xml:space="preserve">      Субсидии на проведение мероприятий по улучшению жилищных условий граждан, проживающих в сельской местности</t>
  </si>
  <si>
    <t xml:space="preserve">      Субсидии на проведение мероприятий по обеспечению жильем граждан семей и молодых специалистов, проживающих в сельской местности</t>
  </si>
  <si>
    <t xml:space="preserve"> </t>
  </si>
  <si>
    <t>00020202999050000151</t>
  </si>
  <si>
    <t xml:space="preserve">      Прочие субсидии бюджетам муниципальных районов, в том числе:</t>
  </si>
  <si>
    <t>90620202999050000151</t>
  </si>
  <si>
    <t xml:space="preserve">      Субсидии на осуществление мероприятий по организации питания в муниципальных общеобразовательных учреждениях</t>
  </si>
  <si>
    <t>90120202999050000151</t>
  </si>
  <si>
    <t xml:space="preserve">     Субсидии на выравнивание бюджетной обеспеченности муниципальных районов по реализации ими отдельных расходных обязательств по вопросам местного значения </t>
  </si>
  <si>
    <t xml:space="preserve">     Субсидии на приобретение и (или) замену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 </t>
  </si>
  <si>
    <t xml:space="preserve">     Субсидии на организацию отдыха детей в каникулярное время </t>
  </si>
  <si>
    <t xml:space="preserve">    Субсидии на подготовку документов территориального планирования, градостроительного зонирования и документации по планировке территорий </t>
  </si>
  <si>
    <t xml:space="preserve">     Субсидии на проведение мероприятий по информатизации муниципальных образований </t>
  </si>
  <si>
    <t>90820202999050000151</t>
  </si>
  <si>
    <t xml:space="preserve">     Субсидии на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</t>
  </si>
  <si>
    <t xml:space="preserve">     Субсидии на оснащение многоквартирных домов и зданий (строений, сооружений), находящихся в муниципальной собственности, приборами учета потребления энергетических ресурсов </t>
  </si>
  <si>
    <t xml:space="preserve">      Субсидии на информатизацию муниципальных библиотек, в том числе на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</t>
  </si>
  <si>
    <t xml:space="preserve">     Субсидии на софинансирование долгосрочных муниципальных целевых программ, направленных на поддержку субъектов малого и среднего предпринимательства</t>
  </si>
  <si>
    <t xml:space="preserve">     Субсидии на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</si>
  <si>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 xml:space="preserve">    Субсидии на развитие материально-технической базы мкниципальных учреждений дополнительного образования детей-детско-юношеских спортивных школ и специализированных детско-юношеских спортивных школ олимпийского резерва</t>
  </si>
  <si>
    <t xml:space="preserve">     Субсидии на капитальный ремонт и ремонт автомобильных дорог общего пользования местного значения населенных пунктов</t>
  </si>
  <si>
    <t xml:space="preserve">     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</si>
  <si>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    Субсидии на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</si>
  <si>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>00020203000000000151</t>
  </si>
  <si>
    <t xml:space="preserve">     СУБВЕНЦИИ БЮДЖЕТАМ СУБЪЕКТОВ РФ И МУНИЦИПАЛЬНЫХ ОБРАЗОВАНИЙ</t>
  </si>
  <si>
    <t>90120203001050000151</t>
  </si>
  <si>
    <t xml:space="preserve">      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</si>
  <si>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90120203007050000151</t>
  </si>
  <si>
    <t xml:space="preserve">      Субвенции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</t>
  </si>
  <si>
    <t>90120203015050000151</t>
  </si>
  <si>
    <t xml:space="preserve">      Субвенции  для финансирования расходов на осуществление государственных полномочий по первичному воинскому учету на территориях, где отсутствуют военные комиссариаты</t>
  </si>
  <si>
    <t>90620203021050000151</t>
  </si>
  <si>
    <t xml:space="preserve">     Субвенции на выплату ежемесячного денежного вознаграждения за классное руководство в муниципальных образовательных учреждениях, перечень типов которых определен Правительством Российской Федерации</t>
  </si>
  <si>
    <t>90120203022050000151</t>
  </si>
  <si>
    <t xml:space="preserve">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</si>
  <si>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00020203024050000151</t>
  </si>
  <si>
    <t>от 03.05.2012г. № 389</t>
  </si>
  <si>
    <t>№ 389</t>
  </si>
  <si>
    <t xml:space="preserve">от 03.05.2012г. </t>
  </si>
  <si>
    <t>от 03.05.2012г.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</si>
</sst>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00"/>
  </numFmts>
  <fonts count="31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81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wrapText="1"/>
    </xf>
    <xf numFmtId="181" fontId="5" fillId="0" borderId="0" xfId="0" applyNumberFormat="1" applyFont="1" applyFill="1" applyAlignment="1">
      <alignment/>
    </xf>
    <xf numFmtId="0" fontId="1" fillId="24" borderId="10" xfId="54" applyFont="1" applyFill="1" applyBorder="1" applyAlignment="1">
      <alignment vertical="top" wrapText="1"/>
      <protection/>
    </xf>
    <xf numFmtId="49" fontId="1" fillId="24" borderId="10" xfId="54" applyNumberFormat="1" applyFont="1" applyFill="1" applyBorder="1" applyAlignment="1">
      <alignment horizontal="center" vertical="top" shrinkToFit="1"/>
      <protection/>
    </xf>
    <xf numFmtId="0" fontId="2" fillId="0" borderId="10" xfId="0" applyFont="1" applyFill="1" applyBorder="1" applyAlignment="1">
      <alignment horizontal="center"/>
    </xf>
    <xf numFmtId="4" fontId="1" fillId="6" borderId="10" xfId="54" applyNumberFormat="1" applyFont="1" applyFill="1" applyBorder="1" applyAlignment="1">
      <alignment horizontal="right" vertical="top" shrinkToFit="1"/>
      <protection/>
    </xf>
    <xf numFmtId="10" fontId="1" fillId="6" borderId="10" xfId="54" applyNumberFormat="1" applyFont="1" applyFill="1" applyBorder="1" applyAlignment="1">
      <alignment horizontal="right" vertical="top" shrinkToFit="1"/>
      <protection/>
    </xf>
    <xf numFmtId="0" fontId="7" fillId="0" borderId="10" xfId="0" applyFont="1" applyFill="1" applyBorder="1" applyAlignment="1">
      <alignment horizontal="center"/>
    </xf>
    <xf numFmtId="0" fontId="8" fillId="24" borderId="10" xfId="54" applyFont="1" applyFill="1" applyBorder="1" applyAlignment="1">
      <alignment vertical="top" wrapText="1"/>
      <protection/>
    </xf>
    <xf numFmtId="49" fontId="8" fillId="24" borderId="10" xfId="54" applyNumberFormat="1" applyFont="1" applyFill="1" applyBorder="1" applyAlignment="1">
      <alignment horizontal="center" vertical="top" shrinkToFit="1"/>
      <protection/>
    </xf>
    <xf numFmtId="4" fontId="8" fillId="6" borderId="10" xfId="54" applyNumberFormat="1" applyFont="1" applyFill="1" applyBorder="1" applyAlignment="1">
      <alignment horizontal="right" vertical="top" shrinkToFit="1"/>
      <protection/>
    </xf>
    <xf numFmtId="10" fontId="8" fillId="6" borderId="10" xfId="54" applyNumberFormat="1" applyFont="1" applyFill="1" applyBorder="1" applyAlignment="1">
      <alignment horizontal="right" vertical="top" shrinkToFit="1"/>
      <protection/>
    </xf>
    <xf numFmtId="0" fontId="7" fillId="0" borderId="0" xfId="0" applyFont="1" applyFill="1" applyAlignment="1">
      <alignment/>
    </xf>
    <xf numFmtId="181" fontId="7" fillId="0" borderId="0" xfId="0" applyNumberFormat="1" applyFont="1" applyFill="1" applyAlignment="1">
      <alignment/>
    </xf>
    <xf numFmtId="4" fontId="8" fillId="22" borderId="12" xfId="54" applyNumberFormat="1" applyFont="1" applyFill="1" applyBorder="1" applyAlignment="1">
      <alignment horizontal="right" vertical="top" shrinkToFit="1"/>
      <protection/>
    </xf>
    <xf numFmtId="10" fontId="8" fillId="22" borderId="12" xfId="54" applyNumberFormat="1" applyFont="1" applyFill="1" applyBorder="1" applyAlignment="1">
      <alignment horizontal="right" vertical="top" shrinkToFit="1"/>
      <protection/>
    </xf>
    <xf numFmtId="0" fontId="9" fillId="0" borderId="0" xfId="0" applyFont="1" applyFill="1" applyAlignment="1">
      <alignment horizontal="right"/>
    </xf>
    <xf numFmtId="0" fontId="5" fillId="0" borderId="0" xfId="53" applyFont="1" applyFill="1" applyAlignment="1">
      <alignment horizontal="center"/>
      <protection/>
    </xf>
    <xf numFmtId="0" fontId="5" fillId="0" borderId="0" xfId="53" applyFont="1" applyFill="1" applyAlignment="1">
      <alignment horizontal="right"/>
      <protection/>
    </xf>
    <xf numFmtId="0" fontId="1" fillId="0" borderId="0" xfId="53">
      <alignment/>
      <protection/>
    </xf>
    <xf numFmtId="0" fontId="5" fillId="0" borderId="0" xfId="53" applyFont="1" applyFill="1" applyAlignment="1">
      <alignment wrapText="1"/>
      <protection/>
    </xf>
    <xf numFmtId="0" fontId="6" fillId="0" borderId="10" xfId="53" applyFont="1" applyFill="1" applyBorder="1" applyAlignment="1">
      <alignment horizontal="center"/>
      <protection/>
    </xf>
    <xf numFmtId="49" fontId="8" fillId="24" borderId="10" xfId="53" applyNumberFormat="1" applyFont="1" applyFill="1" applyBorder="1" applyAlignment="1">
      <alignment horizontal="center" vertical="top" shrinkToFit="1"/>
      <protection/>
    </xf>
    <xf numFmtId="0" fontId="8" fillId="24" borderId="10" xfId="53" applyFont="1" applyFill="1" applyBorder="1" applyAlignment="1">
      <alignment horizontal="left" vertical="top" wrapText="1"/>
      <protection/>
    </xf>
    <xf numFmtId="4" fontId="8" fillId="25" borderId="10" xfId="53" applyNumberFormat="1" applyFont="1" applyFill="1" applyBorder="1" applyAlignment="1">
      <alignment horizontal="right" vertical="top" shrinkToFit="1"/>
      <protection/>
    </xf>
    <xf numFmtId="10" fontId="8" fillId="25" borderId="10" xfId="53" applyNumberFormat="1" applyFont="1" applyFill="1" applyBorder="1" applyAlignment="1">
      <alignment horizontal="right" vertical="top" shrinkToFit="1"/>
      <protection/>
    </xf>
    <xf numFmtId="49" fontId="1" fillId="24" borderId="10" xfId="53" applyNumberFormat="1" applyFill="1" applyBorder="1" applyAlignment="1">
      <alignment horizontal="center" vertical="top" shrinkToFit="1"/>
      <protection/>
    </xf>
    <xf numFmtId="0" fontId="1" fillId="24" borderId="10" xfId="53" applyFill="1" applyBorder="1" applyAlignment="1">
      <alignment horizontal="left" vertical="top" wrapText="1"/>
      <protection/>
    </xf>
    <xf numFmtId="4" fontId="1" fillId="25" borderId="10" xfId="53" applyNumberFormat="1" applyFont="1" applyFill="1" applyBorder="1" applyAlignment="1">
      <alignment horizontal="right" vertical="top" shrinkToFit="1"/>
      <protection/>
    </xf>
    <xf numFmtId="49" fontId="1" fillId="24" borderId="10" xfId="53" applyNumberFormat="1" applyFont="1" applyFill="1" applyBorder="1" applyAlignment="1">
      <alignment horizontal="center" vertical="top" shrinkToFit="1"/>
      <protection/>
    </xf>
    <xf numFmtId="0" fontId="1" fillId="24" borderId="10" xfId="53" applyFont="1" applyFill="1" applyBorder="1" applyAlignment="1">
      <alignment horizontal="left" vertical="top" wrapText="1"/>
      <protection/>
    </xf>
    <xf numFmtId="49" fontId="28" fillId="24" borderId="10" xfId="53" applyNumberFormat="1" applyFont="1" applyFill="1" applyBorder="1" applyAlignment="1">
      <alignment horizontal="center" vertical="top" shrinkToFit="1"/>
      <protection/>
    </xf>
    <xf numFmtId="0" fontId="28" fillId="24" borderId="10" xfId="53" applyFont="1" applyFill="1" applyBorder="1" applyAlignment="1">
      <alignment horizontal="left" vertical="top" wrapText="1"/>
      <protection/>
    </xf>
    <xf numFmtId="4" fontId="28" fillId="25" borderId="10" xfId="53" applyNumberFormat="1" applyFont="1" applyFill="1" applyBorder="1" applyAlignment="1">
      <alignment horizontal="right" vertical="top" shrinkToFit="1"/>
      <protection/>
    </xf>
    <xf numFmtId="49" fontId="0" fillId="24" borderId="10" xfId="53" applyNumberFormat="1" applyFont="1" applyFill="1" applyBorder="1" applyAlignment="1">
      <alignment horizontal="center" vertical="top" shrinkToFit="1"/>
      <protection/>
    </xf>
    <xf numFmtId="0" fontId="0" fillId="24" borderId="10" xfId="53" applyFont="1" applyFill="1" applyBorder="1" applyAlignment="1">
      <alignment horizontal="left" vertical="top" wrapText="1"/>
      <protection/>
    </xf>
    <xf numFmtId="4" fontId="0" fillId="25" borderId="10" xfId="53" applyNumberFormat="1" applyFont="1" applyFill="1" applyBorder="1" applyAlignment="1">
      <alignment horizontal="right" vertical="top" shrinkToFit="1"/>
      <protection/>
    </xf>
    <xf numFmtId="4" fontId="0" fillId="0" borderId="10" xfId="53" applyNumberFormat="1" applyFont="1" applyBorder="1" applyAlignment="1">
      <alignment vertical="justify"/>
      <protection/>
    </xf>
    <xf numFmtId="4" fontId="28" fillId="0" borderId="10" xfId="53" applyNumberFormat="1" applyFont="1" applyBorder="1" applyAlignment="1">
      <alignment vertical="justify"/>
      <protection/>
    </xf>
    <xf numFmtId="10" fontId="28" fillId="0" borderId="10" xfId="53" applyNumberFormat="1" applyFont="1" applyBorder="1" applyAlignment="1">
      <alignment vertical="justify"/>
      <protection/>
    </xf>
    <xf numFmtId="0" fontId="1" fillId="24" borderId="13" xfId="53" applyFill="1" applyBorder="1" applyAlignment="1">
      <alignment horizontal="left" vertical="top" wrapText="1"/>
      <protection/>
    </xf>
    <xf numFmtId="0" fontId="28" fillId="24" borderId="13" xfId="53" applyFont="1" applyFill="1" applyBorder="1" applyAlignment="1">
      <alignment horizontal="left" vertical="top" wrapText="1"/>
      <protection/>
    </xf>
    <xf numFmtId="0" fontId="0" fillId="24" borderId="13" xfId="53" applyFont="1" applyFill="1" applyBorder="1" applyAlignment="1">
      <alignment horizontal="left" vertical="top" wrapText="1"/>
      <protection/>
    </xf>
    <xf numFmtId="0" fontId="6" fillId="0" borderId="0" xfId="53" applyFont="1" applyFill="1" applyAlignment="1">
      <alignment horizontal="center" wrapText="1"/>
      <protection/>
    </xf>
    <xf numFmtId="0" fontId="1" fillId="24" borderId="14" xfId="53" applyFill="1" applyBorder="1" applyAlignment="1">
      <alignment horizontal="center" vertical="center" wrapText="1"/>
      <protection/>
    </xf>
    <xf numFmtId="0" fontId="1" fillId="24" borderId="11" xfId="53" applyFill="1" applyBorder="1" applyAlignment="1">
      <alignment horizontal="center" vertical="center" wrapText="1"/>
      <protection/>
    </xf>
    <xf numFmtId="0" fontId="29" fillId="0" borderId="0" xfId="53" applyFont="1" applyFill="1" applyAlignment="1">
      <alignment horizontal="center" wrapText="1"/>
      <protection/>
    </xf>
    <xf numFmtId="0" fontId="30" fillId="0" borderId="0" xfId="0" applyFont="1" applyAlignment="1">
      <alignment horizontal="center" wrapText="1"/>
    </xf>
    <xf numFmtId="49" fontId="8" fillId="24" borderId="15" xfId="53" applyNumberFormat="1" applyFont="1" applyFill="1" applyBorder="1" applyAlignment="1">
      <alignment horizontal="left" vertical="top" shrinkToFit="1"/>
      <protection/>
    </xf>
    <xf numFmtId="49" fontId="8" fillId="24" borderId="13" xfId="53" applyNumberFormat="1" applyFont="1" applyFill="1" applyBorder="1" applyAlignment="1">
      <alignment horizontal="left" vertical="top" shrinkToFi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¦1" xfId="53"/>
    <cellStyle name="Обычный_приложение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">
      <selection activeCell="F9" sqref="F9:F10"/>
    </sheetView>
  </sheetViews>
  <sheetFormatPr defaultColWidth="15.28125" defaultRowHeight="34.5" customHeight="1"/>
  <cols>
    <col min="1" max="1" width="6.421875" style="43" customWidth="1"/>
    <col min="2" max="2" width="15.8515625" style="43" customWidth="1"/>
    <col min="3" max="3" width="50.7109375" style="43" customWidth="1"/>
    <col min="4" max="4" width="14.00390625" style="43" customWidth="1"/>
    <col min="5" max="5" width="14.140625" style="43" customWidth="1"/>
    <col min="6" max="6" width="13.57421875" style="43" customWidth="1"/>
    <col min="7" max="16384" width="15.28125" style="43" customWidth="1"/>
  </cols>
  <sheetData>
    <row r="1" spans="1:6" ht="12.75" customHeight="1">
      <c r="A1" s="41"/>
      <c r="B1" s="42"/>
      <c r="C1" s="42"/>
      <c r="D1" s="42"/>
      <c r="E1" s="42"/>
      <c r="F1" s="42" t="s">
        <v>383</v>
      </c>
    </row>
    <row r="2" spans="1:6" ht="12.75" customHeight="1">
      <c r="A2" s="41"/>
      <c r="B2" s="42"/>
      <c r="C2" s="42"/>
      <c r="D2" s="42"/>
      <c r="E2" s="42"/>
      <c r="F2" s="42" t="s">
        <v>27</v>
      </c>
    </row>
    <row r="3" spans="1:6" ht="12.75" customHeight="1">
      <c r="A3" s="41"/>
      <c r="B3" s="42"/>
      <c r="C3" s="42"/>
      <c r="D3" s="42"/>
      <c r="E3" s="42"/>
      <c r="F3" s="42" t="s">
        <v>128</v>
      </c>
    </row>
    <row r="4" spans="1:6" ht="12.75" customHeight="1">
      <c r="A4" s="41"/>
      <c r="B4" s="42"/>
      <c r="C4" s="42"/>
      <c r="D4" s="42"/>
      <c r="E4" s="42"/>
      <c r="F4" s="42" t="s">
        <v>524</v>
      </c>
    </row>
    <row r="5" spans="1:5" ht="12.75" customHeight="1">
      <c r="A5" s="41"/>
      <c r="B5" s="42"/>
      <c r="C5" s="42"/>
      <c r="D5" s="42"/>
      <c r="E5" s="42"/>
    </row>
    <row r="6" spans="1:6" ht="28.5" customHeight="1">
      <c r="A6" s="70" t="s">
        <v>26</v>
      </c>
      <c r="B6" s="71"/>
      <c r="C6" s="71"/>
      <c r="D6" s="71"/>
      <c r="E6" s="71"/>
      <c r="F6" s="71"/>
    </row>
    <row r="7" spans="1:6" ht="7.5" customHeight="1">
      <c r="A7" s="41"/>
      <c r="B7" s="67"/>
      <c r="C7" s="67"/>
      <c r="D7" s="67"/>
      <c r="E7" s="67"/>
      <c r="F7" s="67"/>
    </row>
    <row r="8" spans="1:5" ht="12" customHeight="1" hidden="1">
      <c r="A8" s="41"/>
      <c r="B8" s="44"/>
      <c r="C8" s="44"/>
      <c r="D8" s="44"/>
      <c r="E8" s="44"/>
    </row>
    <row r="9" spans="1:6" ht="34.5" customHeight="1">
      <c r="A9" s="74" t="s">
        <v>94</v>
      </c>
      <c r="B9" s="68" t="s">
        <v>384</v>
      </c>
      <c r="C9" s="68" t="s">
        <v>385</v>
      </c>
      <c r="D9" s="68" t="s">
        <v>386</v>
      </c>
      <c r="E9" s="68" t="s">
        <v>387</v>
      </c>
      <c r="F9" s="68" t="s">
        <v>388</v>
      </c>
    </row>
    <row r="10" spans="1:6" ht="58.5" customHeight="1">
      <c r="A10" s="75"/>
      <c r="B10" s="69"/>
      <c r="C10" s="69"/>
      <c r="D10" s="69"/>
      <c r="E10" s="69"/>
      <c r="F10" s="69"/>
    </row>
    <row r="11" spans="1:6" ht="12.75">
      <c r="A11" s="45">
        <v>1</v>
      </c>
      <c r="B11" s="46" t="s">
        <v>389</v>
      </c>
      <c r="C11" s="47" t="s">
        <v>390</v>
      </c>
      <c r="D11" s="48">
        <f>D12+D17+D24+D26+D27+D37+D43+D48+D51+D53</f>
        <v>122687</v>
      </c>
      <c r="E11" s="48">
        <f>E12+E17+E24+E26+E27+E37+E43+E48+E51+E53</f>
        <v>37906.48616000001</v>
      </c>
      <c r="F11" s="49">
        <f aca="true" t="shared" si="0" ref="F11:F23">E11/D11</f>
        <v>0.3089690526298631</v>
      </c>
    </row>
    <row r="12" spans="1:6" ht="12.75">
      <c r="A12" s="45">
        <f>A11+1</f>
        <v>2</v>
      </c>
      <c r="B12" s="46" t="s">
        <v>391</v>
      </c>
      <c r="C12" s="47" t="s">
        <v>392</v>
      </c>
      <c r="D12" s="48">
        <f>D13+D14+D15+D16</f>
        <v>107883</v>
      </c>
      <c r="E12" s="48">
        <f>E13+E14+E15+E16</f>
        <v>34603.206</v>
      </c>
      <c r="F12" s="49">
        <f t="shared" si="0"/>
        <v>0.3207475320486082</v>
      </c>
    </row>
    <row r="13" spans="1:6" ht="77.25" customHeight="1">
      <c r="A13" s="45">
        <v>3</v>
      </c>
      <c r="B13" s="50" t="s">
        <v>393</v>
      </c>
      <c r="C13" s="51" t="s">
        <v>394</v>
      </c>
      <c r="D13" s="52">
        <v>106683</v>
      </c>
      <c r="E13" s="52">
        <v>34503.502</v>
      </c>
      <c r="F13" s="49">
        <f t="shared" si="0"/>
        <v>0.3234208074388609</v>
      </c>
    </row>
    <row r="14" spans="1:6" ht="104.25" customHeight="1">
      <c r="A14" s="45">
        <f>A13+1</f>
        <v>4</v>
      </c>
      <c r="B14" s="50" t="s">
        <v>395</v>
      </c>
      <c r="C14" s="51" t="s">
        <v>396</v>
      </c>
      <c r="D14" s="52">
        <v>1000</v>
      </c>
      <c r="E14" s="52">
        <v>54.223</v>
      </c>
      <c r="F14" s="49">
        <f t="shared" si="0"/>
        <v>0.054223</v>
      </c>
    </row>
    <row r="15" spans="1:6" ht="39.75" customHeight="1">
      <c r="A15" s="45">
        <v>5</v>
      </c>
      <c r="B15" s="50" t="s">
        <v>397</v>
      </c>
      <c r="C15" s="51" t="s">
        <v>398</v>
      </c>
      <c r="D15" s="52">
        <v>100</v>
      </c>
      <c r="E15" s="52">
        <v>30.151</v>
      </c>
      <c r="F15" s="49">
        <f t="shared" si="0"/>
        <v>0.30151</v>
      </c>
    </row>
    <row r="16" spans="1:6" ht="91.5" customHeight="1">
      <c r="A16" s="45">
        <f>A15+1</f>
        <v>6</v>
      </c>
      <c r="B16" s="50" t="s">
        <v>399</v>
      </c>
      <c r="C16" s="51" t="s">
        <v>400</v>
      </c>
      <c r="D16" s="52">
        <v>100</v>
      </c>
      <c r="E16" s="52">
        <v>15.33</v>
      </c>
      <c r="F16" s="49">
        <f t="shared" si="0"/>
        <v>0.1533</v>
      </c>
    </row>
    <row r="17" spans="1:6" ht="12.75">
      <c r="A17" s="45">
        <v>7</v>
      </c>
      <c r="B17" s="46" t="s">
        <v>401</v>
      </c>
      <c r="C17" s="47" t="s">
        <v>402</v>
      </c>
      <c r="D17" s="48">
        <f>D18+D21</f>
        <v>2555</v>
      </c>
      <c r="E17" s="48">
        <f>E18+E21</f>
        <v>546.71016</v>
      </c>
      <c r="F17" s="49">
        <f t="shared" si="0"/>
        <v>0.21397657925636007</v>
      </c>
    </row>
    <row r="18" spans="1:6" ht="25.5">
      <c r="A18" s="45">
        <f>A17+1</f>
        <v>8</v>
      </c>
      <c r="B18" s="46" t="s">
        <v>403</v>
      </c>
      <c r="C18" s="47" t="s">
        <v>404</v>
      </c>
      <c r="D18" s="48">
        <f>D19+D20</f>
        <v>2362</v>
      </c>
      <c r="E18" s="48">
        <f>E19+E20</f>
        <v>480.73516</v>
      </c>
      <c r="F18" s="49">
        <f t="shared" si="0"/>
        <v>0.20352885690093142</v>
      </c>
    </row>
    <row r="19" spans="1:6" ht="29.25" customHeight="1">
      <c r="A19" s="45">
        <v>9</v>
      </c>
      <c r="B19" s="50" t="s">
        <v>405</v>
      </c>
      <c r="C19" s="51" t="s">
        <v>404</v>
      </c>
      <c r="D19" s="52">
        <v>1000</v>
      </c>
      <c r="E19" s="52">
        <v>479.47169</v>
      </c>
      <c r="F19" s="49">
        <f t="shared" si="0"/>
        <v>0.47947169</v>
      </c>
    </row>
    <row r="20" spans="1:6" ht="39.75" customHeight="1">
      <c r="A20" s="45">
        <f aca="true" t="shared" si="1" ref="A20:A51">A19+1</f>
        <v>10</v>
      </c>
      <c r="B20" s="50" t="s">
        <v>406</v>
      </c>
      <c r="C20" s="51" t="s">
        <v>407</v>
      </c>
      <c r="D20" s="52">
        <v>1362</v>
      </c>
      <c r="E20" s="52">
        <v>1.26347</v>
      </c>
      <c r="F20" s="49">
        <f t="shared" si="0"/>
        <v>0.0009276578560939795</v>
      </c>
    </row>
    <row r="21" spans="1:6" ht="12.75">
      <c r="A21" s="45">
        <f t="shared" si="1"/>
        <v>11</v>
      </c>
      <c r="B21" s="46" t="s">
        <v>408</v>
      </c>
      <c r="C21" s="47" t="s">
        <v>409</v>
      </c>
      <c r="D21" s="48">
        <f>D22+D23</f>
        <v>193</v>
      </c>
      <c r="E21" s="48">
        <f>E22+E23</f>
        <v>65.975</v>
      </c>
      <c r="F21" s="49">
        <f t="shared" si="0"/>
        <v>0.34183937823834193</v>
      </c>
    </row>
    <row r="22" spans="1:6" ht="12.75">
      <c r="A22" s="45">
        <f t="shared" si="1"/>
        <v>12</v>
      </c>
      <c r="B22" s="53" t="s">
        <v>410</v>
      </c>
      <c r="C22" s="54" t="s">
        <v>409</v>
      </c>
      <c r="D22" s="52">
        <v>100</v>
      </c>
      <c r="E22" s="52">
        <v>9.033</v>
      </c>
      <c r="F22" s="49">
        <f t="shared" si="0"/>
        <v>0.09033</v>
      </c>
    </row>
    <row r="23" spans="1:6" ht="25.5">
      <c r="A23" s="45">
        <f t="shared" si="1"/>
        <v>13</v>
      </c>
      <c r="B23" s="53" t="s">
        <v>411</v>
      </c>
      <c r="C23" s="54" t="s">
        <v>412</v>
      </c>
      <c r="D23" s="52">
        <v>93</v>
      </c>
      <c r="E23" s="52">
        <v>56.942</v>
      </c>
      <c r="F23" s="49">
        <f t="shared" si="0"/>
        <v>0.6122795698924731</v>
      </c>
    </row>
    <row r="24" spans="1:6" ht="12.75">
      <c r="A24" s="45">
        <f t="shared" si="1"/>
        <v>14</v>
      </c>
      <c r="B24" s="55" t="s">
        <v>413</v>
      </c>
      <c r="C24" s="56" t="s">
        <v>414</v>
      </c>
      <c r="D24" s="57">
        <f>D25</f>
        <v>0</v>
      </c>
      <c r="E24" s="57">
        <f>E25</f>
        <v>14.381</v>
      </c>
      <c r="F24" s="49"/>
    </row>
    <row r="25" spans="1:6" ht="56.25" customHeight="1">
      <c r="A25" s="45">
        <f t="shared" si="1"/>
        <v>15</v>
      </c>
      <c r="B25" s="58" t="s">
        <v>415</v>
      </c>
      <c r="C25" s="59" t="s">
        <v>416</v>
      </c>
      <c r="D25" s="60">
        <v>0</v>
      </c>
      <c r="E25" s="61">
        <v>14.381</v>
      </c>
      <c r="F25" s="49"/>
    </row>
    <row r="26" spans="1:6" ht="38.25">
      <c r="A26" s="45">
        <f t="shared" si="1"/>
        <v>16</v>
      </c>
      <c r="B26" s="58" t="s">
        <v>417</v>
      </c>
      <c r="C26" s="56" t="s">
        <v>418</v>
      </c>
      <c r="D26" s="57">
        <v>0</v>
      </c>
      <c r="E26" s="62">
        <v>0.006</v>
      </c>
      <c r="F26" s="49"/>
    </row>
    <row r="27" spans="1:6" ht="38.25">
      <c r="A27" s="45">
        <f t="shared" si="1"/>
        <v>17</v>
      </c>
      <c r="B27" s="46" t="s">
        <v>419</v>
      </c>
      <c r="C27" s="47" t="s">
        <v>420</v>
      </c>
      <c r="D27" s="48">
        <f>D28+D30+D32+D33</f>
        <v>828</v>
      </c>
      <c r="E27" s="48">
        <f>E28+E30+E32+E33</f>
        <v>118.337</v>
      </c>
      <c r="F27" s="49">
        <f aca="true" t="shared" si="2" ref="F27:F33">E27/D27</f>
        <v>0.14291908212560386</v>
      </c>
    </row>
    <row r="28" spans="1:6" ht="63.75" customHeight="1">
      <c r="A28" s="45">
        <f t="shared" si="1"/>
        <v>18</v>
      </c>
      <c r="B28" s="50" t="s">
        <v>421</v>
      </c>
      <c r="C28" s="51" t="s">
        <v>21</v>
      </c>
      <c r="D28" s="48">
        <f>D29</f>
        <v>250</v>
      </c>
      <c r="E28" s="48">
        <f>E29</f>
        <v>28.239</v>
      </c>
      <c r="F28" s="49">
        <f t="shared" si="2"/>
        <v>0.112956</v>
      </c>
    </row>
    <row r="29" spans="1:6" ht="80.25" customHeight="1">
      <c r="A29" s="45">
        <f t="shared" si="1"/>
        <v>19</v>
      </c>
      <c r="B29" s="50" t="s">
        <v>422</v>
      </c>
      <c r="C29" s="51" t="s">
        <v>423</v>
      </c>
      <c r="D29" s="52">
        <v>250</v>
      </c>
      <c r="E29" s="52">
        <v>28.239</v>
      </c>
      <c r="F29" s="49">
        <f t="shared" si="2"/>
        <v>0.112956</v>
      </c>
    </row>
    <row r="30" spans="1:6" ht="76.5" customHeight="1">
      <c r="A30" s="45">
        <f t="shared" si="1"/>
        <v>20</v>
      </c>
      <c r="B30" s="46" t="s">
        <v>424</v>
      </c>
      <c r="C30" s="47" t="s">
        <v>22</v>
      </c>
      <c r="D30" s="48">
        <f>D31</f>
        <v>320</v>
      </c>
      <c r="E30" s="48">
        <f>E31</f>
        <v>70.852</v>
      </c>
      <c r="F30" s="49">
        <f t="shared" si="2"/>
        <v>0.2214125</v>
      </c>
    </row>
    <row r="31" spans="1:6" ht="91.5" customHeight="1">
      <c r="A31" s="45">
        <f t="shared" si="1"/>
        <v>21</v>
      </c>
      <c r="B31" s="50" t="s">
        <v>425</v>
      </c>
      <c r="C31" s="51" t="s">
        <v>426</v>
      </c>
      <c r="D31" s="52">
        <v>320</v>
      </c>
      <c r="E31" s="52">
        <v>70.852</v>
      </c>
      <c r="F31" s="49">
        <f t="shared" si="2"/>
        <v>0.2214125</v>
      </c>
    </row>
    <row r="32" spans="1:6" ht="53.25" customHeight="1">
      <c r="A32" s="45">
        <f t="shared" si="1"/>
        <v>22</v>
      </c>
      <c r="B32" s="50" t="s">
        <v>427</v>
      </c>
      <c r="C32" s="51" t="s">
        <v>428</v>
      </c>
      <c r="D32" s="52">
        <v>230</v>
      </c>
      <c r="E32" s="52">
        <v>0</v>
      </c>
      <c r="F32" s="49">
        <f t="shared" si="2"/>
        <v>0</v>
      </c>
    </row>
    <row r="33" spans="1:6" ht="91.5" customHeight="1">
      <c r="A33" s="45">
        <f t="shared" si="1"/>
        <v>23</v>
      </c>
      <c r="B33" s="46" t="s">
        <v>429</v>
      </c>
      <c r="C33" s="47" t="s">
        <v>23</v>
      </c>
      <c r="D33" s="48">
        <f>D34+D35+D36</f>
        <v>28</v>
      </c>
      <c r="E33" s="48">
        <f>E34+E35+E36</f>
        <v>19.246</v>
      </c>
      <c r="F33" s="49">
        <f t="shared" si="2"/>
        <v>0.6873571428571428</v>
      </c>
    </row>
    <row r="34" spans="1:6" ht="105.75" customHeight="1">
      <c r="A34" s="45">
        <f t="shared" si="1"/>
        <v>24</v>
      </c>
      <c r="B34" s="50" t="s">
        <v>430</v>
      </c>
      <c r="C34" s="51" t="s">
        <v>431</v>
      </c>
      <c r="D34" s="52">
        <v>0</v>
      </c>
      <c r="E34" s="52">
        <v>16.804</v>
      </c>
      <c r="F34" s="49"/>
    </row>
    <row r="35" spans="1:6" ht="42.75" customHeight="1">
      <c r="A35" s="45">
        <f t="shared" si="1"/>
        <v>25</v>
      </c>
      <c r="B35" s="50" t="s">
        <v>432</v>
      </c>
      <c r="C35" s="51" t="s">
        <v>433</v>
      </c>
      <c r="D35" s="52">
        <v>8</v>
      </c>
      <c r="E35" s="52">
        <v>1.631</v>
      </c>
      <c r="F35" s="49">
        <f aca="true" t="shared" si="3" ref="F35:F48">E35/D35</f>
        <v>0.203875</v>
      </c>
    </row>
    <row r="36" spans="1:6" ht="80.25" customHeight="1">
      <c r="A36" s="45">
        <f t="shared" si="1"/>
        <v>26</v>
      </c>
      <c r="B36" s="50" t="s">
        <v>434</v>
      </c>
      <c r="C36" s="51" t="s">
        <v>435</v>
      </c>
      <c r="D36" s="52">
        <v>20</v>
      </c>
      <c r="E36" s="52">
        <v>0.811</v>
      </c>
      <c r="F36" s="49">
        <f t="shared" si="3"/>
        <v>0.04055</v>
      </c>
    </row>
    <row r="37" spans="1:6" ht="25.5">
      <c r="A37" s="45">
        <f t="shared" si="1"/>
        <v>27</v>
      </c>
      <c r="B37" s="46" t="s">
        <v>436</v>
      </c>
      <c r="C37" s="47" t="s">
        <v>437</v>
      </c>
      <c r="D37" s="48">
        <f>D38+D39+D40+D41+D42</f>
        <v>499</v>
      </c>
      <c r="E37" s="48">
        <f>E38+E39+E40+E41+E42</f>
        <v>13.711</v>
      </c>
      <c r="F37" s="49">
        <f t="shared" si="3"/>
        <v>0.027476953907815634</v>
      </c>
    </row>
    <row r="38" spans="1:6" ht="25.5">
      <c r="A38" s="45">
        <f t="shared" si="1"/>
        <v>28</v>
      </c>
      <c r="B38" s="46" t="s">
        <v>438</v>
      </c>
      <c r="C38" s="54" t="s">
        <v>439</v>
      </c>
      <c r="D38" s="52">
        <v>100</v>
      </c>
      <c r="E38" s="52">
        <v>0.567</v>
      </c>
      <c r="F38" s="49">
        <f t="shared" si="3"/>
        <v>0.00567</v>
      </c>
    </row>
    <row r="39" spans="1:6" ht="25.5">
      <c r="A39" s="45">
        <f t="shared" si="1"/>
        <v>29</v>
      </c>
      <c r="B39" s="46" t="s">
        <v>440</v>
      </c>
      <c r="C39" s="54" t="s">
        <v>441</v>
      </c>
      <c r="D39" s="52">
        <v>100</v>
      </c>
      <c r="E39" s="52">
        <v>0.736</v>
      </c>
      <c r="F39" s="49">
        <f t="shared" si="3"/>
        <v>0.00736</v>
      </c>
    </row>
    <row r="40" spans="1:6" ht="25.5">
      <c r="A40" s="45">
        <f t="shared" si="1"/>
        <v>30</v>
      </c>
      <c r="B40" s="46" t="s">
        <v>442</v>
      </c>
      <c r="C40" s="54" t="s">
        <v>443</v>
      </c>
      <c r="D40" s="52">
        <v>90</v>
      </c>
      <c r="E40" s="52">
        <v>0.124</v>
      </c>
      <c r="F40" s="49">
        <f t="shared" si="3"/>
        <v>0.0013777777777777777</v>
      </c>
    </row>
    <row r="41" spans="1:6" ht="25.5">
      <c r="A41" s="45">
        <f t="shared" si="1"/>
        <v>31</v>
      </c>
      <c r="B41" s="46" t="s">
        <v>444</v>
      </c>
      <c r="C41" s="54" t="s">
        <v>445</v>
      </c>
      <c r="D41" s="52">
        <v>200</v>
      </c>
      <c r="E41" s="52">
        <v>12.284</v>
      </c>
      <c r="F41" s="49">
        <f t="shared" si="3"/>
        <v>0.06142</v>
      </c>
    </row>
    <row r="42" spans="1:6" ht="26.25" customHeight="1">
      <c r="A42" s="45">
        <f t="shared" si="1"/>
        <v>32</v>
      </c>
      <c r="B42" s="50" t="s">
        <v>446</v>
      </c>
      <c r="C42" s="51" t="s">
        <v>447</v>
      </c>
      <c r="D42" s="52">
        <v>9</v>
      </c>
      <c r="E42" s="52">
        <v>0</v>
      </c>
      <c r="F42" s="49">
        <f t="shared" si="3"/>
        <v>0</v>
      </c>
    </row>
    <row r="43" spans="1:6" ht="25.5">
      <c r="A43" s="45">
        <f t="shared" si="1"/>
        <v>33</v>
      </c>
      <c r="B43" s="46" t="s">
        <v>448</v>
      </c>
      <c r="C43" s="47" t="s">
        <v>449</v>
      </c>
      <c r="D43" s="48">
        <f>D44</f>
        <v>10887</v>
      </c>
      <c r="E43" s="48">
        <f>E44</f>
        <v>2559.13</v>
      </c>
      <c r="F43" s="49">
        <f t="shared" si="3"/>
        <v>0.23506291907779922</v>
      </c>
    </row>
    <row r="44" spans="1:6" ht="38.25">
      <c r="A44" s="45">
        <f t="shared" si="1"/>
        <v>34</v>
      </c>
      <c r="B44" s="46" t="s">
        <v>450</v>
      </c>
      <c r="C44" s="47" t="s">
        <v>24</v>
      </c>
      <c r="D44" s="52">
        <f>D45+D46+D47</f>
        <v>10887</v>
      </c>
      <c r="E44" s="52">
        <f>E45+E46+E47</f>
        <v>2559.13</v>
      </c>
      <c r="F44" s="49">
        <f t="shared" si="3"/>
        <v>0.23506291907779922</v>
      </c>
    </row>
    <row r="45" spans="1:6" ht="38.25">
      <c r="A45" s="45">
        <f t="shared" si="1"/>
        <v>35</v>
      </c>
      <c r="B45" s="50" t="s">
        <v>451</v>
      </c>
      <c r="C45" s="51" t="s">
        <v>452</v>
      </c>
      <c r="D45" s="52">
        <v>8100</v>
      </c>
      <c r="E45" s="52">
        <v>2279.159</v>
      </c>
      <c r="F45" s="49">
        <f t="shared" si="3"/>
        <v>0.28137765432098766</v>
      </c>
    </row>
    <row r="46" spans="1:6" ht="27.75" customHeight="1">
      <c r="A46" s="45">
        <f t="shared" si="1"/>
        <v>36</v>
      </c>
      <c r="B46" s="50" t="s">
        <v>453</v>
      </c>
      <c r="C46" s="51" t="s">
        <v>454</v>
      </c>
      <c r="D46" s="52">
        <v>2287</v>
      </c>
      <c r="E46" s="52">
        <v>279.971</v>
      </c>
      <c r="F46" s="49">
        <f t="shared" si="3"/>
        <v>0.12241845212068211</v>
      </c>
    </row>
    <row r="47" spans="1:6" ht="38.25">
      <c r="A47" s="45">
        <f t="shared" si="1"/>
        <v>37</v>
      </c>
      <c r="B47" s="50" t="s">
        <v>455</v>
      </c>
      <c r="C47" s="54" t="s">
        <v>456</v>
      </c>
      <c r="D47" s="52">
        <v>500</v>
      </c>
      <c r="E47" s="52">
        <v>0</v>
      </c>
      <c r="F47" s="49">
        <f t="shared" si="3"/>
        <v>0</v>
      </c>
    </row>
    <row r="48" spans="1:6" ht="25.5">
      <c r="A48" s="45">
        <f t="shared" si="1"/>
        <v>38</v>
      </c>
      <c r="B48" s="46" t="s">
        <v>457</v>
      </c>
      <c r="C48" s="47" t="s">
        <v>458</v>
      </c>
      <c r="D48" s="48">
        <f>D49+D50</f>
        <v>35</v>
      </c>
      <c r="E48" s="48">
        <f>E49+E50</f>
        <v>13.133</v>
      </c>
      <c r="F48" s="49">
        <f t="shared" si="3"/>
        <v>0.3752285714285714</v>
      </c>
    </row>
    <row r="49" spans="1:6" ht="81.75" customHeight="1">
      <c r="A49" s="45">
        <f t="shared" si="1"/>
        <v>39</v>
      </c>
      <c r="B49" s="50" t="s">
        <v>459</v>
      </c>
      <c r="C49" s="51" t="s">
        <v>460</v>
      </c>
      <c r="D49" s="52">
        <v>0</v>
      </c>
      <c r="E49" s="52">
        <v>6.03</v>
      </c>
      <c r="F49" s="49"/>
    </row>
    <row r="50" spans="1:6" ht="51" customHeight="1">
      <c r="A50" s="45">
        <f t="shared" si="1"/>
        <v>40</v>
      </c>
      <c r="B50" s="50" t="s">
        <v>461</v>
      </c>
      <c r="C50" s="51" t="s">
        <v>462</v>
      </c>
      <c r="D50" s="52">
        <v>35</v>
      </c>
      <c r="E50" s="52">
        <v>7.103</v>
      </c>
      <c r="F50" s="49">
        <f>E50/D50</f>
        <v>0.20294285714285715</v>
      </c>
    </row>
    <row r="51" spans="1:6" ht="19.5" customHeight="1">
      <c r="A51" s="45">
        <f t="shared" si="1"/>
        <v>41</v>
      </c>
      <c r="B51" s="55" t="s">
        <v>463</v>
      </c>
      <c r="C51" s="56" t="s">
        <v>464</v>
      </c>
      <c r="D51" s="57">
        <f>D52</f>
        <v>0</v>
      </c>
      <c r="E51" s="57">
        <f>E52</f>
        <v>17.462</v>
      </c>
      <c r="F51" s="63"/>
    </row>
    <row r="52" spans="1:6" ht="42.75" customHeight="1">
      <c r="A52" s="45">
        <f aca="true" t="shared" si="4" ref="A52:A83">A51+1</f>
        <v>42</v>
      </c>
      <c r="B52" s="58" t="s">
        <v>465</v>
      </c>
      <c r="C52" s="59" t="s">
        <v>466</v>
      </c>
      <c r="D52" s="60">
        <v>0</v>
      </c>
      <c r="E52" s="61">
        <v>17.462</v>
      </c>
      <c r="F52" s="63"/>
    </row>
    <row r="53" spans="1:6" ht="18.75" customHeight="1">
      <c r="A53" s="45">
        <f t="shared" si="4"/>
        <v>43</v>
      </c>
      <c r="B53" s="55" t="s">
        <v>467</v>
      </c>
      <c r="C53" s="56" t="s">
        <v>468</v>
      </c>
      <c r="D53" s="57">
        <f>D54</f>
        <v>0</v>
      </c>
      <c r="E53" s="57">
        <f>E54</f>
        <v>20.41</v>
      </c>
      <c r="F53" s="63"/>
    </row>
    <row r="54" spans="1:6" ht="30" customHeight="1">
      <c r="A54" s="45">
        <f t="shared" si="4"/>
        <v>44</v>
      </c>
      <c r="B54" s="58" t="s">
        <v>469</v>
      </c>
      <c r="C54" s="59" t="s">
        <v>470</v>
      </c>
      <c r="D54" s="60">
        <v>0</v>
      </c>
      <c r="E54" s="61">
        <v>20.41</v>
      </c>
      <c r="F54" s="63"/>
    </row>
    <row r="55" spans="1:6" ht="12.75">
      <c r="A55" s="45">
        <f t="shared" si="4"/>
        <v>45</v>
      </c>
      <c r="B55" s="46" t="s">
        <v>471</v>
      </c>
      <c r="C55" s="47" t="s">
        <v>472</v>
      </c>
      <c r="D55" s="48">
        <f>D56+D98</f>
        <v>478711.10000000003</v>
      </c>
      <c r="E55" s="48">
        <f>E56+E98</f>
        <v>114111.46902</v>
      </c>
      <c r="F55" s="49">
        <f aca="true" t="shared" si="5" ref="F55:F97">E55/D55</f>
        <v>0.23837230642865812</v>
      </c>
    </row>
    <row r="56" spans="1:6" ht="38.25">
      <c r="A56" s="45">
        <f t="shared" si="4"/>
        <v>46</v>
      </c>
      <c r="B56" s="46" t="s">
        <v>473</v>
      </c>
      <c r="C56" s="47" t="s">
        <v>474</v>
      </c>
      <c r="D56" s="48">
        <f>D57+D59+D81+D95</f>
        <v>478711.10000000003</v>
      </c>
      <c r="E56" s="48">
        <f>E57+E59+E81+E95</f>
        <v>119012.64702</v>
      </c>
      <c r="F56" s="49">
        <f t="shared" si="5"/>
        <v>0.24861058584185744</v>
      </c>
    </row>
    <row r="57" spans="1:6" ht="25.5">
      <c r="A57" s="45">
        <f t="shared" si="4"/>
        <v>47</v>
      </c>
      <c r="B57" s="46" t="s">
        <v>475</v>
      </c>
      <c r="C57" s="47" t="s">
        <v>476</v>
      </c>
      <c r="D57" s="48">
        <f>D58</f>
        <v>138108</v>
      </c>
      <c r="E57" s="48">
        <f>E58</f>
        <v>34528</v>
      </c>
      <c r="F57" s="49">
        <f t="shared" si="5"/>
        <v>0.25000724071016883</v>
      </c>
    </row>
    <row r="58" spans="1:6" ht="25.5">
      <c r="A58" s="45">
        <f t="shared" si="4"/>
        <v>48</v>
      </c>
      <c r="B58" s="50" t="s">
        <v>477</v>
      </c>
      <c r="C58" s="51" t="s">
        <v>478</v>
      </c>
      <c r="D58" s="52">
        <v>138108</v>
      </c>
      <c r="E58" s="52">
        <v>34528</v>
      </c>
      <c r="F58" s="49">
        <f t="shared" si="5"/>
        <v>0.25000724071016883</v>
      </c>
    </row>
    <row r="59" spans="1:6" ht="38.25">
      <c r="A59" s="45">
        <f t="shared" si="4"/>
        <v>49</v>
      </c>
      <c r="B59" s="46" t="s">
        <v>479</v>
      </c>
      <c r="C59" s="47" t="s">
        <v>480</v>
      </c>
      <c r="D59" s="48">
        <f>D60+D62+D65</f>
        <v>108563.70000000001</v>
      </c>
      <c r="E59" s="48">
        <f>E60+E62+E65</f>
        <v>16466</v>
      </c>
      <c r="F59" s="49">
        <f t="shared" si="5"/>
        <v>0.15167132291917093</v>
      </c>
    </row>
    <row r="60" spans="1:6" ht="38.25">
      <c r="A60" s="45">
        <f t="shared" si="4"/>
        <v>50</v>
      </c>
      <c r="B60" s="46" t="s">
        <v>481</v>
      </c>
      <c r="C60" s="47" t="s">
        <v>482</v>
      </c>
      <c r="D60" s="48">
        <f>SUM(D61)</f>
        <v>537.3</v>
      </c>
      <c r="E60" s="48">
        <f>SUM(E61)</f>
        <v>0</v>
      </c>
      <c r="F60" s="49">
        <f t="shared" si="5"/>
        <v>0</v>
      </c>
    </row>
    <row r="61" spans="1:6" ht="29.25" customHeight="1">
      <c r="A61" s="45">
        <f t="shared" si="4"/>
        <v>51</v>
      </c>
      <c r="B61" s="50" t="s">
        <v>483</v>
      </c>
      <c r="C61" s="51" t="s">
        <v>484</v>
      </c>
      <c r="D61" s="52">
        <v>537.3</v>
      </c>
      <c r="E61" s="52">
        <v>0</v>
      </c>
      <c r="F61" s="49">
        <f t="shared" si="5"/>
        <v>0</v>
      </c>
    </row>
    <row r="62" spans="1:6" ht="51">
      <c r="A62" s="45">
        <f t="shared" si="4"/>
        <v>52</v>
      </c>
      <c r="B62" s="46" t="s">
        <v>485</v>
      </c>
      <c r="C62" s="47" t="s">
        <v>486</v>
      </c>
      <c r="D62" s="48">
        <f>D63+D64</f>
        <v>2184.8</v>
      </c>
      <c r="E62" s="48">
        <f>E63+E64</f>
        <v>0</v>
      </c>
      <c r="F62" s="49">
        <f t="shared" si="5"/>
        <v>0</v>
      </c>
    </row>
    <row r="63" spans="1:6" ht="38.25">
      <c r="A63" s="45">
        <f t="shared" si="4"/>
        <v>53</v>
      </c>
      <c r="B63" s="53" t="s">
        <v>487</v>
      </c>
      <c r="C63" s="54" t="s">
        <v>488</v>
      </c>
      <c r="D63" s="52">
        <v>1387.2</v>
      </c>
      <c r="E63" s="52">
        <v>0</v>
      </c>
      <c r="F63" s="49">
        <f t="shared" si="5"/>
        <v>0</v>
      </c>
    </row>
    <row r="64" spans="1:7" ht="38.25">
      <c r="A64" s="45">
        <f t="shared" si="4"/>
        <v>54</v>
      </c>
      <c r="B64" s="53" t="s">
        <v>487</v>
      </c>
      <c r="C64" s="54" t="s">
        <v>489</v>
      </c>
      <c r="D64" s="52">
        <v>797.6</v>
      </c>
      <c r="E64" s="52">
        <v>0</v>
      </c>
      <c r="F64" s="49">
        <f t="shared" si="5"/>
        <v>0</v>
      </c>
      <c r="G64" s="43" t="s">
        <v>490</v>
      </c>
    </row>
    <row r="65" spans="1:6" ht="25.5">
      <c r="A65" s="45">
        <f t="shared" si="4"/>
        <v>55</v>
      </c>
      <c r="B65" s="46" t="s">
        <v>491</v>
      </c>
      <c r="C65" s="47" t="s">
        <v>492</v>
      </c>
      <c r="D65" s="48">
        <f>D66+D67+D68+D69+D70+D71+D72+D73+D74+D75+D76+D77+D78+D79+D80</f>
        <v>105841.6</v>
      </c>
      <c r="E65" s="48">
        <f>E66+E67+E68+E69+E70+E71+E72+E73+E74+E75+E76+E77+E78+E79+E80</f>
        <v>16466</v>
      </c>
      <c r="F65" s="49">
        <f t="shared" si="5"/>
        <v>0.1555721001950084</v>
      </c>
    </row>
    <row r="66" spans="1:6" ht="38.25">
      <c r="A66" s="45">
        <f t="shared" si="4"/>
        <v>56</v>
      </c>
      <c r="B66" s="53" t="s">
        <v>493</v>
      </c>
      <c r="C66" s="54" t="s">
        <v>494</v>
      </c>
      <c r="D66" s="52">
        <v>11583</v>
      </c>
      <c r="E66" s="52">
        <v>3916</v>
      </c>
      <c r="F66" s="49">
        <f t="shared" si="5"/>
        <v>0.3380816714150047</v>
      </c>
    </row>
    <row r="67" spans="1:6" ht="51">
      <c r="A67" s="45">
        <f t="shared" si="4"/>
        <v>57</v>
      </c>
      <c r="B67" s="53" t="s">
        <v>495</v>
      </c>
      <c r="C67" s="54" t="s">
        <v>496</v>
      </c>
      <c r="D67" s="52">
        <v>49728</v>
      </c>
      <c r="E67" s="52">
        <v>12432</v>
      </c>
      <c r="F67" s="49">
        <f t="shared" si="5"/>
        <v>0.25</v>
      </c>
    </row>
    <row r="68" spans="1:6" ht="63.75">
      <c r="A68" s="45">
        <f t="shared" si="4"/>
        <v>58</v>
      </c>
      <c r="B68" s="53" t="s">
        <v>493</v>
      </c>
      <c r="C68" s="51" t="s">
        <v>497</v>
      </c>
      <c r="D68" s="52">
        <v>837.5</v>
      </c>
      <c r="E68" s="52">
        <v>0</v>
      </c>
      <c r="F68" s="49">
        <f t="shared" si="5"/>
        <v>0</v>
      </c>
    </row>
    <row r="69" spans="1:6" ht="25.5">
      <c r="A69" s="45">
        <f t="shared" si="4"/>
        <v>59</v>
      </c>
      <c r="B69" s="53" t="s">
        <v>493</v>
      </c>
      <c r="C69" s="54" t="s">
        <v>498</v>
      </c>
      <c r="D69" s="52">
        <v>6868</v>
      </c>
      <c r="E69" s="52">
        <v>0</v>
      </c>
      <c r="F69" s="49">
        <f t="shared" si="5"/>
        <v>0</v>
      </c>
    </row>
    <row r="70" spans="1:6" ht="38.25">
      <c r="A70" s="45">
        <f t="shared" si="4"/>
        <v>60</v>
      </c>
      <c r="B70" s="53" t="s">
        <v>495</v>
      </c>
      <c r="C70" s="51" t="s">
        <v>499</v>
      </c>
      <c r="D70" s="52">
        <v>21866.3</v>
      </c>
      <c r="E70" s="52">
        <v>0</v>
      </c>
      <c r="F70" s="49">
        <f t="shared" si="5"/>
        <v>0</v>
      </c>
    </row>
    <row r="71" spans="1:6" ht="25.5">
      <c r="A71" s="45">
        <f t="shared" si="4"/>
        <v>61</v>
      </c>
      <c r="B71" s="53" t="s">
        <v>495</v>
      </c>
      <c r="C71" s="51" t="s">
        <v>500</v>
      </c>
      <c r="D71" s="52">
        <v>318.2</v>
      </c>
      <c r="E71" s="52">
        <v>0</v>
      </c>
      <c r="F71" s="49">
        <f t="shared" si="5"/>
        <v>0</v>
      </c>
    </row>
    <row r="72" spans="1:6" ht="76.5">
      <c r="A72" s="45">
        <f t="shared" si="4"/>
        <v>62</v>
      </c>
      <c r="B72" s="50" t="s">
        <v>501</v>
      </c>
      <c r="C72" s="51" t="s">
        <v>502</v>
      </c>
      <c r="D72" s="52">
        <v>330</v>
      </c>
      <c r="E72" s="52">
        <v>0</v>
      </c>
      <c r="F72" s="49">
        <f t="shared" si="5"/>
        <v>0</v>
      </c>
    </row>
    <row r="73" spans="1:6" ht="51">
      <c r="A73" s="45">
        <f t="shared" si="4"/>
        <v>63</v>
      </c>
      <c r="B73" s="53" t="s">
        <v>495</v>
      </c>
      <c r="C73" s="51" t="s">
        <v>503</v>
      </c>
      <c r="D73" s="52">
        <v>807</v>
      </c>
      <c r="E73" s="52">
        <v>0</v>
      </c>
      <c r="F73" s="49">
        <f t="shared" si="5"/>
        <v>0</v>
      </c>
    </row>
    <row r="74" spans="1:6" ht="76.5">
      <c r="A74" s="45">
        <f t="shared" si="4"/>
        <v>64</v>
      </c>
      <c r="B74" s="50" t="s">
        <v>501</v>
      </c>
      <c r="C74" s="51" t="s">
        <v>504</v>
      </c>
      <c r="D74" s="52">
        <v>100</v>
      </c>
      <c r="E74" s="52">
        <v>0</v>
      </c>
      <c r="F74" s="49">
        <f t="shared" si="5"/>
        <v>0</v>
      </c>
    </row>
    <row r="75" spans="1:6" ht="51">
      <c r="A75" s="45">
        <f t="shared" si="4"/>
        <v>65</v>
      </c>
      <c r="B75" s="53" t="s">
        <v>495</v>
      </c>
      <c r="C75" s="51" t="s">
        <v>505</v>
      </c>
      <c r="D75" s="52">
        <v>118</v>
      </c>
      <c r="E75" s="52">
        <v>118</v>
      </c>
      <c r="F75" s="49">
        <f t="shared" si="5"/>
        <v>1</v>
      </c>
    </row>
    <row r="76" spans="1:6" ht="63.75">
      <c r="A76" s="45">
        <f t="shared" si="4"/>
        <v>66</v>
      </c>
      <c r="B76" s="53" t="s">
        <v>495</v>
      </c>
      <c r="C76" s="51" t="s">
        <v>506</v>
      </c>
      <c r="D76" s="52">
        <v>914.5</v>
      </c>
      <c r="E76" s="52">
        <v>0</v>
      </c>
      <c r="F76" s="49">
        <f t="shared" si="5"/>
        <v>0</v>
      </c>
    </row>
    <row r="77" spans="1:6" ht="63.75">
      <c r="A77" s="45">
        <f t="shared" si="4"/>
        <v>67</v>
      </c>
      <c r="B77" s="53" t="s">
        <v>501</v>
      </c>
      <c r="C77" s="51" t="s">
        <v>507</v>
      </c>
      <c r="D77" s="52">
        <v>142.8</v>
      </c>
      <c r="E77" s="52">
        <v>0</v>
      </c>
      <c r="F77" s="49">
        <f t="shared" si="5"/>
        <v>0</v>
      </c>
    </row>
    <row r="78" spans="1:6" ht="38.25">
      <c r="A78" s="45">
        <f t="shared" si="4"/>
        <v>68</v>
      </c>
      <c r="B78" s="53" t="s">
        <v>495</v>
      </c>
      <c r="C78" s="51" t="s">
        <v>508</v>
      </c>
      <c r="D78" s="52">
        <v>3589.2</v>
      </c>
      <c r="E78" s="52">
        <v>0</v>
      </c>
      <c r="F78" s="49">
        <f t="shared" si="5"/>
        <v>0</v>
      </c>
    </row>
    <row r="79" spans="1:6" ht="51">
      <c r="A79" s="45">
        <f t="shared" si="4"/>
        <v>69</v>
      </c>
      <c r="B79" s="53" t="s">
        <v>495</v>
      </c>
      <c r="C79" s="51" t="s">
        <v>509</v>
      </c>
      <c r="D79" s="52">
        <v>3266.1</v>
      </c>
      <c r="E79" s="52">
        <v>0</v>
      </c>
      <c r="F79" s="49">
        <f t="shared" si="5"/>
        <v>0</v>
      </c>
    </row>
    <row r="80" spans="1:6" ht="76.5">
      <c r="A80" s="45">
        <f t="shared" si="4"/>
        <v>70</v>
      </c>
      <c r="B80" s="53" t="s">
        <v>493</v>
      </c>
      <c r="C80" s="51" t="s">
        <v>510</v>
      </c>
      <c r="D80" s="52">
        <v>5373</v>
      </c>
      <c r="E80" s="52">
        <v>0</v>
      </c>
      <c r="F80" s="49">
        <f t="shared" si="5"/>
        <v>0</v>
      </c>
    </row>
    <row r="81" spans="1:6" ht="25.5">
      <c r="A81" s="45">
        <f t="shared" si="4"/>
        <v>71</v>
      </c>
      <c r="B81" s="46" t="s">
        <v>511</v>
      </c>
      <c r="C81" s="47" t="s">
        <v>512</v>
      </c>
      <c r="D81" s="48">
        <f>D82+D83+D84+D85+D86+D87+D93</f>
        <v>231833.40000000002</v>
      </c>
      <c r="E81" s="48">
        <f>E82+E83+E84+E85+E86+E87+E93</f>
        <v>67966.64702</v>
      </c>
      <c r="F81" s="49">
        <f t="shared" si="5"/>
        <v>0.29317021197118276</v>
      </c>
    </row>
    <row r="82" spans="1:6" ht="51">
      <c r="A82" s="45">
        <f t="shared" si="4"/>
        <v>72</v>
      </c>
      <c r="B82" s="50" t="s">
        <v>513</v>
      </c>
      <c r="C82" s="51" t="s">
        <v>514</v>
      </c>
      <c r="D82" s="52">
        <v>7334</v>
      </c>
      <c r="E82" s="52">
        <v>1877.6</v>
      </c>
      <c r="F82" s="49">
        <f t="shared" si="5"/>
        <v>0.2560130897191164</v>
      </c>
    </row>
    <row r="83" spans="1:6" ht="76.5">
      <c r="A83" s="45">
        <f t="shared" si="4"/>
        <v>73</v>
      </c>
      <c r="B83" s="50" t="s">
        <v>515</v>
      </c>
      <c r="C83" s="51" t="s">
        <v>516</v>
      </c>
      <c r="D83" s="52">
        <v>13.3</v>
      </c>
      <c r="E83" s="52">
        <v>0</v>
      </c>
      <c r="F83" s="49">
        <f t="shared" si="5"/>
        <v>0</v>
      </c>
    </row>
    <row r="84" spans="1:6" ht="51">
      <c r="A84" s="45">
        <f aca="true" t="shared" si="6" ref="A84:A100">A83+1</f>
        <v>74</v>
      </c>
      <c r="B84" s="50" t="s">
        <v>517</v>
      </c>
      <c r="C84" s="51" t="s">
        <v>518</v>
      </c>
      <c r="D84" s="52">
        <v>1193.2</v>
      </c>
      <c r="E84" s="52">
        <v>596.4</v>
      </c>
      <c r="F84" s="49">
        <f t="shared" si="5"/>
        <v>0.499832383506537</v>
      </c>
    </row>
    <row r="85" spans="1:6" ht="63.75">
      <c r="A85" s="45">
        <f t="shared" si="6"/>
        <v>75</v>
      </c>
      <c r="B85" s="50" t="s">
        <v>519</v>
      </c>
      <c r="C85" s="51" t="s">
        <v>520</v>
      </c>
      <c r="D85" s="52">
        <v>2574.3</v>
      </c>
      <c r="E85" s="52">
        <v>596.919</v>
      </c>
      <c r="F85" s="49">
        <f t="shared" si="5"/>
        <v>0.23187623820067588</v>
      </c>
    </row>
    <row r="86" spans="1:6" ht="51">
      <c r="A86" s="45">
        <f t="shared" si="6"/>
        <v>76</v>
      </c>
      <c r="B86" s="50" t="s">
        <v>521</v>
      </c>
      <c r="C86" s="51" t="s">
        <v>522</v>
      </c>
      <c r="D86" s="52">
        <v>9162</v>
      </c>
      <c r="E86" s="52">
        <v>2054.68102</v>
      </c>
      <c r="F86" s="49">
        <f t="shared" si="5"/>
        <v>0.2242611896965728</v>
      </c>
    </row>
    <row r="87" spans="1:6" ht="38.25">
      <c r="A87" s="45">
        <f t="shared" si="6"/>
        <v>77</v>
      </c>
      <c r="B87" s="46" t="s">
        <v>523</v>
      </c>
      <c r="C87" s="47" t="s">
        <v>0</v>
      </c>
      <c r="D87" s="48">
        <f>D88+D89+D90+D91+D92</f>
        <v>66053.6</v>
      </c>
      <c r="E87" s="48">
        <f>E88+E89+E90+E91+E92</f>
        <v>16910.047</v>
      </c>
      <c r="F87" s="49">
        <f t="shared" si="5"/>
        <v>0.25600492630227567</v>
      </c>
    </row>
    <row r="88" spans="1:6" ht="63.75">
      <c r="A88" s="45">
        <f t="shared" si="6"/>
        <v>78</v>
      </c>
      <c r="B88" s="53" t="s">
        <v>1</v>
      </c>
      <c r="C88" s="51" t="s">
        <v>2</v>
      </c>
      <c r="D88" s="52">
        <v>206</v>
      </c>
      <c r="E88" s="52">
        <v>52</v>
      </c>
      <c r="F88" s="49">
        <f t="shared" si="5"/>
        <v>0.2524271844660194</v>
      </c>
    </row>
    <row r="89" spans="1:6" ht="51">
      <c r="A89" s="45">
        <f t="shared" si="6"/>
        <v>79</v>
      </c>
      <c r="B89" s="53" t="s">
        <v>1</v>
      </c>
      <c r="C89" s="51" t="s">
        <v>3</v>
      </c>
      <c r="D89" s="52">
        <v>36313</v>
      </c>
      <c r="E89" s="52">
        <v>9412.447</v>
      </c>
      <c r="F89" s="49">
        <f t="shared" si="5"/>
        <v>0.25920323300195525</v>
      </c>
    </row>
    <row r="90" spans="1:6" ht="63.75">
      <c r="A90" s="45">
        <f t="shared" si="6"/>
        <v>80</v>
      </c>
      <c r="B90" s="53" t="s">
        <v>1</v>
      </c>
      <c r="C90" s="51" t="s">
        <v>4</v>
      </c>
      <c r="D90" s="52">
        <v>29455</v>
      </c>
      <c r="E90" s="52">
        <v>7366</v>
      </c>
      <c r="F90" s="49">
        <f t="shared" si="5"/>
        <v>0.2500763877100662</v>
      </c>
    </row>
    <row r="91" spans="1:6" ht="63.75">
      <c r="A91" s="45">
        <f t="shared" si="6"/>
        <v>81</v>
      </c>
      <c r="B91" s="53" t="s">
        <v>1</v>
      </c>
      <c r="C91" s="51" t="s">
        <v>5</v>
      </c>
      <c r="D91" s="52">
        <v>0.6</v>
      </c>
      <c r="E91" s="52">
        <v>0.6</v>
      </c>
      <c r="F91" s="49">
        <f t="shared" si="5"/>
        <v>1</v>
      </c>
    </row>
    <row r="92" spans="1:6" ht="25.5">
      <c r="A92" s="45">
        <f t="shared" si="6"/>
        <v>82</v>
      </c>
      <c r="B92" s="53" t="s">
        <v>1</v>
      </c>
      <c r="C92" s="51" t="s">
        <v>6</v>
      </c>
      <c r="D92" s="52">
        <v>79</v>
      </c>
      <c r="E92" s="52">
        <v>79</v>
      </c>
      <c r="F92" s="49">
        <f t="shared" si="5"/>
        <v>1</v>
      </c>
    </row>
    <row r="93" spans="1:6" ht="25.5">
      <c r="A93" s="45">
        <f t="shared" si="6"/>
        <v>83</v>
      </c>
      <c r="B93" s="46" t="s">
        <v>7</v>
      </c>
      <c r="C93" s="47" t="s">
        <v>8</v>
      </c>
      <c r="D93" s="48">
        <f>D94</f>
        <v>145503</v>
      </c>
      <c r="E93" s="48">
        <f>E94</f>
        <v>45931</v>
      </c>
      <c r="F93" s="49">
        <f t="shared" si="5"/>
        <v>0.31567046727558884</v>
      </c>
    </row>
    <row r="94" spans="1:6" ht="76.5">
      <c r="A94" s="45">
        <f t="shared" si="6"/>
        <v>84</v>
      </c>
      <c r="B94" s="53" t="s">
        <v>9</v>
      </c>
      <c r="C94" s="51" t="s">
        <v>10</v>
      </c>
      <c r="D94" s="52">
        <v>145503</v>
      </c>
      <c r="E94" s="52">
        <v>45931</v>
      </c>
      <c r="F94" s="49">
        <f t="shared" si="5"/>
        <v>0.31567046727558884</v>
      </c>
    </row>
    <row r="95" spans="1:6" ht="12.75">
      <c r="A95" s="45">
        <f t="shared" si="6"/>
        <v>85</v>
      </c>
      <c r="B95" s="46" t="s">
        <v>11</v>
      </c>
      <c r="C95" s="47" t="s">
        <v>12</v>
      </c>
      <c r="D95" s="48">
        <f>D96</f>
        <v>206</v>
      </c>
      <c r="E95" s="48">
        <f>E96</f>
        <v>52</v>
      </c>
      <c r="F95" s="49">
        <f t="shared" si="5"/>
        <v>0.2524271844660194</v>
      </c>
    </row>
    <row r="96" spans="1:6" ht="38.25">
      <c r="A96" s="45">
        <f t="shared" si="6"/>
        <v>86</v>
      </c>
      <c r="B96" s="46" t="s">
        <v>13</v>
      </c>
      <c r="C96" s="47" t="s">
        <v>25</v>
      </c>
      <c r="D96" s="48">
        <f>D97</f>
        <v>206</v>
      </c>
      <c r="E96" s="48">
        <f>E97</f>
        <v>52</v>
      </c>
      <c r="F96" s="49">
        <f t="shared" si="5"/>
        <v>0.2524271844660194</v>
      </c>
    </row>
    <row r="97" spans="1:6" ht="76.5">
      <c r="A97" s="45">
        <f t="shared" si="6"/>
        <v>87</v>
      </c>
      <c r="B97" s="53" t="s">
        <v>14</v>
      </c>
      <c r="C97" s="64" t="s">
        <v>15</v>
      </c>
      <c r="D97" s="52">
        <v>206</v>
      </c>
      <c r="E97" s="52">
        <v>52</v>
      </c>
      <c r="F97" s="49">
        <f t="shared" si="5"/>
        <v>0.2524271844660194</v>
      </c>
    </row>
    <row r="98" spans="1:6" ht="45" customHeight="1">
      <c r="A98" s="45">
        <f t="shared" si="6"/>
        <v>88</v>
      </c>
      <c r="B98" s="55" t="s">
        <v>16</v>
      </c>
      <c r="C98" s="65" t="s">
        <v>17</v>
      </c>
      <c r="D98" s="57">
        <f>D99</f>
        <v>0</v>
      </c>
      <c r="E98" s="57">
        <f>E99</f>
        <v>-4901.178</v>
      </c>
      <c r="F98" s="63"/>
    </row>
    <row r="99" spans="1:6" ht="51">
      <c r="A99" s="45">
        <f t="shared" si="6"/>
        <v>89</v>
      </c>
      <c r="B99" s="58" t="s">
        <v>18</v>
      </c>
      <c r="C99" s="66" t="s">
        <v>19</v>
      </c>
      <c r="D99" s="60">
        <v>0</v>
      </c>
      <c r="E99" s="61">
        <v>-4901.178</v>
      </c>
      <c r="F99" s="63"/>
    </row>
    <row r="100" spans="1:6" ht="12.75">
      <c r="A100" s="45">
        <f t="shared" si="6"/>
        <v>90</v>
      </c>
      <c r="B100" s="72" t="s">
        <v>20</v>
      </c>
      <c r="C100" s="73"/>
      <c r="D100" s="48">
        <f>D11+D56+D98</f>
        <v>601398.1000000001</v>
      </c>
      <c r="E100" s="48">
        <f>E11+E56+E98</f>
        <v>152017.95518</v>
      </c>
      <c r="F100" s="49">
        <f>E100/D100</f>
        <v>0.25277425249597557</v>
      </c>
    </row>
    <row r="101" ht="12.75"/>
    <row r="102" ht="12.75"/>
    <row r="103" ht="12.75"/>
  </sheetData>
  <sheetProtection/>
  <mergeCells count="9">
    <mergeCell ref="B7:F7"/>
    <mergeCell ref="F9:F10"/>
    <mergeCell ref="D9:D10"/>
    <mergeCell ref="E9:E10"/>
    <mergeCell ref="A6:F6"/>
    <mergeCell ref="B100:C100"/>
    <mergeCell ref="A9:A10"/>
    <mergeCell ref="B9:B10"/>
    <mergeCell ref="C9:C10"/>
  </mergeCells>
  <printOptions/>
  <pageMargins left="0.7874015748031497" right="0.3937007874015748" top="0.3937007874015748" bottom="0.3937007874015748" header="0.5118110236220472" footer="0.5118110236220472"/>
  <pageSetup fitToHeight="3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G36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6.140625" style="1" customWidth="1"/>
    <col min="2" max="2" width="35.421875" style="2" customWidth="1"/>
    <col min="3" max="3" width="31.00390625" style="2" customWidth="1"/>
    <col min="4" max="4" width="14.421875" style="2" customWidth="1"/>
    <col min="5" max="5" width="13.00390625" style="2" customWidth="1"/>
    <col min="6" max="6" width="12.00390625" style="2" customWidth="1"/>
    <col min="7" max="7" width="11.8515625" style="2" customWidth="1"/>
    <col min="8" max="8" width="9.7109375" style="2" customWidth="1"/>
    <col min="9" max="9" width="11.140625" style="2" customWidth="1"/>
    <col min="10" max="16384" width="9.140625" style="2" customWidth="1"/>
  </cols>
  <sheetData>
    <row r="1" spans="1:5" ht="12.75">
      <c r="A1" s="11"/>
      <c r="B1" s="12"/>
      <c r="C1" s="12"/>
      <c r="D1" s="12"/>
      <c r="E1" s="13" t="s">
        <v>110</v>
      </c>
    </row>
    <row r="2" spans="1:5" ht="12.75">
      <c r="A2" s="11"/>
      <c r="B2" s="12"/>
      <c r="C2" s="12"/>
      <c r="D2" s="12"/>
      <c r="E2" s="13" t="s">
        <v>107</v>
      </c>
    </row>
    <row r="3" spans="1:5" ht="12.75">
      <c r="A3" s="11"/>
      <c r="B3" s="12"/>
      <c r="C3" s="12"/>
      <c r="D3" s="12"/>
      <c r="E3" s="13" t="s">
        <v>93</v>
      </c>
    </row>
    <row r="4" spans="1:5" ht="12.75">
      <c r="A4" s="11"/>
      <c r="B4" s="12"/>
      <c r="C4" s="12"/>
      <c r="D4" s="12"/>
      <c r="E4" s="13" t="s">
        <v>128</v>
      </c>
    </row>
    <row r="5" spans="1:5" ht="12.75">
      <c r="A5" s="11"/>
      <c r="B5" s="12"/>
      <c r="C5" s="12"/>
      <c r="D5" s="12" t="s">
        <v>527</v>
      </c>
      <c r="E5" s="89" t="s">
        <v>525</v>
      </c>
    </row>
    <row r="6" spans="1:5" ht="12.75">
      <c r="A6" s="11"/>
      <c r="B6" s="12"/>
      <c r="C6" s="12"/>
      <c r="D6" s="12"/>
      <c r="E6" s="12"/>
    </row>
    <row r="7" spans="1:5" ht="12.75">
      <c r="A7" s="11"/>
      <c r="B7" s="12"/>
      <c r="C7" s="12"/>
      <c r="D7" s="12"/>
      <c r="E7" s="12"/>
    </row>
    <row r="8" spans="1:5" ht="12.75">
      <c r="A8" s="11"/>
      <c r="B8" s="12"/>
      <c r="C8" s="12"/>
      <c r="D8" s="12"/>
      <c r="E8" s="12"/>
    </row>
    <row r="9" spans="1:5" ht="43.5" customHeight="1">
      <c r="A9" s="76" t="s">
        <v>382</v>
      </c>
      <c r="B9" s="77"/>
      <c r="C9" s="77"/>
      <c r="D9" s="77"/>
      <c r="E9" s="77"/>
    </row>
    <row r="10" spans="1:5" ht="12.75">
      <c r="A10" s="14"/>
      <c r="B10" s="15"/>
      <c r="C10" s="14"/>
      <c r="D10" s="14"/>
      <c r="E10" s="12"/>
    </row>
    <row r="11" spans="1:5" ht="11.25" customHeight="1">
      <c r="A11" s="81" t="s">
        <v>94</v>
      </c>
      <c r="B11" s="81" t="s">
        <v>111</v>
      </c>
      <c r="C11" s="81" t="s">
        <v>112</v>
      </c>
      <c r="D11" s="81" t="s">
        <v>126</v>
      </c>
      <c r="E11" s="78" t="s">
        <v>127</v>
      </c>
    </row>
    <row r="12" spans="1:5" ht="11.25" customHeight="1">
      <c r="A12" s="81"/>
      <c r="B12" s="81"/>
      <c r="C12" s="81"/>
      <c r="D12" s="81"/>
      <c r="E12" s="79"/>
    </row>
    <row r="13" spans="1:5" ht="68.25" customHeight="1">
      <c r="A13" s="81"/>
      <c r="B13" s="81"/>
      <c r="C13" s="81"/>
      <c r="D13" s="81"/>
      <c r="E13" s="80"/>
    </row>
    <row r="14" spans="1:5" ht="12.75">
      <c r="A14" s="16">
        <v>1</v>
      </c>
      <c r="B14" s="16">
        <v>2</v>
      </c>
      <c r="C14" s="16">
        <v>3</v>
      </c>
      <c r="D14" s="16">
        <v>4</v>
      </c>
      <c r="E14" s="16">
        <v>5</v>
      </c>
    </row>
    <row r="15" spans="1:7" ht="25.5">
      <c r="A15" s="17">
        <v>1</v>
      </c>
      <c r="B15" s="18" t="s">
        <v>103</v>
      </c>
      <c r="C15" s="16"/>
      <c r="D15" s="19">
        <f>D17</f>
        <v>8822.96000000008</v>
      </c>
      <c r="E15" s="19">
        <f>E17</f>
        <v>-33909.623999999996</v>
      </c>
      <c r="G15" s="8"/>
    </row>
    <row r="16" spans="1:5" ht="12.75">
      <c r="A16" s="16">
        <f>1+A15</f>
        <v>2</v>
      </c>
      <c r="B16" s="20" t="s">
        <v>101</v>
      </c>
      <c r="C16" s="16"/>
      <c r="D16" s="16"/>
      <c r="E16" s="16"/>
    </row>
    <row r="17" spans="1:5" ht="25.5">
      <c r="A17" s="16">
        <f aca="true" t="shared" si="0" ref="A17:A24">1+A16</f>
        <v>3</v>
      </c>
      <c r="B17" s="20" t="s">
        <v>102</v>
      </c>
      <c r="C17" s="16"/>
      <c r="D17" s="21">
        <f>D18</f>
        <v>8822.96000000008</v>
      </c>
      <c r="E17" s="21">
        <f>E18</f>
        <v>-33909.623999999996</v>
      </c>
    </row>
    <row r="18" spans="1:5" ht="25.5">
      <c r="A18" s="16">
        <f t="shared" si="0"/>
        <v>4</v>
      </c>
      <c r="B18" s="20" t="s">
        <v>105</v>
      </c>
      <c r="C18" s="22" t="s">
        <v>104</v>
      </c>
      <c r="D18" s="21">
        <f>D22+D21</f>
        <v>8822.96000000008</v>
      </c>
      <c r="E18" s="21">
        <f>E22+E21-E23</f>
        <v>-33909.623999999996</v>
      </c>
    </row>
    <row r="19" spans="1:5" ht="54" customHeight="1">
      <c r="A19" s="16"/>
      <c r="B19" s="20" t="s">
        <v>124</v>
      </c>
      <c r="C19" s="22" t="s">
        <v>123</v>
      </c>
      <c r="D19" s="21">
        <v>0</v>
      </c>
      <c r="E19" s="21">
        <v>0</v>
      </c>
    </row>
    <row r="20" spans="1:5" ht="65.25" customHeight="1">
      <c r="A20" s="16"/>
      <c r="B20" s="20" t="s">
        <v>125</v>
      </c>
      <c r="C20" s="22" t="s">
        <v>122</v>
      </c>
      <c r="D20" s="21">
        <v>0</v>
      </c>
      <c r="E20" s="21">
        <v>0</v>
      </c>
    </row>
    <row r="21" spans="1:7" ht="27.75" customHeight="1">
      <c r="A21" s="16">
        <f>1+A18</f>
        <v>5</v>
      </c>
      <c r="B21" s="20" t="s">
        <v>113</v>
      </c>
      <c r="C21" s="22" t="s">
        <v>114</v>
      </c>
      <c r="D21" s="23">
        <v>-601398.1</v>
      </c>
      <c r="E21" s="23">
        <v>-156549.164</v>
      </c>
      <c r="F21" s="8"/>
      <c r="G21" s="8"/>
    </row>
    <row r="22" spans="1:7" ht="29.25" customHeight="1">
      <c r="A22" s="16">
        <f t="shared" si="0"/>
        <v>6</v>
      </c>
      <c r="B22" s="20" t="s">
        <v>115</v>
      </c>
      <c r="C22" s="22" t="s">
        <v>116</v>
      </c>
      <c r="D22" s="23">
        <v>610221.06</v>
      </c>
      <c r="E22" s="23">
        <v>122639.54</v>
      </c>
      <c r="F22" s="8"/>
      <c r="G22" s="8"/>
    </row>
    <row r="23" spans="1:7" ht="105" customHeight="1">
      <c r="A23" s="16">
        <f t="shared" si="0"/>
        <v>7</v>
      </c>
      <c r="B23" s="20" t="s">
        <v>100</v>
      </c>
      <c r="C23" s="22" t="s">
        <v>117</v>
      </c>
      <c r="D23" s="23">
        <v>0</v>
      </c>
      <c r="E23" s="23">
        <v>0</v>
      </c>
      <c r="G23" s="8"/>
    </row>
    <row r="24" spans="1:6" ht="54" customHeight="1">
      <c r="A24" s="16">
        <f t="shared" si="0"/>
        <v>8</v>
      </c>
      <c r="B24" s="20" t="s">
        <v>118</v>
      </c>
      <c r="C24" s="22" t="s">
        <v>119</v>
      </c>
      <c r="D24" s="24">
        <v>0</v>
      </c>
      <c r="E24" s="24">
        <v>0</v>
      </c>
      <c r="F24" s="8"/>
    </row>
    <row r="25" spans="1:6" ht="12.75">
      <c r="A25" s="14"/>
      <c r="B25" s="15"/>
      <c r="C25" s="14"/>
      <c r="D25" s="14"/>
      <c r="E25" s="12"/>
      <c r="F25" s="8"/>
    </row>
    <row r="26" spans="1:5" ht="12.75">
      <c r="A26" s="14"/>
      <c r="B26" s="15"/>
      <c r="C26" s="14"/>
      <c r="D26" s="14"/>
      <c r="E26" s="12"/>
    </row>
    <row r="27" spans="1:4" ht="11.25">
      <c r="A27" s="9"/>
      <c r="B27" s="10"/>
      <c r="C27" s="9"/>
      <c r="D27" s="9"/>
    </row>
    <row r="28" spans="1:4" ht="11.25">
      <c r="A28" s="9"/>
      <c r="B28" s="10"/>
      <c r="C28" s="9"/>
      <c r="D28" s="9"/>
    </row>
    <row r="29" spans="1:4" ht="11.25">
      <c r="A29" s="9"/>
      <c r="B29" s="10"/>
      <c r="C29" s="9"/>
      <c r="D29" s="9"/>
    </row>
    <row r="30" spans="1:4" ht="11.25">
      <c r="A30" s="9"/>
      <c r="B30" s="10"/>
      <c r="C30" s="9"/>
      <c r="D30" s="9"/>
    </row>
    <row r="31" spans="1:4" ht="11.25">
      <c r="A31" s="9"/>
      <c r="B31" s="10"/>
      <c r="C31" s="9"/>
      <c r="D31" s="9"/>
    </row>
    <row r="32" spans="1:4" ht="11.25">
      <c r="A32" s="9"/>
      <c r="B32" s="10"/>
      <c r="C32" s="9"/>
      <c r="D32" s="9"/>
    </row>
    <row r="33" spans="1:4" ht="11.25">
      <c r="A33" s="9"/>
      <c r="B33" s="10"/>
      <c r="C33" s="9"/>
      <c r="D33" s="9"/>
    </row>
    <row r="34" spans="1:4" ht="11.25">
      <c r="A34" s="9"/>
      <c r="B34" s="10"/>
      <c r="C34" s="9"/>
      <c r="D34" s="9"/>
    </row>
    <row r="35" spans="1:4" ht="11.25">
      <c r="A35" s="9"/>
      <c r="B35" s="10"/>
      <c r="C35" s="9"/>
      <c r="D35" s="9"/>
    </row>
    <row r="36" spans="1:4" ht="11.25">
      <c r="A36" s="9"/>
      <c r="B36" s="10"/>
      <c r="C36" s="9"/>
      <c r="D36" s="9"/>
    </row>
  </sheetData>
  <sheetProtection/>
  <mergeCells count="6">
    <mergeCell ref="A9:E9"/>
    <mergeCell ref="E11:E13"/>
    <mergeCell ref="A11:A13"/>
    <mergeCell ref="B11:B13"/>
    <mergeCell ref="C11:C13"/>
    <mergeCell ref="D11:D13"/>
  </mergeCells>
  <printOptions/>
  <pageMargins left="0.984251968503937" right="0" top="0.1968503937007874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5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5.7109375" style="1" customWidth="1"/>
    <col min="2" max="2" width="47.00390625" style="2" customWidth="1"/>
    <col min="3" max="3" width="6.28125" style="2" customWidth="1"/>
    <col min="4" max="4" width="9.57421875" style="3" customWidth="1"/>
    <col min="5" max="5" width="7.28125" style="2" customWidth="1"/>
    <col min="6" max="7" width="13.8515625" style="2" customWidth="1"/>
    <col min="8" max="8" width="11.140625" style="2" customWidth="1"/>
    <col min="9" max="16384" width="9.140625" style="2" customWidth="1"/>
  </cols>
  <sheetData>
    <row r="1" spans="1:9" ht="12.75">
      <c r="A1" s="11"/>
      <c r="B1" s="12"/>
      <c r="C1" s="12"/>
      <c r="D1" s="25"/>
      <c r="E1" s="12"/>
      <c r="F1" s="12"/>
      <c r="G1" s="12"/>
      <c r="H1" s="12"/>
      <c r="I1" s="13" t="s">
        <v>106</v>
      </c>
    </row>
    <row r="2" spans="1:9" ht="12.75">
      <c r="A2" s="11"/>
      <c r="B2" s="12"/>
      <c r="C2" s="12"/>
      <c r="D2" s="25"/>
      <c r="E2" s="12"/>
      <c r="F2" s="12"/>
      <c r="G2" s="12"/>
      <c r="H2" s="12"/>
      <c r="I2" s="13" t="s">
        <v>107</v>
      </c>
    </row>
    <row r="3" spans="1:9" ht="12.75">
      <c r="A3" s="11"/>
      <c r="B3" s="12"/>
      <c r="C3" s="12"/>
      <c r="D3" s="25"/>
      <c r="E3" s="12"/>
      <c r="F3" s="12"/>
      <c r="G3" s="12"/>
      <c r="H3" s="12"/>
      <c r="I3" s="13" t="s">
        <v>93</v>
      </c>
    </row>
    <row r="4" spans="1:9" ht="12.75">
      <c r="A4" s="11"/>
      <c r="B4" s="12"/>
      <c r="C4" s="12"/>
      <c r="D4" s="25"/>
      <c r="E4" s="12"/>
      <c r="F4" s="12"/>
      <c r="G4" s="12"/>
      <c r="H4" s="12"/>
      <c r="I4" s="13" t="s">
        <v>128</v>
      </c>
    </row>
    <row r="5" spans="1:9" ht="12.75">
      <c r="A5" s="11"/>
      <c r="B5" s="12"/>
      <c r="C5" s="12"/>
      <c r="D5" s="25"/>
      <c r="E5" s="12"/>
      <c r="F5" s="12"/>
      <c r="G5" s="12"/>
      <c r="H5" s="12" t="s">
        <v>526</v>
      </c>
      <c r="I5" s="89" t="s">
        <v>525</v>
      </c>
    </row>
    <row r="6" spans="1:9" ht="6" customHeight="1">
      <c r="A6" s="11"/>
      <c r="B6" s="12"/>
      <c r="C6" s="12"/>
      <c r="D6" s="25"/>
      <c r="E6" s="12"/>
      <c r="F6" s="12"/>
      <c r="G6" s="12"/>
      <c r="H6" s="12"/>
      <c r="I6" s="12"/>
    </row>
    <row r="7" spans="1:9" ht="33.75" customHeight="1">
      <c r="A7" s="82" t="s">
        <v>129</v>
      </c>
      <c r="B7" s="82"/>
      <c r="C7" s="82"/>
      <c r="D7" s="82"/>
      <c r="E7" s="82"/>
      <c r="F7" s="82"/>
      <c r="G7" s="82"/>
      <c r="H7" s="77"/>
      <c r="I7" s="77"/>
    </row>
    <row r="8" ht="3.75" customHeight="1"/>
    <row r="9" spans="1:9" ht="11.25" customHeight="1">
      <c r="A9" s="83" t="s">
        <v>94</v>
      </c>
      <c r="B9" s="83" t="s">
        <v>108</v>
      </c>
      <c r="C9" s="83" t="s">
        <v>95</v>
      </c>
      <c r="D9" s="83" t="s">
        <v>92</v>
      </c>
      <c r="E9" s="83" t="s">
        <v>120</v>
      </c>
      <c r="F9" s="83" t="s">
        <v>121</v>
      </c>
      <c r="G9" s="83" t="s">
        <v>379</v>
      </c>
      <c r="H9" s="86" t="s">
        <v>96</v>
      </c>
      <c r="I9" s="86"/>
    </row>
    <row r="10" spans="1:9" ht="11.25">
      <c r="A10" s="84"/>
      <c r="B10" s="84"/>
      <c r="C10" s="84"/>
      <c r="D10" s="84"/>
      <c r="E10" s="84"/>
      <c r="F10" s="84"/>
      <c r="G10" s="87"/>
      <c r="H10" s="86"/>
      <c r="I10" s="86"/>
    </row>
    <row r="11" spans="1:9" ht="67.5">
      <c r="A11" s="85"/>
      <c r="B11" s="85"/>
      <c r="C11" s="85"/>
      <c r="D11" s="85"/>
      <c r="E11" s="85"/>
      <c r="F11" s="85"/>
      <c r="G11" s="88"/>
      <c r="H11" s="4" t="s">
        <v>109</v>
      </c>
      <c r="I11" s="4" t="s">
        <v>380</v>
      </c>
    </row>
    <row r="12" spans="1:9" ht="11.25">
      <c r="A12" s="5">
        <v>1</v>
      </c>
      <c r="B12" s="6">
        <v>2</v>
      </c>
      <c r="C12" s="7" t="s">
        <v>97</v>
      </c>
      <c r="D12" s="7" t="s">
        <v>98</v>
      </c>
      <c r="E12" s="7" t="s">
        <v>99</v>
      </c>
      <c r="F12" s="7">
        <v>6</v>
      </c>
      <c r="G12" s="7">
        <v>7</v>
      </c>
      <c r="H12" s="7">
        <v>8</v>
      </c>
      <c r="I12" s="7">
        <v>9</v>
      </c>
    </row>
    <row r="13" spans="1:10" ht="12.75">
      <c r="A13" s="31">
        <v>1</v>
      </c>
      <c r="B13" s="32" t="s">
        <v>292</v>
      </c>
      <c r="C13" s="33" t="s">
        <v>131</v>
      </c>
      <c r="D13" s="33" t="s">
        <v>132</v>
      </c>
      <c r="E13" s="33" t="s">
        <v>130</v>
      </c>
      <c r="F13" s="34">
        <v>43226.6</v>
      </c>
      <c r="G13" s="34">
        <v>43101.981</v>
      </c>
      <c r="H13" s="34">
        <v>9783.2206</v>
      </c>
      <c r="I13" s="35">
        <f aca="true" t="shared" si="0" ref="I13:I76">H13/G13</f>
        <v>0.22697844444783177</v>
      </c>
      <c r="J13" s="8"/>
    </row>
    <row r="14" spans="1:9" ht="38.25">
      <c r="A14" s="28">
        <f>1+A13</f>
        <v>2</v>
      </c>
      <c r="B14" s="26" t="s">
        <v>293</v>
      </c>
      <c r="C14" s="27" t="s">
        <v>133</v>
      </c>
      <c r="D14" s="27" t="s">
        <v>132</v>
      </c>
      <c r="E14" s="27" t="s">
        <v>130</v>
      </c>
      <c r="F14" s="29">
        <v>1046.07</v>
      </c>
      <c r="G14" s="29">
        <v>1046.07</v>
      </c>
      <c r="H14" s="29">
        <v>268.2981</v>
      </c>
      <c r="I14" s="30">
        <f t="shared" si="0"/>
        <v>0.2564819753936161</v>
      </c>
    </row>
    <row r="15" spans="1:9" ht="51">
      <c r="A15" s="28">
        <f aca="true" t="shared" si="1" ref="A15:A78">1+A14</f>
        <v>3</v>
      </c>
      <c r="B15" s="26" t="s">
        <v>294</v>
      </c>
      <c r="C15" s="27" t="s">
        <v>133</v>
      </c>
      <c r="D15" s="27" t="s">
        <v>134</v>
      </c>
      <c r="E15" s="27" t="s">
        <v>130</v>
      </c>
      <c r="F15" s="29">
        <v>1046.07</v>
      </c>
      <c r="G15" s="29">
        <v>1046.07</v>
      </c>
      <c r="H15" s="29">
        <v>268.2981</v>
      </c>
      <c r="I15" s="30">
        <f t="shared" si="0"/>
        <v>0.2564819753936161</v>
      </c>
    </row>
    <row r="16" spans="1:9" ht="12.75">
      <c r="A16" s="28">
        <f t="shared" si="1"/>
        <v>4</v>
      </c>
      <c r="B16" s="26" t="s">
        <v>295</v>
      </c>
      <c r="C16" s="27" t="s">
        <v>133</v>
      </c>
      <c r="D16" s="27" t="s">
        <v>135</v>
      </c>
      <c r="E16" s="27" t="s">
        <v>130</v>
      </c>
      <c r="F16" s="29">
        <v>1046.07</v>
      </c>
      <c r="G16" s="29">
        <v>1046.07</v>
      </c>
      <c r="H16" s="29">
        <v>268.2981</v>
      </c>
      <c r="I16" s="30">
        <f t="shared" si="0"/>
        <v>0.2564819753936161</v>
      </c>
    </row>
    <row r="17" spans="1:9" ht="25.5">
      <c r="A17" s="28">
        <f t="shared" si="1"/>
        <v>5</v>
      </c>
      <c r="B17" s="26" t="s">
        <v>296</v>
      </c>
      <c r="C17" s="27" t="s">
        <v>133</v>
      </c>
      <c r="D17" s="27" t="s">
        <v>135</v>
      </c>
      <c r="E17" s="27" t="s">
        <v>136</v>
      </c>
      <c r="F17" s="29">
        <v>1046.07</v>
      </c>
      <c r="G17" s="29">
        <v>1046.07</v>
      </c>
      <c r="H17" s="29">
        <v>268.2981</v>
      </c>
      <c r="I17" s="30">
        <f t="shared" si="0"/>
        <v>0.2564819753936161</v>
      </c>
    </row>
    <row r="18" spans="1:9" ht="51">
      <c r="A18" s="28">
        <f t="shared" si="1"/>
        <v>6</v>
      </c>
      <c r="B18" s="26" t="s">
        <v>297</v>
      </c>
      <c r="C18" s="27" t="s">
        <v>137</v>
      </c>
      <c r="D18" s="27" t="s">
        <v>132</v>
      </c>
      <c r="E18" s="27" t="s">
        <v>130</v>
      </c>
      <c r="F18" s="29">
        <v>2476.58</v>
      </c>
      <c r="G18" s="29">
        <v>2476.58</v>
      </c>
      <c r="H18" s="29">
        <v>538.4216</v>
      </c>
      <c r="I18" s="30">
        <f t="shared" si="0"/>
        <v>0.21740529278278917</v>
      </c>
    </row>
    <row r="19" spans="1:9" ht="51">
      <c r="A19" s="28">
        <f t="shared" si="1"/>
        <v>7</v>
      </c>
      <c r="B19" s="26" t="s">
        <v>294</v>
      </c>
      <c r="C19" s="27" t="s">
        <v>137</v>
      </c>
      <c r="D19" s="27" t="s">
        <v>134</v>
      </c>
      <c r="E19" s="27" t="s">
        <v>130</v>
      </c>
      <c r="F19" s="29">
        <v>2476.58</v>
      </c>
      <c r="G19" s="29">
        <v>2476.58</v>
      </c>
      <c r="H19" s="29">
        <v>538.4216</v>
      </c>
      <c r="I19" s="30">
        <f t="shared" si="0"/>
        <v>0.21740529278278917</v>
      </c>
    </row>
    <row r="20" spans="1:9" ht="12.75">
      <c r="A20" s="28">
        <f t="shared" si="1"/>
        <v>8</v>
      </c>
      <c r="B20" s="26" t="s">
        <v>298</v>
      </c>
      <c r="C20" s="27" t="s">
        <v>137</v>
      </c>
      <c r="D20" s="27" t="s">
        <v>138</v>
      </c>
      <c r="E20" s="27" t="s">
        <v>130</v>
      </c>
      <c r="F20" s="29">
        <v>1313.71</v>
      </c>
      <c r="G20" s="29">
        <v>1313.71</v>
      </c>
      <c r="H20" s="29">
        <v>291.5049</v>
      </c>
      <c r="I20" s="30">
        <f t="shared" si="0"/>
        <v>0.22189440591911458</v>
      </c>
    </row>
    <row r="21" spans="1:9" ht="25.5">
      <c r="A21" s="28">
        <f t="shared" si="1"/>
        <v>9</v>
      </c>
      <c r="B21" s="26" t="s">
        <v>296</v>
      </c>
      <c r="C21" s="27" t="s">
        <v>137</v>
      </c>
      <c r="D21" s="27" t="s">
        <v>138</v>
      </c>
      <c r="E21" s="27" t="s">
        <v>136</v>
      </c>
      <c r="F21" s="29">
        <v>1313.71</v>
      </c>
      <c r="G21" s="29">
        <v>1313.71</v>
      </c>
      <c r="H21" s="29">
        <v>291.5049</v>
      </c>
      <c r="I21" s="30">
        <f t="shared" si="0"/>
        <v>0.22189440591911458</v>
      </c>
    </row>
    <row r="22" spans="1:9" ht="25.5">
      <c r="A22" s="28">
        <f t="shared" si="1"/>
        <v>10</v>
      </c>
      <c r="B22" s="26" t="s">
        <v>299</v>
      </c>
      <c r="C22" s="27" t="s">
        <v>137</v>
      </c>
      <c r="D22" s="27" t="s">
        <v>139</v>
      </c>
      <c r="E22" s="27" t="s">
        <v>130</v>
      </c>
      <c r="F22" s="29">
        <v>1033.27</v>
      </c>
      <c r="G22" s="29">
        <v>1033.27</v>
      </c>
      <c r="H22" s="29">
        <v>227.1167</v>
      </c>
      <c r="I22" s="30">
        <f t="shared" si="0"/>
        <v>0.21980382668615175</v>
      </c>
    </row>
    <row r="23" spans="1:9" ht="25.5">
      <c r="A23" s="28">
        <f t="shared" si="1"/>
        <v>11</v>
      </c>
      <c r="B23" s="26" t="s">
        <v>296</v>
      </c>
      <c r="C23" s="27" t="s">
        <v>137</v>
      </c>
      <c r="D23" s="27" t="s">
        <v>139</v>
      </c>
      <c r="E23" s="27" t="s">
        <v>136</v>
      </c>
      <c r="F23" s="29">
        <v>1033.27</v>
      </c>
      <c r="G23" s="29">
        <v>1033.27</v>
      </c>
      <c r="H23" s="29">
        <v>227.1167</v>
      </c>
      <c r="I23" s="30">
        <f t="shared" si="0"/>
        <v>0.21980382668615175</v>
      </c>
    </row>
    <row r="24" spans="1:9" ht="25.5">
      <c r="A24" s="28">
        <f t="shared" si="1"/>
        <v>12</v>
      </c>
      <c r="B24" s="26" t="s">
        <v>300</v>
      </c>
      <c r="C24" s="27" t="s">
        <v>137</v>
      </c>
      <c r="D24" s="27" t="s">
        <v>140</v>
      </c>
      <c r="E24" s="27" t="s">
        <v>130</v>
      </c>
      <c r="F24" s="29">
        <v>129.6</v>
      </c>
      <c r="G24" s="29">
        <v>129.6</v>
      </c>
      <c r="H24" s="29">
        <v>19.8</v>
      </c>
      <c r="I24" s="30">
        <f t="shared" si="0"/>
        <v>0.1527777777777778</v>
      </c>
    </row>
    <row r="25" spans="1:9" ht="25.5">
      <c r="A25" s="28">
        <f t="shared" si="1"/>
        <v>13</v>
      </c>
      <c r="B25" s="26" t="s">
        <v>296</v>
      </c>
      <c r="C25" s="27" t="s">
        <v>137</v>
      </c>
      <c r="D25" s="27" t="s">
        <v>140</v>
      </c>
      <c r="E25" s="27" t="s">
        <v>136</v>
      </c>
      <c r="F25" s="29">
        <v>129.6</v>
      </c>
      <c r="G25" s="29">
        <v>129.6</v>
      </c>
      <c r="H25" s="29">
        <v>19.8</v>
      </c>
      <c r="I25" s="30">
        <f t="shared" si="0"/>
        <v>0.1527777777777778</v>
      </c>
    </row>
    <row r="26" spans="1:9" ht="51">
      <c r="A26" s="28">
        <f t="shared" si="1"/>
        <v>14</v>
      </c>
      <c r="B26" s="26" t="s">
        <v>301</v>
      </c>
      <c r="C26" s="27" t="s">
        <v>141</v>
      </c>
      <c r="D26" s="27" t="s">
        <v>132</v>
      </c>
      <c r="E26" s="27" t="s">
        <v>130</v>
      </c>
      <c r="F26" s="29">
        <v>21402.12</v>
      </c>
      <c r="G26" s="29">
        <v>21402.12</v>
      </c>
      <c r="H26" s="29">
        <v>4563.3164</v>
      </c>
      <c r="I26" s="30">
        <f t="shared" si="0"/>
        <v>0.213217961585114</v>
      </c>
    </row>
    <row r="27" spans="1:9" ht="51">
      <c r="A27" s="28">
        <f t="shared" si="1"/>
        <v>15</v>
      </c>
      <c r="B27" s="26" t="s">
        <v>294</v>
      </c>
      <c r="C27" s="27" t="s">
        <v>141</v>
      </c>
      <c r="D27" s="27" t="s">
        <v>134</v>
      </c>
      <c r="E27" s="27" t="s">
        <v>130</v>
      </c>
      <c r="F27" s="29">
        <v>21402.12</v>
      </c>
      <c r="G27" s="29">
        <v>21402.12</v>
      </c>
      <c r="H27" s="29">
        <v>4563.3164</v>
      </c>
      <c r="I27" s="30">
        <f t="shared" si="0"/>
        <v>0.213217961585114</v>
      </c>
    </row>
    <row r="28" spans="1:9" ht="12.75">
      <c r="A28" s="28">
        <f t="shared" si="1"/>
        <v>16</v>
      </c>
      <c r="B28" s="26" t="s">
        <v>298</v>
      </c>
      <c r="C28" s="27" t="s">
        <v>141</v>
      </c>
      <c r="D28" s="27" t="s">
        <v>138</v>
      </c>
      <c r="E28" s="27" t="s">
        <v>130</v>
      </c>
      <c r="F28" s="29">
        <v>21402.12</v>
      </c>
      <c r="G28" s="29">
        <v>21402.12</v>
      </c>
      <c r="H28" s="29">
        <v>4563.3164</v>
      </c>
      <c r="I28" s="30">
        <f t="shared" si="0"/>
        <v>0.213217961585114</v>
      </c>
    </row>
    <row r="29" spans="1:9" ht="25.5">
      <c r="A29" s="28">
        <f t="shared" si="1"/>
        <v>17</v>
      </c>
      <c r="B29" s="26" t="s">
        <v>296</v>
      </c>
      <c r="C29" s="27" t="s">
        <v>141</v>
      </c>
      <c r="D29" s="27" t="s">
        <v>138</v>
      </c>
      <c r="E29" s="27" t="s">
        <v>136</v>
      </c>
      <c r="F29" s="29">
        <v>21402.12</v>
      </c>
      <c r="G29" s="29">
        <v>21402.12</v>
      </c>
      <c r="H29" s="29">
        <v>4563.3164</v>
      </c>
      <c r="I29" s="30">
        <f t="shared" si="0"/>
        <v>0.213217961585114</v>
      </c>
    </row>
    <row r="30" spans="1:9" ht="38.25">
      <c r="A30" s="28">
        <f t="shared" si="1"/>
        <v>18</v>
      </c>
      <c r="B30" s="26" t="s">
        <v>302</v>
      </c>
      <c r="C30" s="27" t="s">
        <v>142</v>
      </c>
      <c r="D30" s="27" t="s">
        <v>132</v>
      </c>
      <c r="E30" s="27" t="s">
        <v>130</v>
      </c>
      <c r="F30" s="29">
        <v>2221.57</v>
      </c>
      <c r="G30" s="29">
        <v>2221.57</v>
      </c>
      <c r="H30" s="29">
        <v>328.2807</v>
      </c>
      <c r="I30" s="30">
        <f t="shared" si="0"/>
        <v>0.1477696854026657</v>
      </c>
    </row>
    <row r="31" spans="1:9" ht="51">
      <c r="A31" s="28">
        <f t="shared" si="1"/>
        <v>19</v>
      </c>
      <c r="B31" s="26" t="s">
        <v>294</v>
      </c>
      <c r="C31" s="27" t="s">
        <v>142</v>
      </c>
      <c r="D31" s="27" t="s">
        <v>134</v>
      </c>
      <c r="E31" s="27" t="s">
        <v>130</v>
      </c>
      <c r="F31" s="29">
        <v>2221.57</v>
      </c>
      <c r="G31" s="29">
        <v>2221.57</v>
      </c>
      <c r="H31" s="29">
        <v>328.2807</v>
      </c>
      <c r="I31" s="30">
        <f t="shared" si="0"/>
        <v>0.1477696854026657</v>
      </c>
    </row>
    <row r="32" spans="1:9" ht="12.75">
      <c r="A32" s="28">
        <f t="shared" si="1"/>
        <v>20</v>
      </c>
      <c r="B32" s="26" t="s">
        <v>298</v>
      </c>
      <c r="C32" s="27" t="s">
        <v>142</v>
      </c>
      <c r="D32" s="27" t="s">
        <v>138</v>
      </c>
      <c r="E32" s="27" t="s">
        <v>130</v>
      </c>
      <c r="F32" s="29">
        <v>1545.51</v>
      </c>
      <c r="G32" s="29">
        <v>1545.51</v>
      </c>
      <c r="H32" s="29">
        <v>161.1419</v>
      </c>
      <c r="I32" s="30">
        <f t="shared" si="0"/>
        <v>0.10426454697802019</v>
      </c>
    </row>
    <row r="33" spans="1:9" ht="25.5">
      <c r="A33" s="28">
        <f t="shared" si="1"/>
        <v>21</v>
      </c>
      <c r="B33" s="26" t="s">
        <v>296</v>
      </c>
      <c r="C33" s="27" t="s">
        <v>142</v>
      </c>
      <c r="D33" s="27" t="s">
        <v>138</v>
      </c>
      <c r="E33" s="27" t="s">
        <v>136</v>
      </c>
      <c r="F33" s="29">
        <v>1545.51</v>
      </c>
      <c r="G33" s="29">
        <v>1545.51</v>
      </c>
      <c r="H33" s="29">
        <v>161.1419</v>
      </c>
      <c r="I33" s="30">
        <f t="shared" si="0"/>
        <v>0.10426454697802019</v>
      </c>
    </row>
    <row r="34" spans="1:9" ht="38.25">
      <c r="A34" s="28">
        <f t="shared" si="1"/>
        <v>22</v>
      </c>
      <c r="B34" s="26" t="s">
        <v>303</v>
      </c>
      <c r="C34" s="27" t="s">
        <v>142</v>
      </c>
      <c r="D34" s="27" t="s">
        <v>143</v>
      </c>
      <c r="E34" s="27" t="s">
        <v>130</v>
      </c>
      <c r="F34" s="29">
        <v>676.06</v>
      </c>
      <c r="G34" s="29">
        <v>676.06</v>
      </c>
      <c r="H34" s="29">
        <v>167.1388</v>
      </c>
      <c r="I34" s="30">
        <f t="shared" si="0"/>
        <v>0.24722480253231965</v>
      </c>
    </row>
    <row r="35" spans="1:9" ht="25.5">
      <c r="A35" s="28">
        <f t="shared" si="1"/>
        <v>23</v>
      </c>
      <c r="B35" s="26" t="s">
        <v>296</v>
      </c>
      <c r="C35" s="27" t="s">
        <v>142</v>
      </c>
      <c r="D35" s="27" t="s">
        <v>143</v>
      </c>
      <c r="E35" s="27" t="s">
        <v>136</v>
      </c>
      <c r="F35" s="29">
        <v>676.06</v>
      </c>
      <c r="G35" s="29">
        <v>676.06</v>
      </c>
      <c r="H35" s="29">
        <v>167.1388</v>
      </c>
      <c r="I35" s="30">
        <f t="shared" si="0"/>
        <v>0.24722480253231965</v>
      </c>
    </row>
    <row r="36" spans="1:9" ht="25.5">
      <c r="A36" s="28">
        <f t="shared" si="1"/>
        <v>24</v>
      </c>
      <c r="B36" s="26" t="s">
        <v>304</v>
      </c>
      <c r="C36" s="27" t="s">
        <v>144</v>
      </c>
      <c r="D36" s="27" t="s">
        <v>132</v>
      </c>
      <c r="E36" s="27" t="s">
        <v>130</v>
      </c>
      <c r="F36" s="29">
        <v>2032</v>
      </c>
      <c r="G36" s="29">
        <v>2032</v>
      </c>
      <c r="H36" s="29">
        <v>2031.5306</v>
      </c>
      <c r="I36" s="30">
        <f t="shared" si="0"/>
        <v>0.9997689960629922</v>
      </c>
    </row>
    <row r="37" spans="1:9" ht="12.75">
      <c r="A37" s="28">
        <f t="shared" si="1"/>
        <v>25</v>
      </c>
      <c r="B37" s="26" t="s">
        <v>305</v>
      </c>
      <c r="C37" s="27" t="s">
        <v>144</v>
      </c>
      <c r="D37" s="27" t="s">
        <v>145</v>
      </c>
      <c r="E37" s="27" t="s">
        <v>130</v>
      </c>
      <c r="F37" s="29">
        <v>2032</v>
      </c>
      <c r="G37" s="29">
        <v>2032</v>
      </c>
      <c r="H37" s="29">
        <v>2031.5306</v>
      </c>
      <c r="I37" s="30">
        <f t="shared" si="0"/>
        <v>0.9997689960629922</v>
      </c>
    </row>
    <row r="38" spans="1:9" ht="25.5">
      <c r="A38" s="28">
        <f t="shared" si="1"/>
        <v>26</v>
      </c>
      <c r="B38" s="26" t="s">
        <v>306</v>
      </c>
      <c r="C38" s="27" t="s">
        <v>144</v>
      </c>
      <c r="D38" s="27" t="s">
        <v>146</v>
      </c>
      <c r="E38" s="27" t="s">
        <v>130</v>
      </c>
      <c r="F38" s="29">
        <v>2032</v>
      </c>
      <c r="G38" s="29">
        <v>2032</v>
      </c>
      <c r="H38" s="29">
        <v>2031.5306</v>
      </c>
      <c r="I38" s="30">
        <f t="shared" si="0"/>
        <v>0.9997689960629922</v>
      </c>
    </row>
    <row r="39" spans="1:9" ht="25.5">
      <c r="A39" s="28">
        <f t="shared" si="1"/>
        <v>27</v>
      </c>
      <c r="B39" s="26" t="s">
        <v>296</v>
      </c>
      <c r="C39" s="27" t="s">
        <v>144</v>
      </c>
      <c r="D39" s="27" t="s">
        <v>146</v>
      </c>
      <c r="E39" s="27" t="s">
        <v>136</v>
      </c>
      <c r="F39" s="29">
        <v>2032</v>
      </c>
      <c r="G39" s="29">
        <v>2032</v>
      </c>
      <c r="H39" s="29">
        <v>2031.5306</v>
      </c>
      <c r="I39" s="30">
        <f t="shared" si="0"/>
        <v>0.9997689960629922</v>
      </c>
    </row>
    <row r="40" spans="1:9" ht="12.75">
      <c r="A40" s="28">
        <f t="shared" si="1"/>
        <v>28</v>
      </c>
      <c r="B40" s="26" t="s">
        <v>148</v>
      </c>
      <c r="C40" s="27" t="s">
        <v>147</v>
      </c>
      <c r="D40" s="27" t="s">
        <v>132</v>
      </c>
      <c r="E40" s="27" t="s">
        <v>130</v>
      </c>
      <c r="F40" s="29">
        <v>1500</v>
      </c>
      <c r="G40" s="29">
        <v>1375.381</v>
      </c>
      <c r="H40" s="29">
        <v>0</v>
      </c>
      <c r="I40" s="30">
        <f t="shared" si="0"/>
        <v>0</v>
      </c>
    </row>
    <row r="41" spans="1:9" ht="12.75">
      <c r="A41" s="28">
        <f t="shared" si="1"/>
        <v>29</v>
      </c>
      <c r="B41" s="26" t="s">
        <v>307</v>
      </c>
      <c r="C41" s="27" t="s">
        <v>147</v>
      </c>
      <c r="D41" s="27" t="s">
        <v>149</v>
      </c>
      <c r="E41" s="27" t="s">
        <v>130</v>
      </c>
      <c r="F41" s="29">
        <v>1500</v>
      </c>
      <c r="G41" s="29">
        <v>1375.381</v>
      </c>
      <c r="H41" s="29">
        <v>0</v>
      </c>
      <c r="I41" s="30">
        <f t="shared" si="0"/>
        <v>0</v>
      </c>
    </row>
    <row r="42" spans="1:9" ht="12.75">
      <c r="A42" s="28">
        <f t="shared" si="1"/>
        <v>30</v>
      </c>
      <c r="B42" s="26" t="s">
        <v>308</v>
      </c>
      <c r="C42" s="27" t="s">
        <v>147</v>
      </c>
      <c r="D42" s="27" t="s">
        <v>150</v>
      </c>
      <c r="E42" s="27" t="s">
        <v>130</v>
      </c>
      <c r="F42" s="29">
        <v>1500</v>
      </c>
      <c r="G42" s="29">
        <v>1375.381</v>
      </c>
      <c r="H42" s="29">
        <v>0</v>
      </c>
      <c r="I42" s="30">
        <f t="shared" si="0"/>
        <v>0</v>
      </c>
    </row>
    <row r="43" spans="1:9" ht="12.75">
      <c r="A43" s="28">
        <f t="shared" si="1"/>
        <v>31</v>
      </c>
      <c r="B43" s="26" t="s">
        <v>309</v>
      </c>
      <c r="C43" s="27" t="s">
        <v>147</v>
      </c>
      <c r="D43" s="27" t="s">
        <v>150</v>
      </c>
      <c r="E43" s="27" t="s">
        <v>151</v>
      </c>
      <c r="F43" s="29">
        <v>1500</v>
      </c>
      <c r="G43" s="29">
        <v>1375.381</v>
      </c>
      <c r="H43" s="29">
        <v>0</v>
      </c>
      <c r="I43" s="30">
        <f t="shared" si="0"/>
        <v>0</v>
      </c>
    </row>
    <row r="44" spans="1:9" ht="12.75">
      <c r="A44" s="28">
        <f t="shared" si="1"/>
        <v>32</v>
      </c>
      <c r="B44" s="26" t="s">
        <v>310</v>
      </c>
      <c r="C44" s="27" t="s">
        <v>152</v>
      </c>
      <c r="D44" s="27" t="s">
        <v>132</v>
      </c>
      <c r="E44" s="27" t="s">
        <v>130</v>
      </c>
      <c r="F44" s="29">
        <v>12548.26</v>
      </c>
      <c r="G44" s="29">
        <v>12548.26</v>
      </c>
      <c r="H44" s="29">
        <v>2053.3732</v>
      </c>
      <c r="I44" s="30">
        <f t="shared" si="0"/>
        <v>0.16363808209265668</v>
      </c>
    </row>
    <row r="45" spans="1:9" ht="51">
      <c r="A45" s="28">
        <f t="shared" si="1"/>
        <v>33</v>
      </c>
      <c r="B45" s="26" t="s">
        <v>294</v>
      </c>
      <c r="C45" s="27" t="s">
        <v>152</v>
      </c>
      <c r="D45" s="27" t="s">
        <v>134</v>
      </c>
      <c r="E45" s="27" t="s">
        <v>130</v>
      </c>
      <c r="F45" s="29">
        <v>305.6</v>
      </c>
      <c r="G45" s="29">
        <v>305.6</v>
      </c>
      <c r="H45" s="29">
        <v>63.1696</v>
      </c>
      <c r="I45" s="30">
        <f t="shared" si="0"/>
        <v>0.2067068062827225</v>
      </c>
    </row>
    <row r="46" spans="1:9" ht="12.75">
      <c r="A46" s="28">
        <f t="shared" si="1"/>
        <v>34</v>
      </c>
      <c r="B46" s="26" t="s">
        <v>298</v>
      </c>
      <c r="C46" s="27" t="s">
        <v>152</v>
      </c>
      <c r="D46" s="27" t="s">
        <v>138</v>
      </c>
      <c r="E46" s="27" t="s">
        <v>130</v>
      </c>
      <c r="F46" s="29">
        <v>305.6</v>
      </c>
      <c r="G46" s="29">
        <v>305.6</v>
      </c>
      <c r="H46" s="29">
        <v>63.1696</v>
      </c>
      <c r="I46" s="30">
        <f t="shared" si="0"/>
        <v>0.2067068062827225</v>
      </c>
    </row>
    <row r="47" spans="1:9" ht="25.5">
      <c r="A47" s="28">
        <f t="shared" si="1"/>
        <v>35</v>
      </c>
      <c r="B47" s="26" t="s">
        <v>296</v>
      </c>
      <c r="C47" s="27" t="s">
        <v>152</v>
      </c>
      <c r="D47" s="27" t="s">
        <v>138</v>
      </c>
      <c r="E47" s="27" t="s">
        <v>136</v>
      </c>
      <c r="F47" s="29">
        <v>305.6</v>
      </c>
      <c r="G47" s="29">
        <v>305.6</v>
      </c>
      <c r="H47" s="29">
        <v>63.1696</v>
      </c>
      <c r="I47" s="30">
        <f t="shared" si="0"/>
        <v>0.2067068062827225</v>
      </c>
    </row>
    <row r="48" spans="1:9" ht="25.5">
      <c r="A48" s="28">
        <f t="shared" si="1"/>
        <v>36</v>
      </c>
      <c r="B48" s="26" t="s">
        <v>311</v>
      </c>
      <c r="C48" s="27" t="s">
        <v>152</v>
      </c>
      <c r="D48" s="27" t="s">
        <v>153</v>
      </c>
      <c r="E48" s="27" t="s">
        <v>130</v>
      </c>
      <c r="F48" s="29">
        <v>3672.3</v>
      </c>
      <c r="G48" s="29">
        <v>3672.3</v>
      </c>
      <c r="H48" s="29">
        <v>176.1295</v>
      </c>
      <c r="I48" s="30">
        <f t="shared" si="0"/>
        <v>0.04796163167497209</v>
      </c>
    </row>
    <row r="49" spans="1:9" ht="38.25">
      <c r="A49" s="28">
        <f t="shared" si="1"/>
        <v>37</v>
      </c>
      <c r="B49" s="26" t="s">
        <v>312</v>
      </c>
      <c r="C49" s="27" t="s">
        <v>152</v>
      </c>
      <c r="D49" s="27" t="s">
        <v>154</v>
      </c>
      <c r="E49" s="27" t="s">
        <v>130</v>
      </c>
      <c r="F49" s="29">
        <v>3172.3</v>
      </c>
      <c r="G49" s="29">
        <v>3172.3</v>
      </c>
      <c r="H49" s="29">
        <v>176.1295</v>
      </c>
      <c r="I49" s="30">
        <f t="shared" si="0"/>
        <v>0.055521073038489424</v>
      </c>
    </row>
    <row r="50" spans="1:9" ht="25.5">
      <c r="A50" s="28">
        <f t="shared" si="1"/>
        <v>38</v>
      </c>
      <c r="B50" s="26" t="s">
        <v>296</v>
      </c>
      <c r="C50" s="27" t="s">
        <v>152</v>
      </c>
      <c r="D50" s="27" t="s">
        <v>154</v>
      </c>
      <c r="E50" s="27" t="s">
        <v>136</v>
      </c>
      <c r="F50" s="29">
        <v>3172.3</v>
      </c>
      <c r="G50" s="29">
        <v>3172.3</v>
      </c>
      <c r="H50" s="29">
        <v>176.1295</v>
      </c>
      <c r="I50" s="30">
        <f t="shared" si="0"/>
        <v>0.055521073038489424</v>
      </c>
    </row>
    <row r="51" spans="1:9" ht="25.5">
      <c r="A51" s="28">
        <f t="shared" si="1"/>
        <v>39</v>
      </c>
      <c r="B51" s="26" t="s">
        <v>313</v>
      </c>
      <c r="C51" s="27" t="s">
        <v>152</v>
      </c>
      <c r="D51" s="27" t="s">
        <v>155</v>
      </c>
      <c r="E51" s="27" t="s">
        <v>130</v>
      </c>
      <c r="F51" s="29">
        <v>500</v>
      </c>
      <c r="G51" s="29">
        <v>500</v>
      </c>
      <c r="H51" s="29">
        <v>0</v>
      </c>
      <c r="I51" s="30">
        <f t="shared" si="0"/>
        <v>0</v>
      </c>
    </row>
    <row r="52" spans="1:9" ht="25.5">
      <c r="A52" s="28">
        <f t="shared" si="1"/>
        <v>40</v>
      </c>
      <c r="B52" s="26" t="s">
        <v>296</v>
      </c>
      <c r="C52" s="27" t="s">
        <v>152</v>
      </c>
      <c r="D52" s="27" t="s">
        <v>155</v>
      </c>
      <c r="E52" s="27" t="s">
        <v>136</v>
      </c>
      <c r="F52" s="29">
        <v>500</v>
      </c>
      <c r="G52" s="29">
        <v>500</v>
      </c>
      <c r="H52" s="29">
        <v>0</v>
      </c>
      <c r="I52" s="30">
        <f t="shared" si="0"/>
        <v>0</v>
      </c>
    </row>
    <row r="53" spans="1:9" ht="25.5">
      <c r="A53" s="28">
        <f t="shared" si="1"/>
        <v>41</v>
      </c>
      <c r="B53" s="26" t="s">
        <v>314</v>
      </c>
      <c r="C53" s="27" t="s">
        <v>152</v>
      </c>
      <c r="D53" s="27" t="s">
        <v>156</v>
      </c>
      <c r="E53" s="27" t="s">
        <v>130</v>
      </c>
      <c r="F53" s="29">
        <v>7165.26</v>
      </c>
      <c r="G53" s="29">
        <v>7165.26</v>
      </c>
      <c r="H53" s="29">
        <v>1572.5569</v>
      </c>
      <c r="I53" s="30">
        <f t="shared" si="0"/>
        <v>0.21946962147919266</v>
      </c>
    </row>
    <row r="54" spans="1:9" ht="25.5">
      <c r="A54" s="28">
        <f t="shared" si="1"/>
        <v>42</v>
      </c>
      <c r="B54" s="26" t="s">
        <v>315</v>
      </c>
      <c r="C54" s="27" t="s">
        <v>152</v>
      </c>
      <c r="D54" s="27" t="s">
        <v>157</v>
      </c>
      <c r="E54" s="27" t="s">
        <v>130</v>
      </c>
      <c r="F54" s="29">
        <v>7165.26</v>
      </c>
      <c r="G54" s="29">
        <v>7165.26</v>
      </c>
      <c r="H54" s="29">
        <v>1572.5569</v>
      </c>
      <c r="I54" s="30">
        <f t="shared" si="0"/>
        <v>0.21946962147919266</v>
      </c>
    </row>
    <row r="55" spans="1:9" ht="25.5">
      <c r="A55" s="28">
        <f t="shared" si="1"/>
        <v>43</v>
      </c>
      <c r="B55" s="26" t="s">
        <v>316</v>
      </c>
      <c r="C55" s="27" t="s">
        <v>152</v>
      </c>
      <c r="D55" s="27" t="s">
        <v>157</v>
      </c>
      <c r="E55" s="27" t="s">
        <v>158</v>
      </c>
      <c r="F55" s="29">
        <v>7165.26</v>
      </c>
      <c r="G55" s="29">
        <v>7165.26</v>
      </c>
      <c r="H55" s="29">
        <v>1572.5569</v>
      </c>
      <c r="I55" s="30">
        <f t="shared" si="0"/>
        <v>0.21946962147919266</v>
      </c>
    </row>
    <row r="56" spans="1:9" ht="51">
      <c r="A56" s="28">
        <f t="shared" si="1"/>
        <v>44</v>
      </c>
      <c r="B56" s="26" t="s">
        <v>317</v>
      </c>
      <c r="C56" s="27" t="s">
        <v>152</v>
      </c>
      <c r="D56" s="27" t="s">
        <v>159</v>
      </c>
      <c r="E56" s="27" t="s">
        <v>130</v>
      </c>
      <c r="F56" s="29">
        <v>285.1</v>
      </c>
      <c r="G56" s="29">
        <v>285.1</v>
      </c>
      <c r="H56" s="29">
        <v>25.1712</v>
      </c>
      <c r="I56" s="30">
        <f t="shared" si="0"/>
        <v>0.0882890213960014</v>
      </c>
    </row>
    <row r="57" spans="1:9" ht="63.75">
      <c r="A57" s="28">
        <f t="shared" si="1"/>
        <v>45</v>
      </c>
      <c r="B57" s="26" t="s">
        <v>318</v>
      </c>
      <c r="C57" s="27" t="s">
        <v>152</v>
      </c>
      <c r="D57" s="27" t="s">
        <v>160</v>
      </c>
      <c r="E57" s="27" t="s">
        <v>130</v>
      </c>
      <c r="F57" s="29">
        <v>206</v>
      </c>
      <c r="G57" s="29">
        <v>206</v>
      </c>
      <c r="H57" s="29">
        <v>25.1712</v>
      </c>
      <c r="I57" s="30">
        <f t="shared" si="0"/>
        <v>0.12219029126213592</v>
      </c>
    </row>
    <row r="58" spans="1:9" ht="25.5">
      <c r="A58" s="28">
        <f t="shared" si="1"/>
        <v>46</v>
      </c>
      <c r="B58" s="26" t="s">
        <v>296</v>
      </c>
      <c r="C58" s="27" t="s">
        <v>152</v>
      </c>
      <c r="D58" s="27" t="s">
        <v>160</v>
      </c>
      <c r="E58" s="27" t="s">
        <v>136</v>
      </c>
      <c r="F58" s="29">
        <v>206</v>
      </c>
      <c r="G58" s="29">
        <v>206</v>
      </c>
      <c r="H58" s="29">
        <v>25.1712</v>
      </c>
      <c r="I58" s="30">
        <f t="shared" si="0"/>
        <v>0.12219029126213592</v>
      </c>
    </row>
    <row r="59" spans="1:9" ht="76.5">
      <c r="A59" s="28">
        <f t="shared" si="1"/>
        <v>47</v>
      </c>
      <c r="B59" s="26" t="s">
        <v>319</v>
      </c>
      <c r="C59" s="27" t="s">
        <v>152</v>
      </c>
      <c r="D59" s="27" t="s">
        <v>161</v>
      </c>
      <c r="E59" s="27" t="s">
        <v>130</v>
      </c>
      <c r="F59" s="29">
        <v>0.1</v>
      </c>
      <c r="G59" s="29">
        <v>0.1</v>
      </c>
      <c r="H59" s="29">
        <v>0</v>
      </c>
      <c r="I59" s="30">
        <f t="shared" si="0"/>
        <v>0</v>
      </c>
    </row>
    <row r="60" spans="1:9" ht="25.5">
      <c r="A60" s="28">
        <f t="shared" si="1"/>
        <v>48</v>
      </c>
      <c r="B60" s="26" t="s">
        <v>296</v>
      </c>
      <c r="C60" s="27" t="s">
        <v>152</v>
      </c>
      <c r="D60" s="27" t="s">
        <v>161</v>
      </c>
      <c r="E60" s="27" t="s">
        <v>136</v>
      </c>
      <c r="F60" s="29">
        <v>0.1</v>
      </c>
      <c r="G60" s="29">
        <v>0.1</v>
      </c>
      <c r="H60" s="29">
        <v>0</v>
      </c>
      <c r="I60" s="30">
        <f t="shared" si="0"/>
        <v>0</v>
      </c>
    </row>
    <row r="61" spans="1:9" ht="38.25">
      <c r="A61" s="28">
        <f t="shared" si="1"/>
        <v>49</v>
      </c>
      <c r="B61" s="26" t="s">
        <v>320</v>
      </c>
      <c r="C61" s="27" t="s">
        <v>152</v>
      </c>
      <c r="D61" s="27" t="s">
        <v>162</v>
      </c>
      <c r="E61" s="27" t="s">
        <v>130</v>
      </c>
      <c r="F61" s="29">
        <v>79</v>
      </c>
      <c r="G61" s="29">
        <v>79</v>
      </c>
      <c r="H61" s="29">
        <v>0</v>
      </c>
      <c r="I61" s="30">
        <f t="shared" si="0"/>
        <v>0</v>
      </c>
    </row>
    <row r="62" spans="1:9" ht="25.5">
      <c r="A62" s="28">
        <f t="shared" si="1"/>
        <v>50</v>
      </c>
      <c r="B62" s="26" t="s">
        <v>296</v>
      </c>
      <c r="C62" s="27" t="s">
        <v>152</v>
      </c>
      <c r="D62" s="27" t="s">
        <v>162</v>
      </c>
      <c r="E62" s="27" t="s">
        <v>136</v>
      </c>
      <c r="F62" s="29">
        <v>79</v>
      </c>
      <c r="G62" s="29">
        <v>79</v>
      </c>
      <c r="H62" s="29">
        <v>0</v>
      </c>
      <c r="I62" s="30">
        <f t="shared" si="0"/>
        <v>0</v>
      </c>
    </row>
    <row r="63" spans="1:9" ht="12.75">
      <c r="A63" s="28">
        <f t="shared" si="1"/>
        <v>51</v>
      </c>
      <c r="B63" s="26" t="s">
        <v>321</v>
      </c>
      <c r="C63" s="27" t="s">
        <v>152</v>
      </c>
      <c r="D63" s="27" t="s">
        <v>163</v>
      </c>
      <c r="E63" s="27" t="s">
        <v>130</v>
      </c>
      <c r="F63" s="29">
        <v>1120</v>
      </c>
      <c r="G63" s="29">
        <v>1120</v>
      </c>
      <c r="H63" s="29">
        <v>216.346</v>
      </c>
      <c r="I63" s="30">
        <f t="shared" si="0"/>
        <v>0.19316607142857142</v>
      </c>
    </row>
    <row r="64" spans="1:9" ht="38.25">
      <c r="A64" s="28">
        <f t="shared" si="1"/>
        <v>52</v>
      </c>
      <c r="B64" s="26" t="s">
        <v>322</v>
      </c>
      <c r="C64" s="27" t="s">
        <v>152</v>
      </c>
      <c r="D64" s="27" t="s">
        <v>164</v>
      </c>
      <c r="E64" s="27" t="s">
        <v>130</v>
      </c>
      <c r="F64" s="29">
        <v>1120</v>
      </c>
      <c r="G64" s="29">
        <v>1120</v>
      </c>
      <c r="H64" s="29">
        <v>216.346</v>
      </c>
      <c r="I64" s="30">
        <f t="shared" si="0"/>
        <v>0.19316607142857142</v>
      </c>
    </row>
    <row r="65" spans="1:9" ht="12.75">
      <c r="A65" s="28">
        <f t="shared" si="1"/>
        <v>53</v>
      </c>
      <c r="B65" s="26" t="s">
        <v>323</v>
      </c>
      <c r="C65" s="27" t="s">
        <v>152</v>
      </c>
      <c r="D65" s="27" t="s">
        <v>164</v>
      </c>
      <c r="E65" s="27" t="s">
        <v>165</v>
      </c>
      <c r="F65" s="29">
        <v>1120</v>
      </c>
      <c r="G65" s="29">
        <v>1120</v>
      </c>
      <c r="H65" s="29">
        <v>216.346</v>
      </c>
      <c r="I65" s="30">
        <f t="shared" si="0"/>
        <v>0.19316607142857142</v>
      </c>
    </row>
    <row r="66" spans="1:9" ht="25.5">
      <c r="A66" s="31">
        <f t="shared" si="1"/>
        <v>54</v>
      </c>
      <c r="B66" s="32" t="s">
        <v>324</v>
      </c>
      <c r="C66" s="33" t="s">
        <v>166</v>
      </c>
      <c r="D66" s="33" t="s">
        <v>132</v>
      </c>
      <c r="E66" s="33" t="s">
        <v>130</v>
      </c>
      <c r="F66" s="34">
        <v>2262</v>
      </c>
      <c r="G66" s="34">
        <v>2262</v>
      </c>
      <c r="H66" s="34">
        <v>44.174</v>
      </c>
      <c r="I66" s="35">
        <f t="shared" si="0"/>
        <v>0.019528735632183908</v>
      </c>
    </row>
    <row r="67" spans="1:9" ht="12.75">
      <c r="A67" s="28">
        <f t="shared" si="1"/>
        <v>55</v>
      </c>
      <c r="B67" s="26" t="s">
        <v>325</v>
      </c>
      <c r="C67" s="27" t="s">
        <v>167</v>
      </c>
      <c r="D67" s="27" t="s">
        <v>132</v>
      </c>
      <c r="E67" s="27" t="s">
        <v>130</v>
      </c>
      <c r="F67" s="29">
        <v>350</v>
      </c>
      <c r="G67" s="29">
        <v>350</v>
      </c>
      <c r="H67" s="29">
        <v>10</v>
      </c>
      <c r="I67" s="30">
        <f t="shared" si="0"/>
        <v>0.02857142857142857</v>
      </c>
    </row>
    <row r="68" spans="1:9" ht="12.75">
      <c r="A68" s="28">
        <f t="shared" si="1"/>
        <v>56</v>
      </c>
      <c r="B68" s="26" t="s">
        <v>321</v>
      </c>
      <c r="C68" s="27" t="s">
        <v>167</v>
      </c>
      <c r="D68" s="27" t="s">
        <v>163</v>
      </c>
      <c r="E68" s="27" t="s">
        <v>130</v>
      </c>
      <c r="F68" s="29">
        <v>350</v>
      </c>
      <c r="G68" s="29">
        <v>350</v>
      </c>
      <c r="H68" s="29">
        <v>10</v>
      </c>
      <c r="I68" s="30">
        <f t="shared" si="0"/>
        <v>0.02857142857142857</v>
      </c>
    </row>
    <row r="69" spans="1:9" ht="51">
      <c r="A69" s="28">
        <f t="shared" si="1"/>
        <v>57</v>
      </c>
      <c r="B69" s="26" t="s">
        <v>326</v>
      </c>
      <c r="C69" s="27" t="s">
        <v>167</v>
      </c>
      <c r="D69" s="27" t="s">
        <v>168</v>
      </c>
      <c r="E69" s="27" t="s">
        <v>130</v>
      </c>
      <c r="F69" s="29">
        <v>350</v>
      </c>
      <c r="G69" s="29">
        <v>350</v>
      </c>
      <c r="H69" s="29">
        <v>10</v>
      </c>
      <c r="I69" s="30">
        <f t="shared" si="0"/>
        <v>0.02857142857142857</v>
      </c>
    </row>
    <row r="70" spans="1:9" ht="12.75">
      <c r="A70" s="28">
        <f t="shared" si="1"/>
        <v>58</v>
      </c>
      <c r="B70" s="26" t="s">
        <v>323</v>
      </c>
      <c r="C70" s="27" t="s">
        <v>167</v>
      </c>
      <c r="D70" s="27" t="s">
        <v>168</v>
      </c>
      <c r="E70" s="27" t="s">
        <v>165</v>
      </c>
      <c r="F70" s="29">
        <v>350</v>
      </c>
      <c r="G70" s="29">
        <v>350</v>
      </c>
      <c r="H70" s="29">
        <v>10</v>
      </c>
      <c r="I70" s="30">
        <f t="shared" si="0"/>
        <v>0.02857142857142857</v>
      </c>
    </row>
    <row r="71" spans="1:9" ht="38.25">
      <c r="A71" s="28">
        <f t="shared" si="1"/>
        <v>59</v>
      </c>
      <c r="B71" s="26" t="s">
        <v>327</v>
      </c>
      <c r="C71" s="27" t="s">
        <v>169</v>
      </c>
      <c r="D71" s="27" t="s">
        <v>132</v>
      </c>
      <c r="E71" s="27" t="s">
        <v>130</v>
      </c>
      <c r="F71" s="29">
        <v>1775</v>
      </c>
      <c r="G71" s="29">
        <v>1775</v>
      </c>
      <c r="H71" s="29">
        <v>34.174</v>
      </c>
      <c r="I71" s="30">
        <f t="shared" si="0"/>
        <v>0.019252957746478873</v>
      </c>
    </row>
    <row r="72" spans="1:9" ht="38.25">
      <c r="A72" s="28">
        <f t="shared" si="1"/>
        <v>60</v>
      </c>
      <c r="B72" s="26" t="s">
        <v>328</v>
      </c>
      <c r="C72" s="27" t="s">
        <v>169</v>
      </c>
      <c r="D72" s="27" t="s">
        <v>170</v>
      </c>
      <c r="E72" s="27" t="s">
        <v>130</v>
      </c>
      <c r="F72" s="29">
        <v>1775</v>
      </c>
      <c r="G72" s="29">
        <v>1775</v>
      </c>
      <c r="H72" s="29">
        <v>34.174</v>
      </c>
      <c r="I72" s="30">
        <f t="shared" si="0"/>
        <v>0.019252957746478873</v>
      </c>
    </row>
    <row r="73" spans="1:9" ht="38.25">
      <c r="A73" s="28">
        <f t="shared" si="1"/>
        <v>61</v>
      </c>
      <c r="B73" s="26" t="s">
        <v>329</v>
      </c>
      <c r="C73" s="27" t="s">
        <v>169</v>
      </c>
      <c r="D73" s="27" t="s">
        <v>171</v>
      </c>
      <c r="E73" s="27" t="s">
        <v>130</v>
      </c>
      <c r="F73" s="29">
        <v>1775</v>
      </c>
      <c r="G73" s="29">
        <v>1775</v>
      </c>
      <c r="H73" s="29">
        <v>34.174</v>
      </c>
      <c r="I73" s="30">
        <f t="shared" si="0"/>
        <v>0.019252957746478873</v>
      </c>
    </row>
    <row r="74" spans="1:9" ht="25.5">
      <c r="A74" s="28">
        <f t="shared" si="1"/>
        <v>62</v>
      </c>
      <c r="B74" s="26" t="s">
        <v>296</v>
      </c>
      <c r="C74" s="27" t="s">
        <v>169</v>
      </c>
      <c r="D74" s="27" t="s">
        <v>171</v>
      </c>
      <c r="E74" s="27" t="s">
        <v>136</v>
      </c>
      <c r="F74" s="29">
        <v>1775</v>
      </c>
      <c r="G74" s="29">
        <v>1775</v>
      </c>
      <c r="H74" s="29">
        <v>34.174</v>
      </c>
      <c r="I74" s="30">
        <f t="shared" si="0"/>
        <v>0.019252957746478873</v>
      </c>
    </row>
    <row r="75" spans="1:9" ht="25.5">
      <c r="A75" s="28">
        <f t="shared" si="1"/>
        <v>63</v>
      </c>
      <c r="B75" s="26" t="s">
        <v>330</v>
      </c>
      <c r="C75" s="27" t="s">
        <v>172</v>
      </c>
      <c r="D75" s="27" t="s">
        <v>132</v>
      </c>
      <c r="E75" s="27" t="s">
        <v>130</v>
      </c>
      <c r="F75" s="29">
        <v>137</v>
      </c>
      <c r="G75" s="29">
        <v>137</v>
      </c>
      <c r="H75" s="29">
        <v>0</v>
      </c>
      <c r="I75" s="30">
        <f t="shared" si="0"/>
        <v>0</v>
      </c>
    </row>
    <row r="76" spans="1:9" ht="12.75">
      <c r="A76" s="28">
        <f t="shared" si="1"/>
        <v>64</v>
      </c>
      <c r="B76" s="26" t="s">
        <v>321</v>
      </c>
      <c r="C76" s="27" t="s">
        <v>172</v>
      </c>
      <c r="D76" s="27" t="s">
        <v>163</v>
      </c>
      <c r="E76" s="27" t="s">
        <v>130</v>
      </c>
      <c r="F76" s="29">
        <v>137</v>
      </c>
      <c r="G76" s="29">
        <v>137</v>
      </c>
      <c r="H76" s="29">
        <v>0</v>
      </c>
      <c r="I76" s="30">
        <f t="shared" si="0"/>
        <v>0</v>
      </c>
    </row>
    <row r="77" spans="1:9" ht="51">
      <c r="A77" s="28">
        <f t="shared" si="1"/>
        <v>65</v>
      </c>
      <c r="B77" s="26" t="s">
        <v>331</v>
      </c>
      <c r="C77" s="27" t="s">
        <v>172</v>
      </c>
      <c r="D77" s="27" t="s">
        <v>173</v>
      </c>
      <c r="E77" s="27" t="s">
        <v>130</v>
      </c>
      <c r="F77" s="29">
        <v>137</v>
      </c>
      <c r="G77" s="29">
        <v>137</v>
      </c>
      <c r="H77" s="29">
        <v>0</v>
      </c>
      <c r="I77" s="30">
        <f aca="true" t="shared" si="2" ref="I77:I140">H77/G77</f>
        <v>0</v>
      </c>
    </row>
    <row r="78" spans="1:9" ht="12.75">
      <c r="A78" s="28">
        <f t="shared" si="1"/>
        <v>66</v>
      </c>
      <c r="B78" s="26" t="s">
        <v>323</v>
      </c>
      <c r="C78" s="27" t="s">
        <v>172</v>
      </c>
      <c r="D78" s="27" t="s">
        <v>173</v>
      </c>
      <c r="E78" s="27" t="s">
        <v>165</v>
      </c>
      <c r="F78" s="29">
        <v>137</v>
      </c>
      <c r="G78" s="29">
        <v>137</v>
      </c>
      <c r="H78" s="29">
        <v>0</v>
      </c>
      <c r="I78" s="30">
        <f t="shared" si="2"/>
        <v>0</v>
      </c>
    </row>
    <row r="79" spans="1:9" ht="12.75">
      <c r="A79" s="31">
        <f aca="true" t="shared" si="3" ref="A79:A142">1+A78</f>
        <v>67</v>
      </c>
      <c r="B79" s="32" t="s">
        <v>332</v>
      </c>
      <c r="C79" s="33" t="s">
        <v>174</v>
      </c>
      <c r="D79" s="33" t="s">
        <v>132</v>
      </c>
      <c r="E79" s="33" t="s">
        <v>130</v>
      </c>
      <c r="F79" s="34">
        <v>16436.3</v>
      </c>
      <c r="G79" s="34">
        <v>16436.3</v>
      </c>
      <c r="H79" s="34">
        <v>178.1753</v>
      </c>
      <c r="I79" s="35">
        <f t="shared" si="2"/>
        <v>0.010840353364199973</v>
      </c>
    </row>
    <row r="80" spans="1:9" ht="12.75">
      <c r="A80" s="28">
        <f t="shared" si="3"/>
        <v>68</v>
      </c>
      <c r="B80" s="26" t="s">
        <v>333</v>
      </c>
      <c r="C80" s="27" t="s">
        <v>175</v>
      </c>
      <c r="D80" s="27" t="s">
        <v>132</v>
      </c>
      <c r="E80" s="27" t="s">
        <v>130</v>
      </c>
      <c r="F80" s="29">
        <v>520</v>
      </c>
      <c r="G80" s="29">
        <v>520</v>
      </c>
      <c r="H80" s="29">
        <v>17.089</v>
      </c>
      <c r="I80" s="30">
        <f t="shared" si="2"/>
        <v>0.032863461538461536</v>
      </c>
    </row>
    <row r="81" spans="1:9" ht="12.75">
      <c r="A81" s="28">
        <f t="shared" si="3"/>
        <v>69</v>
      </c>
      <c r="B81" s="26" t="s">
        <v>321</v>
      </c>
      <c r="C81" s="27" t="s">
        <v>175</v>
      </c>
      <c r="D81" s="27" t="s">
        <v>163</v>
      </c>
      <c r="E81" s="27" t="s">
        <v>130</v>
      </c>
      <c r="F81" s="29">
        <v>520</v>
      </c>
      <c r="G81" s="29">
        <v>520</v>
      </c>
      <c r="H81" s="29">
        <v>17.089</v>
      </c>
      <c r="I81" s="30">
        <f t="shared" si="2"/>
        <v>0.032863461538461536</v>
      </c>
    </row>
    <row r="82" spans="1:9" ht="76.5">
      <c r="A82" s="28">
        <f t="shared" si="3"/>
        <v>70</v>
      </c>
      <c r="B82" s="26" t="s">
        <v>334</v>
      </c>
      <c r="C82" s="27" t="s">
        <v>175</v>
      </c>
      <c r="D82" s="27" t="s">
        <v>176</v>
      </c>
      <c r="E82" s="27" t="s">
        <v>130</v>
      </c>
      <c r="F82" s="29">
        <v>520</v>
      </c>
      <c r="G82" s="29">
        <v>520</v>
      </c>
      <c r="H82" s="29">
        <v>17.089</v>
      </c>
      <c r="I82" s="30">
        <f t="shared" si="2"/>
        <v>0.032863461538461536</v>
      </c>
    </row>
    <row r="83" spans="1:9" ht="12.75">
      <c r="A83" s="28">
        <f t="shared" si="3"/>
        <v>71</v>
      </c>
      <c r="B83" s="26" t="s">
        <v>323</v>
      </c>
      <c r="C83" s="27" t="s">
        <v>175</v>
      </c>
      <c r="D83" s="27" t="s">
        <v>176</v>
      </c>
      <c r="E83" s="27" t="s">
        <v>165</v>
      </c>
      <c r="F83" s="29">
        <v>520</v>
      </c>
      <c r="G83" s="29">
        <v>520</v>
      </c>
      <c r="H83" s="29">
        <v>17.089</v>
      </c>
      <c r="I83" s="30">
        <f t="shared" si="2"/>
        <v>0.032863461538461536</v>
      </c>
    </row>
    <row r="84" spans="1:9" ht="12.75">
      <c r="A84" s="28">
        <f t="shared" si="3"/>
        <v>72</v>
      </c>
      <c r="B84" s="26" t="s">
        <v>335</v>
      </c>
      <c r="C84" s="27" t="s">
        <v>177</v>
      </c>
      <c r="D84" s="27" t="s">
        <v>132</v>
      </c>
      <c r="E84" s="27" t="s">
        <v>130</v>
      </c>
      <c r="F84" s="29">
        <v>233</v>
      </c>
      <c r="G84" s="29">
        <v>233</v>
      </c>
      <c r="H84" s="29">
        <v>26.6313</v>
      </c>
      <c r="I84" s="30">
        <f t="shared" si="2"/>
        <v>0.11429742489270386</v>
      </c>
    </row>
    <row r="85" spans="1:9" ht="12.75">
      <c r="A85" s="28">
        <f t="shared" si="3"/>
        <v>73</v>
      </c>
      <c r="B85" s="26" t="s">
        <v>336</v>
      </c>
      <c r="C85" s="27" t="s">
        <v>177</v>
      </c>
      <c r="D85" s="27" t="s">
        <v>178</v>
      </c>
      <c r="E85" s="27" t="s">
        <v>130</v>
      </c>
      <c r="F85" s="29">
        <v>233</v>
      </c>
      <c r="G85" s="29">
        <v>233</v>
      </c>
      <c r="H85" s="29">
        <v>26.6313</v>
      </c>
      <c r="I85" s="30">
        <f t="shared" si="2"/>
        <v>0.11429742489270386</v>
      </c>
    </row>
    <row r="86" spans="1:9" ht="63.75">
      <c r="A86" s="28">
        <f t="shared" si="3"/>
        <v>74</v>
      </c>
      <c r="B86" s="26" t="s">
        <v>337</v>
      </c>
      <c r="C86" s="27" t="s">
        <v>177</v>
      </c>
      <c r="D86" s="27" t="s">
        <v>179</v>
      </c>
      <c r="E86" s="27" t="s">
        <v>130</v>
      </c>
      <c r="F86" s="29">
        <v>233</v>
      </c>
      <c r="G86" s="29">
        <v>233</v>
      </c>
      <c r="H86" s="29">
        <v>26.6313</v>
      </c>
      <c r="I86" s="30">
        <f t="shared" si="2"/>
        <v>0.11429742489270386</v>
      </c>
    </row>
    <row r="87" spans="1:9" ht="25.5">
      <c r="A87" s="28">
        <f t="shared" si="3"/>
        <v>75</v>
      </c>
      <c r="B87" s="26" t="s">
        <v>296</v>
      </c>
      <c r="C87" s="27" t="s">
        <v>177</v>
      </c>
      <c r="D87" s="27" t="s">
        <v>179</v>
      </c>
      <c r="E87" s="27" t="s">
        <v>136</v>
      </c>
      <c r="F87" s="29">
        <v>233</v>
      </c>
      <c r="G87" s="29">
        <v>233</v>
      </c>
      <c r="H87" s="29">
        <v>26.6313</v>
      </c>
      <c r="I87" s="30">
        <f t="shared" si="2"/>
        <v>0.11429742489270386</v>
      </c>
    </row>
    <row r="88" spans="1:9" ht="12.75">
      <c r="A88" s="28">
        <f t="shared" si="3"/>
        <v>76</v>
      </c>
      <c r="B88" s="26" t="s">
        <v>338</v>
      </c>
      <c r="C88" s="27" t="s">
        <v>180</v>
      </c>
      <c r="D88" s="27" t="s">
        <v>132</v>
      </c>
      <c r="E88" s="27" t="s">
        <v>130</v>
      </c>
      <c r="F88" s="29">
        <v>1302</v>
      </c>
      <c r="G88" s="29">
        <v>1302</v>
      </c>
      <c r="H88" s="29">
        <v>0</v>
      </c>
      <c r="I88" s="30">
        <f t="shared" si="2"/>
        <v>0</v>
      </c>
    </row>
    <row r="89" spans="1:9" ht="12.75">
      <c r="A89" s="28">
        <f t="shared" si="3"/>
        <v>77</v>
      </c>
      <c r="B89" s="26" t="s">
        <v>321</v>
      </c>
      <c r="C89" s="27" t="s">
        <v>180</v>
      </c>
      <c r="D89" s="27" t="s">
        <v>163</v>
      </c>
      <c r="E89" s="27" t="s">
        <v>130</v>
      </c>
      <c r="F89" s="29">
        <v>1302</v>
      </c>
      <c r="G89" s="29">
        <v>1302</v>
      </c>
      <c r="H89" s="29">
        <v>0</v>
      </c>
      <c r="I89" s="30">
        <f t="shared" si="2"/>
        <v>0</v>
      </c>
    </row>
    <row r="90" spans="1:9" ht="51">
      <c r="A90" s="28">
        <f t="shared" si="3"/>
        <v>78</v>
      </c>
      <c r="B90" s="26" t="s">
        <v>339</v>
      </c>
      <c r="C90" s="27" t="s">
        <v>180</v>
      </c>
      <c r="D90" s="27" t="s">
        <v>181</v>
      </c>
      <c r="E90" s="27" t="s">
        <v>130</v>
      </c>
      <c r="F90" s="29">
        <v>1302</v>
      </c>
      <c r="G90" s="29">
        <v>1302</v>
      </c>
      <c r="H90" s="29">
        <v>0</v>
      </c>
      <c r="I90" s="30">
        <f t="shared" si="2"/>
        <v>0</v>
      </c>
    </row>
    <row r="91" spans="1:9" ht="12.75">
      <c r="A91" s="28">
        <f t="shared" si="3"/>
        <v>79</v>
      </c>
      <c r="B91" s="26" t="s">
        <v>323</v>
      </c>
      <c r="C91" s="27" t="s">
        <v>180</v>
      </c>
      <c r="D91" s="27" t="s">
        <v>181</v>
      </c>
      <c r="E91" s="27" t="s">
        <v>165</v>
      </c>
      <c r="F91" s="29">
        <v>1302</v>
      </c>
      <c r="G91" s="29">
        <v>1302</v>
      </c>
      <c r="H91" s="29">
        <v>0</v>
      </c>
      <c r="I91" s="30">
        <f t="shared" si="2"/>
        <v>0</v>
      </c>
    </row>
    <row r="92" spans="1:9" ht="12.75">
      <c r="A92" s="28">
        <f t="shared" si="3"/>
        <v>80</v>
      </c>
      <c r="B92" s="26" t="s">
        <v>340</v>
      </c>
      <c r="C92" s="27" t="s">
        <v>182</v>
      </c>
      <c r="D92" s="27" t="s">
        <v>132</v>
      </c>
      <c r="E92" s="27" t="s">
        <v>130</v>
      </c>
      <c r="F92" s="29">
        <v>2438</v>
      </c>
      <c r="G92" s="29">
        <v>2438</v>
      </c>
      <c r="H92" s="29">
        <v>0</v>
      </c>
      <c r="I92" s="30">
        <f t="shared" si="2"/>
        <v>0</v>
      </c>
    </row>
    <row r="93" spans="1:9" ht="12.75">
      <c r="A93" s="28">
        <f t="shared" si="3"/>
        <v>81</v>
      </c>
      <c r="B93" s="26" t="s">
        <v>321</v>
      </c>
      <c r="C93" s="27" t="s">
        <v>182</v>
      </c>
      <c r="D93" s="27" t="s">
        <v>163</v>
      </c>
      <c r="E93" s="27" t="s">
        <v>130</v>
      </c>
      <c r="F93" s="29">
        <v>2438</v>
      </c>
      <c r="G93" s="29">
        <v>2438</v>
      </c>
      <c r="H93" s="29">
        <v>0</v>
      </c>
      <c r="I93" s="30">
        <f t="shared" si="2"/>
        <v>0</v>
      </c>
    </row>
    <row r="94" spans="1:9" ht="51">
      <c r="A94" s="28">
        <f t="shared" si="3"/>
        <v>82</v>
      </c>
      <c r="B94" s="26" t="s">
        <v>339</v>
      </c>
      <c r="C94" s="27" t="s">
        <v>182</v>
      </c>
      <c r="D94" s="27" t="s">
        <v>181</v>
      </c>
      <c r="E94" s="27" t="s">
        <v>130</v>
      </c>
      <c r="F94" s="29">
        <v>2438</v>
      </c>
      <c r="G94" s="29">
        <v>2438</v>
      </c>
      <c r="H94" s="29">
        <v>0</v>
      </c>
      <c r="I94" s="30">
        <f t="shared" si="2"/>
        <v>0</v>
      </c>
    </row>
    <row r="95" spans="1:9" ht="12.75">
      <c r="A95" s="28">
        <f t="shared" si="3"/>
        <v>83</v>
      </c>
      <c r="B95" s="26" t="s">
        <v>323</v>
      </c>
      <c r="C95" s="27" t="s">
        <v>182</v>
      </c>
      <c r="D95" s="27" t="s">
        <v>181</v>
      </c>
      <c r="E95" s="27" t="s">
        <v>165</v>
      </c>
      <c r="F95" s="29">
        <v>2438</v>
      </c>
      <c r="G95" s="29">
        <v>2438</v>
      </c>
      <c r="H95" s="29">
        <v>0</v>
      </c>
      <c r="I95" s="30">
        <f t="shared" si="2"/>
        <v>0</v>
      </c>
    </row>
    <row r="96" spans="1:9" ht="12.75">
      <c r="A96" s="28">
        <f t="shared" si="3"/>
        <v>84</v>
      </c>
      <c r="B96" s="26" t="s">
        <v>341</v>
      </c>
      <c r="C96" s="27" t="s">
        <v>183</v>
      </c>
      <c r="D96" s="27" t="s">
        <v>132</v>
      </c>
      <c r="E96" s="27" t="s">
        <v>130</v>
      </c>
      <c r="F96" s="29">
        <v>1108.2</v>
      </c>
      <c r="G96" s="29">
        <v>1108.2</v>
      </c>
      <c r="H96" s="29">
        <v>84.5284</v>
      </c>
      <c r="I96" s="30">
        <f t="shared" si="2"/>
        <v>0.07627540155206641</v>
      </c>
    </row>
    <row r="97" spans="1:9" ht="12.75">
      <c r="A97" s="28">
        <f t="shared" si="3"/>
        <v>85</v>
      </c>
      <c r="B97" s="26" t="s">
        <v>321</v>
      </c>
      <c r="C97" s="27" t="s">
        <v>183</v>
      </c>
      <c r="D97" s="27" t="s">
        <v>163</v>
      </c>
      <c r="E97" s="27" t="s">
        <v>130</v>
      </c>
      <c r="F97" s="29">
        <v>790</v>
      </c>
      <c r="G97" s="29">
        <v>790</v>
      </c>
      <c r="H97" s="29">
        <v>84.5284</v>
      </c>
      <c r="I97" s="30">
        <f t="shared" si="2"/>
        <v>0.10699797468354431</v>
      </c>
    </row>
    <row r="98" spans="1:9" ht="51">
      <c r="A98" s="28">
        <f t="shared" si="3"/>
        <v>86</v>
      </c>
      <c r="B98" s="26" t="s">
        <v>342</v>
      </c>
      <c r="C98" s="27" t="s">
        <v>183</v>
      </c>
      <c r="D98" s="27" t="s">
        <v>184</v>
      </c>
      <c r="E98" s="27" t="s">
        <v>130</v>
      </c>
      <c r="F98" s="29">
        <v>790</v>
      </c>
      <c r="G98" s="29">
        <v>790</v>
      </c>
      <c r="H98" s="29">
        <v>84.5284</v>
      </c>
      <c r="I98" s="30">
        <f t="shared" si="2"/>
        <v>0.10699797468354431</v>
      </c>
    </row>
    <row r="99" spans="1:9" ht="12.75">
      <c r="A99" s="28">
        <f t="shared" si="3"/>
        <v>87</v>
      </c>
      <c r="B99" s="26" t="s">
        <v>323</v>
      </c>
      <c r="C99" s="27" t="s">
        <v>183</v>
      </c>
      <c r="D99" s="27" t="s">
        <v>184</v>
      </c>
      <c r="E99" s="27" t="s">
        <v>165</v>
      </c>
      <c r="F99" s="29">
        <v>790</v>
      </c>
      <c r="G99" s="29">
        <v>790</v>
      </c>
      <c r="H99" s="29">
        <v>84.5284</v>
      </c>
      <c r="I99" s="30">
        <f t="shared" si="2"/>
        <v>0.10699797468354431</v>
      </c>
    </row>
    <row r="100" spans="1:9" ht="38.25">
      <c r="A100" s="28">
        <f t="shared" si="3"/>
        <v>88</v>
      </c>
      <c r="B100" s="26" t="s">
        <v>343</v>
      </c>
      <c r="C100" s="27" t="s">
        <v>183</v>
      </c>
      <c r="D100" s="27" t="s">
        <v>185</v>
      </c>
      <c r="E100" s="27" t="s">
        <v>130</v>
      </c>
      <c r="F100" s="29">
        <v>318.2</v>
      </c>
      <c r="G100" s="29">
        <v>318.2</v>
      </c>
      <c r="H100" s="29">
        <v>0</v>
      </c>
      <c r="I100" s="30">
        <f t="shared" si="2"/>
        <v>0</v>
      </c>
    </row>
    <row r="101" spans="1:9" ht="12.75">
      <c r="A101" s="28">
        <f t="shared" si="3"/>
        <v>89</v>
      </c>
      <c r="B101" s="26" t="s">
        <v>323</v>
      </c>
      <c r="C101" s="27" t="s">
        <v>183</v>
      </c>
      <c r="D101" s="27" t="s">
        <v>185</v>
      </c>
      <c r="E101" s="27" t="s">
        <v>165</v>
      </c>
      <c r="F101" s="29">
        <v>318.2</v>
      </c>
      <c r="G101" s="29">
        <v>318.2</v>
      </c>
      <c r="H101" s="29">
        <v>0</v>
      </c>
      <c r="I101" s="30">
        <f t="shared" si="2"/>
        <v>0</v>
      </c>
    </row>
    <row r="102" spans="1:9" ht="25.5">
      <c r="A102" s="28">
        <f t="shared" si="3"/>
        <v>90</v>
      </c>
      <c r="B102" s="26" t="s">
        <v>344</v>
      </c>
      <c r="C102" s="27" t="s">
        <v>186</v>
      </c>
      <c r="D102" s="27" t="s">
        <v>132</v>
      </c>
      <c r="E102" s="27" t="s">
        <v>130</v>
      </c>
      <c r="F102" s="29">
        <v>10835.1</v>
      </c>
      <c r="G102" s="29">
        <v>10835.1</v>
      </c>
      <c r="H102" s="29">
        <v>49.9266</v>
      </c>
      <c r="I102" s="30">
        <f t="shared" si="2"/>
        <v>0.004607857795497965</v>
      </c>
    </row>
    <row r="103" spans="1:9" ht="25.5">
      <c r="A103" s="28">
        <f t="shared" si="3"/>
        <v>91</v>
      </c>
      <c r="B103" s="26" t="s">
        <v>311</v>
      </c>
      <c r="C103" s="27" t="s">
        <v>186</v>
      </c>
      <c r="D103" s="27" t="s">
        <v>153</v>
      </c>
      <c r="E103" s="27" t="s">
        <v>130</v>
      </c>
      <c r="F103" s="29">
        <v>134</v>
      </c>
      <c r="G103" s="29">
        <v>134</v>
      </c>
      <c r="H103" s="29">
        <v>0</v>
      </c>
      <c r="I103" s="30">
        <f t="shared" si="2"/>
        <v>0</v>
      </c>
    </row>
    <row r="104" spans="1:9" ht="51">
      <c r="A104" s="28">
        <f t="shared" si="3"/>
        <v>92</v>
      </c>
      <c r="B104" s="26" t="s">
        <v>345</v>
      </c>
      <c r="C104" s="27" t="s">
        <v>186</v>
      </c>
      <c r="D104" s="27" t="s">
        <v>187</v>
      </c>
      <c r="E104" s="27" t="s">
        <v>130</v>
      </c>
      <c r="F104" s="29">
        <v>134</v>
      </c>
      <c r="G104" s="29">
        <v>134</v>
      </c>
      <c r="H104" s="29">
        <v>0</v>
      </c>
      <c r="I104" s="30">
        <f t="shared" si="2"/>
        <v>0</v>
      </c>
    </row>
    <row r="105" spans="1:9" ht="25.5">
      <c r="A105" s="28">
        <f t="shared" si="3"/>
        <v>93</v>
      </c>
      <c r="B105" s="26" t="s">
        <v>296</v>
      </c>
      <c r="C105" s="27" t="s">
        <v>186</v>
      </c>
      <c r="D105" s="27" t="s">
        <v>187</v>
      </c>
      <c r="E105" s="27" t="s">
        <v>136</v>
      </c>
      <c r="F105" s="29">
        <v>134</v>
      </c>
      <c r="G105" s="29">
        <v>134</v>
      </c>
      <c r="H105" s="29">
        <v>0</v>
      </c>
      <c r="I105" s="30">
        <f t="shared" si="2"/>
        <v>0</v>
      </c>
    </row>
    <row r="106" spans="1:9" ht="12.75">
      <c r="A106" s="28">
        <f t="shared" si="3"/>
        <v>94</v>
      </c>
      <c r="B106" s="26" t="s">
        <v>321</v>
      </c>
      <c r="C106" s="27" t="s">
        <v>186</v>
      </c>
      <c r="D106" s="27" t="s">
        <v>163</v>
      </c>
      <c r="E106" s="27" t="s">
        <v>130</v>
      </c>
      <c r="F106" s="29">
        <v>3616</v>
      </c>
      <c r="G106" s="29">
        <v>3616</v>
      </c>
      <c r="H106" s="29">
        <v>49.9266</v>
      </c>
      <c r="I106" s="30">
        <f t="shared" si="2"/>
        <v>0.013807134955752212</v>
      </c>
    </row>
    <row r="107" spans="1:9" ht="51">
      <c r="A107" s="28">
        <f t="shared" si="3"/>
        <v>95</v>
      </c>
      <c r="B107" s="26" t="s">
        <v>346</v>
      </c>
      <c r="C107" s="27" t="s">
        <v>186</v>
      </c>
      <c r="D107" s="27" t="s">
        <v>188</v>
      </c>
      <c r="E107" s="27" t="s">
        <v>130</v>
      </c>
      <c r="F107" s="29">
        <v>720</v>
      </c>
      <c r="G107" s="29">
        <v>720</v>
      </c>
      <c r="H107" s="29">
        <v>38.5206</v>
      </c>
      <c r="I107" s="30">
        <f t="shared" si="2"/>
        <v>0.05350083333333334</v>
      </c>
    </row>
    <row r="108" spans="1:9" ht="12.75">
      <c r="A108" s="28">
        <f t="shared" si="3"/>
        <v>96</v>
      </c>
      <c r="B108" s="26" t="s">
        <v>323</v>
      </c>
      <c r="C108" s="27" t="s">
        <v>186</v>
      </c>
      <c r="D108" s="27" t="s">
        <v>188</v>
      </c>
      <c r="E108" s="27" t="s">
        <v>165</v>
      </c>
      <c r="F108" s="29">
        <v>720</v>
      </c>
      <c r="G108" s="29">
        <v>720</v>
      </c>
      <c r="H108" s="29">
        <v>38.5206</v>
      </c>
      <c r="I108" s="30">
        <f t="shared" si="2"/>
        <v>0.05350083333333334</v>
      </c>
    </row>
    <row r="109" spans="1:9" ht="38.25">
      <c r="A109" s="28">
        <f t="shared" si="3"/>
        <v>97</v>
      </c>
      <c r="B109" s="26" t="s">
        <v>347</v>
      </c>
      <c r="C109" s="27" t="s">
        <v>186</v>
      </c>
      <c r="D109" s="27" t="s">
        <v>189</v>
      </c>
      <c r="E109" s="27" t="s">
        <v>130</v>
      </c>
      <c r="F109" s="29">
        <v>2766</v>
      </c>
      <c r="G109" s="29">
        <v>2766</v>
      </c>
      <c r="H109" s="29">
        <v>0</v>
      </c>
      <c r="I109" s="30">
        <f t="shared" si="2"/>
        <v>0</v>
      </c>
    </row>
    <row r="110" spans="1:9" ht="12.75">
      <c r="A110" s="28">
        <f t="shared" si="3"/>
        <v>98</v>
      </c>
      <c r="B110" s="26" t="s">
        <v>323</v>
      </c>
      <c r="C110" s="27" t="s">
        <v>186</v>
      </c>
      <c r="D110" s="27" t="s">
        <v>189</v>
      </c>
      <c r="E110" s="27" t="s">
        <v>165</v>
      </c>
      <c r="F110" s="29">
        <v>2766</v>
      </c>
      <c r="G110" s="29">
        <v>2766</v>
      </c>
      <c r="H110" s="29">
        <v>0</v>
      </c>
      <c r="I110" s="30">
        <f t="shared" si="2"/>
        <v>0</v>
      </c>
    </row>
    <row r="111" spans="1:9" ht="51">
      <c r="A111" s="28">
        <f t="shared" si="3"/>
        <v>99</v>
      </c>
      <c r="B111" s="26" t="s">
        <v>348</v>
      </c>
      <c r="C111" s="27" t="s">
        <v>186</v>
      </c>
      <c r="D111" s="27" t="s">
        <v>190</v>
      </c>
      <c r="E111" s="27" t="s">
        <v>130</v>
      </c>
      <c r="F111" s="29">
        <v>130</v>
      </c>
      <c r="G111" s="29">
        <v>130</v>
      </c>
      <c r="H111" s="29">
        <v>11.406</v>
      </c>
      <c r="I111" s="30">
        <f t="shared" si="2"/>
        <v>0.08773846153846154</v>
      </c>
    </row>
    <row r="112" spans="1:9" ht="12.75">
      <c r="A112" s="28">
        <f t="shared" si="3"/>
        <v>100</v>
      </c>
      <c r="B112" s="26" t="s">
        <v>323</v>
      </c>
      <c r="C112" s="27" t="s">
        <v>186</v>
      </c>
      <c r="D112" s="27" t="s">
        <v>190</v>
      </c>
      <c r="E112" s="27" t="s">
        <v>165</v>
      </c>
      <c r="F112" s="29">
        <v>130</v>
      </c>
      <c r="G112" s="29">
        <v>130</v>
      </c>
      <c r="H112" s="29">
        <v>11.406</v>
      </c>
      <c r="I112" s="30">
        <f t="shared" si="2"/>
        <v>0.08773846153846154</v>
      </c>
    </row>
    <row r="113" spans="1:9" ht="38.25">
      <c r="A113" s="28">
        <f t="shared" si="3"/>
        <v>101</v>
      </c>
      <c r="B113" s="26" t="s">
        <v>349</v>
      </c>
      <c r="C113" s="27" t="s">
        <v>186</v>
      </c>
      <c r="D113" s="27" t="s">
        <v>191</v>
      </c>
      <c r="E113" s="27" t="s">
        <v>130</v>
      </c>
      <c r="F113" s="29">
        <v>311.3</v>
      </c>
      <c r="G113" s="29">
        <v>311.3</v>
      </c>
      <c r="H113" s="29">
        <v>0</v>
      </c>
      <c r="I113" s="30">
        <f t="shared" si="2"/>
        <v>0</v>
      </c>
    </row>
    <row r="114" spans="1:9" ht="63.75">
      <c r="A114" s="28">
        <f t="shared" si="3"/>
        <v>102</v>
      </c>
      <c r="B114" s="26" t="s">
        <v>350</v>
      </c>
      <c r="C114" s="27" t="s">
        <v>186</v>
      </c>
      <c r="D114" s="27" t="s">
        <v>192</v>
      </c>
      <c r="E114" s="27" t="s">
        <v>130</v>
      </c>
      <c r="F114" s="29">
        <v>311.3</v>
      </c>
      <c r="G114" s="29">
        <v>311.3</v>
      </c>
      <c r="H114" s="29">
        <v>0</v>
      </c>
      <c r="I114" s="30">
        <f t="shared" si="2"/>
        <v>0</v>
      </c>
    </row>
    <row r="115" spans="1:9" ht="12.75">
      <c r="A115" s="28">
        <f t="shared" si="3"/>
        <v>103</v>
      </c>
      <c r="B115" s="26" t="s">
        <v>323</v>
      </c>
      <c r="C115" s="27" t="s">
        <v>186</v>
      </c>
      <c r="D115" s="27" t="s">
        <v>192</v>
      </c>
      <c r="E115" s="27" t="s">
        <v>165</v>
      </c>
      <c r="F115" s="29">
        <v>311.3</v>
      </c>
      <c r="G115" s="29">
        <v>311.3</v>
      </c>
      <c r="H115" s="29">
        <v>0</v>
      </c>
      <c r="I115" s="30">
        <f t="shared" si="2"/>
        <v>0</v>
      </c>
    </row>
    <row r="116" spans="1:9" ht="38.25">
      <c r="A116" s="28">
        <f t="shared" si="3"/>
        <v>104</v>
      </c>
      <c r="B116" s="26" t="s">
        <v>351</v>
      </c>
      <c r="C116" s="27" t="s">
        <v>186</v>
      </c>
      <c r="D116" s="27" t="s">
        <v>193</v>
      </c>
      <c r="E116" s="27" t="s">
        <v>130</v>
      </c>
      <c r="F116" s="29">
        <v>6655.8</v>
      </c>
      <c r="G116" s="29">
        <v>6655.8</v>
      </c>
      <c r="H116" s="29">
        <v>0</v>
      </c>
      <c r="I116" s="30">
        <f t="shared" si="2"/>
        <v>0</v>
      </c>
    </row>
    <row r="117" spans="1:9" ht="51">
      <c r="A117" s="28">
        <f t="shared" si="3"/>
        <v>105</v>
      </c>
      <c r="B117" s="26" t="s">
        <v>352</v>
      </c>
      <c r="C117" s="27" t="s">
        <v>186</v>
      </c>
      <c r="D117" s="27" t="s">
        <v>194</v>
      </c>
      <c r="E117" s="27" t="s">
        <v>130</v>
      </c>
      <c r="F117" s="29">
        <v>6655.8</v>
      </c>
      <c r="G117" s="29">
        <v>6655.8</v>
      </c>
      <c r="H117" s="29">
        <v>0</v>
      </c>
      <c r="I117" s="30">
        <f t="shared" si="2"/>
        <v>0</v>
      </c>
    </row>
    <row r="118" spans="1:9" ht="12.75">
      <c r="A118" s="28">
        <f t="shared" si="3"/>
        <v>106</v>
      </c>
      <c r="B118" s="26" t="s">
        <v>323</v>
      </c>
      <c r="C118" s="27" t="s">
        <v>186</v>
      </c>
      <c r="D118" s="27" t="s">
        <v>194</v>
      </c>
      <c r="E118" s="27" t="s">
        <v>165</v>
      </c>
      <c r="F118" s="29">
        <v>6655.8</v>
      </c>
      <c r="G118" s="29">
        <v>6655.8</v>
      </c>
      <c r="H118" s="29">
        <v>0</v>
      </c>
      <c r="I118" s="30">
        <f t="shared" si="2"/>
        <v>0</v>
      </c>
    </row>
    <row r="119" spans="1:9" ht="38.25">
      <c r="A119" s="28">
        <f t="shared" si="3"/>
        <v>107</v>
      </c>
      <c r="B119" s="26" t="s">
        <v>353</v>
      </c>
      <c r="C119" s="27" t="s">
        <v>186</v>
      </c>
      <c r="D119" s="27" t="s">
        <v>195</v>
      </c>
      <c r="E119" s="27" t="s">
        <v>130</v>
      </c>
      <c r="F119" s="29">
        <v>118</v>
      </c>
      <c r="G119" s="29">
        <v>118</v>
      </c>
      <c r="H119" s="29">
        <v>0</v>
      </c>
      <c r="I119" s="30">
        <f t="shared" si="2"/>
        <v>0</v>
      </c>
    </row>
    <row r="120" spans="1:9" ht="51">
      <c r="A120" s="28">
        <f t="shared" si="3"/>
        <v>108</v>
      </c>
      <c r="B120" s="26" t="s">
        <v>354</v>
      </c>
      <c r="C120" s="27" t="s">
        <v>186</v>
      </c>
      <c r="D120" s="27" t="s">
        <v>196</v>
      </c>
      <c r="E120" s="27" t="s">
        <v>130</v>
      </c>
      <c r="F120" s="29">
        <v>118</v>
      </c>
      <c r="G120" s="29">
        <v>118</v>
      </c>
      <c r="H120" s="29">
        <v>0</v>
      </c>
      <c r="I120" s="30">
        <f t="shared" si="2"/>
        <v>0</v>
      </c>
    </row>
    <row r="121" spans="1:9" ht="12.75">
      <c r="A121" s="28">
        <f t="shared" si="3"/>
        <v>109</v>
      </c>
      <c r="B121" s="26" t="s">
        <v>323</v>
      </c>
      <c r="C121" s="27" t="s">
        <v>186</v>
      </c>
      <c r="D121" s="27" t="s">
        <v>196</v>
      </c>
      <c r="E121" s="27" t="s">
        <v>165</v>
      </c>
      <c r="F121" s="29">
        <v>118</v>
      </c>
      <c r="G121" s="29">
        <v>118</v>
      </c>
      <c r="H121" s="29">
        <v>0</v>
      </c>
      <c r="I121" s="30">
        <f t="shared" si="2"/>
        <v>0</v>
      </c>
    </row>
    <row r="122" spans="1:9" ht="12.75">
      <c r="A122" s="31">
        <f t="shared" si="3"/>
        <v>110</v>
      </c>
      <c r="B122" s="32" t="s">
        <v>355</v>
      </c>
      <c r="C122" s="33" t="s">
        <v>197</v>
      </c>
      <c r="D122" s="33" t="s">
        <v>132</v>
      </c>
      <c r="E122" s="33" t="s">
        <v>130</v>
      </c>
      <c r="F122" s="34">
        <v>2096</v>
      </c>
      <c r="G122" s="34">
        <v>2096</v>
      </c>
      <c r="H122" s="34">
        <v>28.35</v>
      </c>
      <c r="I122" s="35">
        <f t="shared" si="2"/>
        <v>0.013525763358778626</v>
      </c>
    </row>
    <row r="123" spans="1:9" ht="12.75">
      <c r="A123" s="28">
        <f t="shared" si="3"/>
        <v>111</v>
      </c>
      <c r="B123" s="26" t="s">
        <v>356</v>
      </c>
      <c r="C123" s="27" t="s">
        <v>198</v>
      </c>
      <c r="D123" s="27" t="s">
        <v>132</v>
      </c>
      <c r="E123" s="27" t="s">
        <v>130</v>
      </c>
      <c r="F123" s="29">
        <v>150</v>
      </c>
      <c r="G123" s="29">
        <v>150</v>
      </c>
      <c r="H123" s="29">
        <v>0</v>
      </c>
      <c r="I123" s="30">
        <f t="shared" si="2"/>
        <v>0</v>
      </c>
    </row>
    <row r="124" spans="1:9" ht="12.75">
      <c r="A124" s="28">
        <f t="shared" si="3"/>
        <v>112</v>
      </c>
      <c r="B124" s="26" t="s">
        <v>321</v>
      </c>
      <c r="C124" s="27" t="s">
        <v>198</v>
      </c>
      <c r="D124" s="27" t="s">
        <v>163</v>
      </c>
      <c r="E124" s="27" t="s">
        <v>130</v>
      </c>
      <c r="F124" s="29">
        <v>150</v>
      </c>
      <c r="G124" s="29">
        <v>150</v>
      </c>
      <c r="H124" s="29">
        <v>0</v>
      </c>
      <c r="I124" s="30">
        <f t="shared" si="2"/>
        <v>0</v>
      </c>
    </row>
    <row r="125" spans="1:9" ht="63.75">
      <c r="A125" s="28">
        <f t="shared" si="3"/>
        <v>113</v>
      </c>
      <c r="B125" s="26" t="s">
        <v>357</v>
      </c>
      <c r="C125" s="27" t="s">
        <v>198</v>
      </c>
      <c r="D125" s="27" t="s">
        <v>199</v>
      </c>
      <c r="E125" s="27" t="s">
        <v>130</v>
      </c>
      <c r="F125" s="29">
        <v>150</v>
      </c>
      <c r="G125" s="29">
        <v>150</v>
      </c>
      <c r="H125" s="29">
        <v>0</v>
      </c>
      <c r="I125" s="30">
        <f t="shared" si="2"/>
        <v>0</v>
      </c>
    </row>
    <row r="126" spans="1:9" ht="12.75">
      <c r="A126" s="28">
        <f t="shared" si="3"/>
        <v>114</v>
      </c>
      <c r="B126" s="26" t="s">
        <v>323</v>
      </c>
      <c r="C126" s="27" t="s">
        <v>198</v>
      </c>
      <c r="D126" s="27" t="s">
        <v>199</v>
      </c>
      <c r="E126" s="27" t="s">
        <v>165</v>
      </c>
      <c r="F126" s="29">
        <v>150</v>
      </c>
      <c r="G126" s="29">
        <v>150</v>
      </c>
      <c r="H126" s="29">
        <v>0</v>
      </c>
      <c r="I126" s="30">
        <f t="shared" si="2"/>
        <v>0</v>
      </c>
    </row>
    <row r="127" spans="1:9" ht="12.75">
      <c r="A127" s="28">
        <f t="shared" si="3"/>
        <v>115</v>
      </c>
      <c r="B127" s="26" t="s">
        <v>358</v>
      </c>
      <c r="C127" s="27" t="s">
        <v>200</v>
      </c>
      <c r="D127" s="27" t="s">
        <v>132</v>
      </c>
      <c r="E127" s="27" t="s">
        <v>130</v>
      </c>
      <c r="F127" s="29">
        <v>1400</v>
      </c>
      <c r="G127" s="29">
        <v>1400</v>
      </c>
      <c r="H127" s="29">
        <v>0</v>
      </c>
      <c r="I127" s="30">
        <f t="shared" si="2"/>
        <v>0</v>
      </c>
    </row>
    <row r="128" spans="1:9" ht="12.75">
      <c r="A128" s="28">
        <f t="shared" si="3"/>
        <v>116</v>
      </c>
      <c r="B128" s="26" t="s">
        <v>321</v>
      </c>
      <c r="C128" s="27" t="s">
        <v>200</v>
      </c>
      <c r="D128" s="27" t="s">
        <v>163</v>
      </c>
      <c r="E128" s="27" t="s">
        <v>130</v>
      </c>
      <c r="F128" s="29">
        <v>1400</v>
      </c>
      <c r="G128" s="29">
        <v>1400</v>
      </c>
      <c r="H128" s="29">
        <v>0</v>
      </c>
      <c r="I128" s="30">
        <f t="shared" si="2"/>
        <v>0</v>
      </c>
    </row>
    <row r="129" spans="1:9" ht="51">
      <c r="A129" s="28">
        <f t="shared" si="3"/>
        <v>117</v>
      </c>
      <c r="B129" s="26" t="s">
        <v>359</v>
      </c>
      <c r="C129" s="27" t="s">
        <v>200</v>
      </c>
      <c r="D129" s="27" t="s">
        <v>201</v>
      </c>
      <c r="E129" s="27" t="s">
        <v>130</v>
      </c>
      <c r="F129" s="29">
        <v>1400</v>
      </c>
      <c r="G129" s="29">
        <v>1400</v>
      </c>
      <c r="H129" s="29">
        <v>0</v>
      </c>
      <c r="I129" s="30">
        <f t="shared" si="2"/>
        <v>0</v>
      </c>
    </row>
    <row r="130" spans="1:9" ht="12.75">
      <c r="A130" s="28">
        <f t="shared" si="3"/>
        <v>118</v>
      </c>
      <c r="B130" s="26" t="s">
        <v>323</v>
      </c>
      <c r="C130" s="27" t="s">
        <v>200</v>
      </c>
      <c r="D130" s="27" t="s">
        <v>201</v>
      </c>
      <c r="E130" s="27" t="s">
        <v>165</v>
      </c>
      <c r="F130" s="29">
        <v>1400</v>
      </c>
      <c r="G130" s="29">
        <v>1400</v>
      </c>
      <c r="H130" s="29">
        <v>0</v>
      </c>
      <c r="I130" s="30">
        <f t="shared" si="2"/>
        <v>0</v>
      </c>
    </row>
    <row r="131" spans="1:9" ht="25.5">
      <c r="A131" s="28">
        <f t="shared" si="3"/>
        <v>119</v>
      </c>
      <c r="B131" s="26" t="s">
        <v>360</v>
      </c>
      <c r="C131" s="27" t="s">
        <v>202</v>
      </c>
      <c r="D131" s="27" t="s">
        <v>132</v>
      </c>
      <c r="E131" s="27" t="s">
        <v>130</v>
      </c>
      <c r="F131" s="29">
        <v>546</v>
      </c>
      <c r="G131" s="29">
        <v>546</v>
      </c>
      <c r="H131" s="29">
        <v>28.35</v>
      </c>
      <c r="I131" s="30">
        <f t="shared" si="2"/>
        <v>0.051923076923076926</v>
      </c>
    </row>
    <row r="132" spans="1:9" ht="12.75">
      <c r="A132" s="28">
        <f t="shared" si="3"/>
        <v>120</v>
      </c>
      <c r="B132" s="26" t="s">
        <v>321</v>
      </c>
      <c r="C132" s="27" t="s">
        <v>202</v>
      </c>
      <c r="D132" s="27" t="s">
        <v>163</v>
      </c>
      <c r="E132" s="27" t="s">
        <v>130</v>
      </c>
      <c r="F132" s="29">
        <v>546</v>
      </c>
      <c r="G132" s="29">
        <v>546</v>
      </c>
      <c r="H132" s="29">
        <v>28.35</v>
      </c>
      <c r="I132" s="30">
        <f t="shared" si="2"/>
        <v>0.051923076923076926</v>
      </c>
    </row>
    <row r="133" spans="1:9" ht="63.75">
      <c r="A133" s="28">
        <f t="shared" si="3"/>
        <v>121</v>
      </c>
      <c r="B133" s="26" t="s">
        <v>361</v>
      </c>
      <c r="C133" s="27" t="s">
        <v>202</v>
      </c>
      <c r="D133" s="27" t="s">
        <v>203</v>
      </c>
      <c r="E133" s="27" t="s">
        <v>130</v>
      </c>
      <c r="F133" s="29">
        <v>546</v>
      </c>
      <c r="G133" s="29">
        <v>546</v>
      </c>
      <c r="H133" s="29">
        <v>28.35</v>
      </c>
      <c r="I133" s="30">
        <f t="shared" si="2"/>
        <v>0.051923076923076926</v>
      </c>
    </row>
    <row r="134" spans="1:9" ht="12.75">
      <c r="A134" s="28">
        <f t="shared" si="3"/>
        <v>122</v>
      </c>
      <c r="B134" s="26" t="s">
        <v>323</v>
      </c>
      <c r="C134" s="27" t="s">
        <v>202</v>
      </c>
      <c r="D134" s="27" t="s">
        <v>203</v>
      </c>
      <c r="E134" s="27" t="s">
        <v>165</v>
      </c>
      <c r="F134" s="29">
        <v>546</v>
      </c>
      <c r="G134" s="29">
        <v>546</v>
      </c>
      <c r="H134" s="29">
        <v>28.35</v>
      </c>
      <c r="I134" s="30">
        <f t="shared" si="2"/>
        <v>0.051923076923076926</v>
      </c>
    </row>
    <row r="135" spans="1:9" ht="12.75">
      <c r="A135" s="31">
        <f t="shared" si="3"/>
        <v>123</v>
      </c>
      <c r="B135" s="32" t="s">
        <v>362</v>
      </c>
      <c r="C135" s="33" t="s">
        <v>204</v>
      </c>
      <c r="D135" s="33" t="s">
        <v>132</v>
      </c>
      <c r="E135" s="33" t="s">
        <v>130</v>
      </c>
      <c r="F135" s="34">
        <v>1500</v>
      </c>
      <c r="G135" s="34">
        <v>1500</v>
      </c>
      <c r="H135" s="34">
        <v>115.25</v>
      </c>
      <c r="I135" s="35">
        <f t="shared" si="2"/>
        <v>0.07683333333333334</v>
      </c>
    </row>
    <row r="136" spans="1:9" ht="25.5">
      <c r="A136" s="28">
        <f t="shared" si="3"/>
        <v>124</v>
      </c>
      <c r="B136" s="26" t="s">
        <v>363</v>
      </c>
      <c r="C136" s="27" t="s">
        <v>205</v>
      </c>
      <c r="D136" s="27" t="s">
        <v>132</v>
      </c>
      <c r="E136" s="27" t="s">
        <v>130</v>
      </c>
      <c r="F136" s="29">
        <v>1500</v>
      </c>
      <c r="G136" s="29">
        <v>1500</v>
      </c>
      <c r="H136" s="29">
        <v>115.25</v>
      </c>
      <c r="I136" s="30">
        <f t="shared" si="2"/>
        <v>0.07683333333333334</v>
      </c>
    </row>
    <row r="137" spans="1:9" ht="12.75">
      <c r="A137" s="28">
        <f t="shared" si="3"/>
        <v>125</v>
      </c>
      <c r="B137" s="26" t="s">
        <v>321</v>
      </c>
      <c r="C137" s="27" t="s">
        <v>205</v>
      </c>
      <c r="D137" s="27" t="s">
        <v>163</v>
      </c>
      <c r="E137" s="27" t="s">
        <v>130</v>
      </c>
      <c r="F137" s="29">
        <v>1500</v>
      </c>
      <c r="G137" s="29">
        <v>1500</v>
      </c>
      <c r="H137" s="29">
        <v>115.25</v>
      </c>
      <c r="I137" s="30">
        <f t="shared" si="2"/>
        <v>0.07683333333333334</v>
      </c>
    </row>
    <row r="138" spans="1:9" ht="63.75">
      <c r="A138" s="28">
        <f t="shared" si="3"/>
        <v>126</v>
      </c>
      <c r="B138" s="26" t="s">
        <v>364</v>
      </c>
      <c r="C138" s="27" t="s">
        <v>205</v>
      </c>
      <c r="D138" s="27" t="s">
        <v>206</v>
      </c>
      <c r="E138" s="27" t="s">
        <v>130</v>
      </c>
      <c r="F138" s="29">
        <v>1500</v>
      </c>
      <c r="G138" s="29">
        <v>1500</v>
      </c>
      <c r="H138" s="29">
        <v>115.25</v>
      </c>
      <c r="I138" s="30">
        <f t="shared" si="2"/>
        <v>0.07683333333333334</v>
      </c>
    </row>
    <row r="139" spans="1:9" ht="12.75">
      <c r="A139" s="28">
        <f t="shared" si="3"/>
        <v>127</v>
      </c>
      <c r="B139" s="26" t="s">
        <v>323</v>
      </c>
      <c r="C139" s="27" t="s">
        <v>205</v>
      </c>
      <c r="D139" s="27" t="s">
        <v>206</v>
      </c>
      <c r="E139" s="27" t="s">
        <v>165</v>
      </c>
      <c r="F139" s="29">
        <v>1500</v>
      </c>
      <c r="G139" s="29">
        <v>1500</v>
      </c>
      <c r="H139" s="29">
        <v>115.25</v>
      </c>
      <c r="I139" s="30">
        <f t="shared" si="2"/>
        <v>0.07683333333333334</v>
      </c>
    </row>
    <row r="140" spans="1:9" ht="12.75">
      <c r="A140" s="31">
        <f t="shared" si="3"/>
        <v>128</v>
      </c>
      <c r="B140" s="32" t="s">
        <v>365</v>
      </c>
      <c r="C140" s="33" t="s">
        <v>207</v>
      </c>
      <c r="D140" s="33" t="s">
        <v>132</v>
      </c>
      <c r="E140" s="33" t="s">
        <v>130</v>
      </c>
      <c r="F140" s="34">
        <v>332088.3</v>
      </c>
      <c r="G140" s="34">
        <v>332212.9203</v>
      </c>
      <c r="H140" s="34">
        <f>70194.0353+539.51921</f>
        <v>70733.55451</v>
      </c>
      <c r="I140" s="35">
        <f t="shared" si="2"/>
        <v>0.21291632621068773</v>
      </c>
    </row>
    <row r="141" spans="1:9" ht="12.75">
      <c r="A141" s="28">
        <f t="shared" si="3"/>
        <v>129</v>
      </c>
      <c r="B141" s="26" t="s">
        <v>366</v>
      </c>
      <c r="C141" s="27" t="s">
        <v>208</v>
      </c>
      <c r="D141" s="27" t="s">
        <v>132</v>
      </c>
      <c r="E141" s="27" t="s">
        <v>130</v>
      </c>
      <c r="F141" s="29">
        <v>91689.15</v>
      </c>
      <c r="G141" s="29">
        <v>91689.1449</v>
      </c>
      <c r="H141" s="29">
        <v>20029.8748</v>
      </c>
      <c r="I141" s="30">
        <f aca="true" t="shared" si="4" ref="I141:I204">H141/G141</f>
        <v>0.21845415639818014</v>
      </c>
    </row>
    <row r="142" spans="1:9" ht="12.75">
      <c r="A142" s="28">
        <f t="shared" si="3"/>
        <v>130</v>
      </c>
      <c r="B142" s="26" t="s">
        <v>368</v>
      </c>
      <c r="C142" s="27" t="s">
        <v>208</v>
      </c>
      <c r="D142" s="27" t="s">
        <v>209</v>
      </c>
      <c r="E142" s="27" t="s">
        <v>130</v>
      </c>
      <c r="F142" s="29">
        <v>86083.145</v>
      </c>
      <c r="G142" s="29">
        <v>86083.145</v>
      </c>
      <c r="H142" s="29">
        <v>19819.4134</v>
      </c>
      <c r="I142" s="30">
        <f t="shared" si="4"/>
        <v>0.230235702935807</v>
      </c>
    </row>
    <row r="143" spans="1:9" ht="25.5">
      <c r="A143" s="28">
        <f>1+A142</f>
        <v>131</v>
      </c>
      <c r="B143" s="26" t="s">
        <v>315</v>
      </c>
      <c r="C143" s="27" t="s">
        <v>208</v>
      </c>
      <c r="D143" s="27" t="s">
        <v>210</v>
      </c>
      <c r="E143" s="27" t="s">
        <v>130</v>
      </c>
      <c r="F143" s="29">
        <v>77983.145</v>
      </c>
      <c r="G143" s="29">
        <v>77983.145</v>
      </c>
      <c r="H143" s="29">
        <v>17757.7489</v>
      </c>
      <c r="I143" s="30">
        <f t="shared" si="4"/>
        <v>0.22771265380487024</v>
      </c>
    </row>
    <row r="144" spans="1:9" ht="25.5">
      <c r="A144" s="28">
        <f>1+A143</f>
        <v>132</v>
      </c>
      <c r="B144" s="26" t="s">
        <v>316</v>
      </c>
      <c r="C144" s="27" t="s">
        <v>208</v>
      </c>
      <c r="D144" s="27" t="s">
        <v>210</v>
      </c>
      <c r="E144" s="27" t="s">
        <v>158</v>
      </c>
      <c r="F144" s="29">
        <v>77983.145</v>
      </c>
      <c r="G144" s="29">
        <v>77983.145</v>
      </c>
      <c r="H144" s="29">
        <v>17757.7489</v>
      </c>
      <c r="I144" s="30">
        <f t="shared" si="4"/>
        <v>0.22771265380487024</v>
      </c>
    </row>
    <row r="145" spans="1:9" ht="51">
      <c r="A145" s="28">
        <f aca="true" t="shared" si="5" ref="A145:A204">1+A144</f>
        <v>133</v>
      </c>
      <c r="B145" s="26" t="s">
        <v>369</v>
      </c>
      <c r="C145" s="27" t="s">
        <v>208</v>
      </c>
      <c r="D145" s="27" t="s">
        <v>211</v>
      </c>
      <c r="E145" s="27" t="s">
        <v>130</v>
      </c>
      <c r="F145" s="29">
        <v>8100</v>
      </c>
      <c r="G145" s="29">
        <v>8100</v>
      </c>
      <c r="H145" s="29">
        <v>2061.6645</v>
      </c>
      <c r="I145" s="30">
        <f t="shared" si="4"/>
        <v>0.25452648148148144</v>
      </c>
    </row>
    <row r="146" spans="1:9" ht="25.5">
      <c r="A146" s="28">
        <f t="shared" si="5"/>
        <v>134</v>
      </c>
      <c r="B146" s="26" t="s">
        <v>316</v>
      </c>
      <c r="C146" s="27" t="s">
        <v>208</v>
      </c>
      <c r="D146" s="27" t="s">
        <v>211</v>
      </c>
      <c r="E146" s="27" t="s">
        <v>158</v>
      </c>
      <c r="F146" s="29">
        <v>8100</v>
      </c>
      <c r="G146" s="29">
        <v>8100</v>
      </c>
      <c r="H146" s="29">
        <v>2061.6645</v>
      </c>
      <c r="I146" s="30">
        <f t="shared" si="4"/>
        <v>0.25452648148148144</v>
      </c>
    </row>
    <row r="147" spans="1:9" ht="76.5">
      <c r="A147" s="28">
        <f t="shared" si="5"/>
        <v>135</v>
      </c>
      <c r="B147" s="26" t="s">
        <v>367</v>
      </c>
      <c r="C147" s="27" t="s">
        <v>208</v>
      </c>
      <c r="D147" s="27" t="s">
        <v>212</v>
      </c>
      <c r="E147" s="27" t="s">
        <v>130</v>
      </c>
      <c r="F147" s="29">
        <v>205.9999</v>
      </c>
      <c r="G147" s="29">
        <v>205.9999</v>
      </c>
      <c r="H147" s="29">
        <v>20.4704</v>
      </c>
      <c r="I147" s="30">
        <f t="shared" si="4"/>
        <v>0.09937092202471944</v>
      </c>
    </row>
    <row r="148" spans="1:9" ht="25.5">
      <c r="A148" s="28">
        <f t="shared" si="5"/>
        <v>136</v>
      </c>
      <c r="B148" s="26" t="s">
        <v>316</v>
      </c>
      <c r="C148" s="27" t="s">
        <v>208</v>
      </c>
      <c r="D148" s="27" t="s">
        <v>212</v>
      </c>
      <c r="E148" s="27" t="s">
        <v>158</v>
      </c>
      <c r="F148" s="29">
        <v>205.9999</v>
      </c>
      <c r="G148" s="29">
        <v>205.9999</v>
      </c>
      <c r="H148" s="29">
        <v>20.4704</v>
      </c>
      <c r="I148" s="30">
        <f t="shared" si="4"/>
        <v>0.09937092202471944</v>
      </c>
    </row>
    <row r="149" spans="1:9" ht="12.75">
      <c r="A149" s="28">
        <f t="shared" si="5"/>
        <v>137</v>
      </c>
      <c r="B149" s="26" t="s">
        <v>321</v>
      </c>
      <c r="C149" s="27" t="s">
        <v>208</v>
      </c>
      <c r="D149" s="27" t="s">
        <v>163</v>
      </c>
      <c r="E149" s="27" t="s">
        <v>130</v>
      </c>
      <c r="F149" s="29">
        <v>5400</v>
      </c>
      <c r="G149" s="29">
        <v>5400</v>
      </c>
      <c r="H149" s="29">
        <v>189.991</v>
      </c>
      <c r="I149" s="30">
        <f t="shared" si="4"/>
        <v>0.035183518518518524</v>
      </c>
    </row>
    <row r="150" spans="1:9" ht="51">
      <c r="A150" s="28">
        <f t="shared" si="5"/>
        <v>138</v>
      </c>
      <c r="B150" s="26" t="s">
        <v>359</v>
      </c>
      <c r="C150" s="27" t="s">
        <v>208</v>
      </c>
      <c r="D150" s="27" t="s">
        <v>201</v>
      </c>
      <c r="E150" s="27" t="s">
        <v>130</v>
      </c>
      <c r="F150" s="29">
        <v>400</v>
      </c>
      <c r="G150" s="29">
        <v>400</v>
      </c>
      <c r="H150" s="29">
        <v>189.991</v>
      </c>
      <c r="I150" s="30">
        <f t="shared" si="4"/>
        <v>0.47497750000000005</v>
      </c>
    </row>
    <row r="151" spans="1:9" ht="12.75">
      <c r="A151" s="28">
        <f t="shared" si="5"/>
        <v>139</v>
      </c>
      <c r="B151" s="26" t="s">
        <v>323</v>
      </c>
      <c r="C151" s="27" t="s">
        <v>208</v>
      </c>
      <c r="D151" s="27" t="s">
        <v>201</v>
      </c>
      <c r="E151" s="27" t="s">
        <v>165</v>
      </c>
      <c r="F151" s="29">
        <v>400</v>
      </c>
      <c r="G151" s="29">
        <v>400</v>
      </c>
      <c r="H151" s="29">
        <v>189.991</v>
      </c>
      <c r="I151" s="30">
        <f t="shared" si="4"/>
        <v>0.47497750000000005</v>
      </c>
    </row>
    <row r="152" spans="1:9" ht="51">
      <c r="A152" s="28">
        <f t="shared" si="5"/>
        <v>140</v>
      </c>
      <c r="B152" s="26" t="s">
        <v>370</v>
      </c>
      <c r="C152" s="27" t="s">
        <v>208</v>
      </c>
      <c r="D152" s="27" t="s">
        <v>213</v>
      </c>
      <c r="E152" s="27" t="s">
        <v>130</v>
      </c>
      <c r="F152" s="29">
        <v>5000</v>
      </c>
      <c r="G152" s="29">
        <v>5000</v>
      </c>
      <c r="H152" s="29">
        <v>0</v>
      </c>
      <c r="I152" s="30">
        <f t="shared" si="4"/>
        <v>0</v>
      </c>
    </row>
    <row r="153" spans="1:9" ht="12.75">
      <c r="A153" s="28">
        <f t="shared" si="5"/>
        <v>141</v>
      </c>
      <c r="B153" s="26" t="s">
        <v>323</v>
      </c>
      <c r="C153" s="27" t="s">
        <v>208</v>
      </c>
      <c r="D153" s="27" t="s">
        <v>213</v>
      </c>
      <c r="E153" s="27" t="s">
        <v>165</v>
      </c>
      <c r="F153" s="29">
        <v>5000</v>
      </c>
      <c r="G153" s="29">
        <v>5000</v>
      </c>
      <c r="H153" s="29">
        <v>0</v>
      </c>
      <c r="I153" s="30">
        <f t="shared" si="4"/>
        <v>0</v>
      </c>
    </row>
    <row r="154" spans="1:9" ht="12.75">
      <c r="A154" s="28">
        <f t="shared" si="5"/>
        <v>142</v>
      </c>
      <c r="B154" s="26" t="s">
        <v>371</v>
      </c>
      <c r="C154" s="27" t="s">
        <v>214</v>
      </c>
      <c r="D154" s="27" t="s">
        <v>132</v>
      </c>
      <c r="E154" s="27" t="s">
        <v>130</v>
      </c>
      <c r="F154" s="29">
        <v>223738.44</v>
      </c>
      <c r="G154" s="29">
        <v>223863.0604</v>
      </c>
      <c r="H154" s="29">
        <f>49158.0204+539.51921</f>
        <v>49697.53961</v>
      </c>
      <c r="I154" s="30">
        <f t="shared" si="4"/>
        <v>0.2219997328777696</v>
      </c>
    </row>
    <row r="155" spans="1:9" ht="12.75">
      <c r="A155" s="28">
        <f t="shared" si="5"/>
        <v>143</v>
      </c>
      <c r="B155" s="26" t="s">
        <v>307</v>
      </c>
      <c r="C155" s="27" t="s">
        <v>214</v>
      </c>
      <c r="D155" s="27" t="s">
        <v>149</v>
      </c>
      <c r="E155" s="27" t="s">
        <v>130</v>
      </c>
      <c r="F155" s="29">
        <v>0</v>
      </c>
      <c r="G155" s="29">
        <v>124.619</v>
      </c>
      <c r="H155" s="29">
        <v>124.619</v>
      </c>
      <c r="I155" s="30">
        <f t="shared" si="4"/>
        <v>1</v>
      </c>
    </row>
    <row r="156" spans="1:9" ht="12.75">
      <c r="A156" s="28">
        <f t="shared" si="5"/>
        <v>144</v>
      </c>
      <c r="B156" s="26" t="s">
        <v>308</v>
      </c>
      <c r="C156" s="27" t="s">
        <v>214</v>
      </c>
      <c r="D156" s="27" t="s">
        <v>150</v>
      </c>
      <c r="E156" s="27" t="s">
        <v>130</v>
      </c>
      <c r="F156" s="29">
        <v>0</v>
      </c>
      <c r="G156" s="29">
        <v>124.619</v>
      </c>
      <c r="H156" s="29">
        <v>124.619</v>
      </c>
      <c r="I156" s="30">
        <f t="shared" si="4"/>
        <v>1</v>
      </c>
    </row>
    <row r="157" spans="1:9" ht="25.5">
      <c r="A157" s="28">
        <f t="shared" si="5"/>
        <v>145</v>
      </c>
      <c r="B157" s="26" t="s">
        <v>316</v>
      </c>
      <c r="C157" s="27" t="s">
        <v>214</v>
      </c>
      <c r="D157" s="27" t="s">
        <v>150</v>
      </c>
      <c r="E157" s="27" t="s">
        <v>158</v>
      </c>
      <c r="F157" s="29">
        <v>0</v>
      </c>
      <c r="G157" s="29">
        <v>124.619</v>
      </c>
      <c r="H157" s="29">
        <v>124.619</v>
      </c>
      <c r="I157" s="30">
        <f t="shared" si="4"/>
        <v>1</v>
      </c>
    </row>
    <row r="158" spans="1:9" ht="25.5">
      <c r="A158" s="28">
        <f t="shared" si="5"/>
        <v>146</v>
      </c>
      <c r="B158" s="26" t="s">
        <v>373</v>
      </c>
      <c r="C158" s="27" t="s">
        <v>214</v>
      </c>
      <c r="D158" s="27" t="s">
        <v>215</v>
      </c>
      <c r="E158" s="27" t="s">
        <v>130</v>
      </c>
      <c r="F158" s="29">
        <v>26493.9334</v>
      </c>
      <c r="G158" s="29">
        <v>26493.9334</v>
      </c>
      <c r="H158" s="29">
        <v>6203.5788</v>
      </c>
      <c r="I158" s="30">
        <f t="shared" si="4"/>
        <v>0.23415091697935647</v>
      </c>
    </row>
    <row r="159" spans="1:9" ht="25.5">
      <c r="A159" s="28">
        <f t="shared" si="5"/>
        <v>147</v>
      </c>
      <c r="B159" s="26" t="s">
        <v>374</v>
      </c>
      <c r="C159" s="27" t="s">
        <v>214</v>
      </c>
      <c r="D159" s="27" t="s">
        <v>216</v>
      </c>
      <c r="E159" s="27" t="s">
        <v>130</v>
      </c>
      <c r="F159" s="29">
        <v>26493.9334</v>
      </c>
      <c r="G159" s="29">
        <v>26493.9334</v>
      </c>
      <c r="H159" s="29">
        <v>6203.5788</v>
      </c>
      <c r="I159" s="30">
        <f t="shared" si="4"/>
        <v>0.23415091697935647</v>
      </c>
    </row>
    <row r="160" spans="1:9" ht="25.5">
      <c r="A160" s="28">
        <f t="shared" si="5"/>
        <v>148</v>
      </c>
      <c r="B160" s="26" t="s">
        <v>316</v>
      </c>
      <c r="C160" s="27" t="s">
        <v>214</v>
      </c>
      <c r="D160" s="27" t="s">
        <v>216</v>
      </c>
      <c r="E160" s="27" t="s">
        <v>158</v>
      </c>
      <c r="F160" s="29">
        <v>26493.9334</v>
      </c>
      <c r="G160" s="29">
        <v>26493.9334</v>
      </c>
      <c r="H160" s="29">
        <v>6203.5788</v>
      </c>
      <c r="I160" s="30">
        <f t="shared" si="4"/>
        <v>0.23415091697935647</v>
      </c>
    </row>
    <row r="161" spans="1:9" ht="12.75">
      <c r="A161" s="28">
        <f t="shared" si="5"/>
        <v>149</v>
      </c>
      <c r="B161" s="26" t="s">
        <v>375</v>
      </c>
      <c r="C161" s="27" t="s">
        <v>214</v>
      </c>
      <c r="D161" s="27" t="s">
        <v>217</v>
      </c>
      <c r="E161" s="27" t="s">
        <v>130</v>
      </c>
      <c r="F161" s="29">
        <v>18517.508</v>
      </c>
      <c r="G161" s="29">
        <v>18517.508</v>
      </c>
      <c r="H161" s="29">
        <v>4442.7354</v>
      </c>
      <c r="I161" s="30">
        <f t="shared" si="4"/>
        <v>0.23992080359841073</v>
      </c>
    </row>
    <row r="162" spans="1:9" ht="25.5">
      <c r="A162" s="28">
        <f t="shared" si="5"/>
        <v>150</v>
      </c>
      <c r="B162" s="26" t="s">
        <v>315</v>
      </c>
      <c r="C162" s="27" t="s">
        <v>214</v>
      </c>
      <c r="D162" s="27" t="s">
        <v>218</v>
      </c>
      <c r="E162" s="27" t="s">
        <v>130</v>
      </c>
      <c r="F162" s="29">
        <v>18017.508</v>
      </c>
      <c r="G162" s="29">
        <v>18017.508</v>
      </c>
      <c r="H162" s="29">
        <v>4442.7354</v>
      </c>
      <c r="I162" s="30">
        <f t="shared" si="4"/>
        <v>0.2465787943593531</v>
      </c>
    </row>
    <row r="163" spans="1:9" ht="25.5">
      <c r="A163" s="28">
        <f t="shared" si="5"/>
        <v>151</v>
      </c>
      <c r="B163" s="26" t="s">
        <v>316</v>
      </c>
      <c r="C163" s="27" t="s">
        <v>214</v>
      </c>
      <c r="D163" s="27" t="s">
        <v>218</v>
      </c>
      <c r="E163" s="27" t="s">
        <v>158</v>
      </c>
      <c r="F163" s="29">
        <v>18017.508</v>
      </c>
      <c r="G163" s="29">
        <v>18017.508</v>
      </c>
      <c r="H163" s="29">
        <v>4442.7354</v>
      </c>
      <c r="I163" s="30">
        <f t="shared" si="4"/>
        <v>0.2465787943593531</v>
      </c>
    </row>
    <row r="164" spans="1:9" ht="38.25">
      <c r="A164" s="28">
        <f t="shared" si="5"/>
        <v>152</v>
      </c>
      <c r="B164" s="26" t="s">
        <v>376</v>
      </c>
      <c r="C164" s="27" t="s">
        <v>214</v>
      </c>
      <c r="D164" s="27" t="s">
        <v>219</v>
      </c>
      <c r="E164" s="27" t="s">
        <v>130</v>
      </c>
      <c r="F164" s="29">
        <v>500</v>
      </c>
      <c r="G164" s="29">
        <v>500</v>
      </c>
      <c r="H164" s="29">
        <v>0</v>
      </c>
      <c r="I164" s="30">
        <f t="shared" si="4"/>
        <v>0</v>
      </c>
    </row>
    <row r="165" spans="1:9" ht="25.5">
      <c r="A165" s="28">
        <f t="shared" si="5"/>
        <v>153</v>
      </c>
      <c r="B165" s="26" t="s">
        <v>316</v>
      </c>
      <c r="C165" s="27" t="s">
        <v>214</v>
      </c>
      <c r="D165" s="27" t="s">
        <v>219</v>
      </c>
      <c r="E165" s="27" t="s">
        <v>158</v>
      </c>
      <c r="F165" s="29">
        <v>500</v>
      </c>
      <c r="G165" s="29">
        <v>500</v>
      </c>
      <c r="H165" s="29">
        <v>0</v>
      </c>
      <c r="I165" s="30">
        <f t="shared" si="4"/>
        <v>0</v>
      </c>
    </row>
    <row r="166" spans="1:9" ht="25.5">
      <c r="A166" s="28">
        <f t="shared" si="5"/>
        <v>154</v>
      </c>
      <c r="B166" s="26" t="s">
        <v>377</v>
      </c>
      <c r="C166" s="27" t="s">
        <v>214</v>
      </c>
      <c r="D166" s="27" t="s">
        <v>220</v>
      </c>
      <c r="E166" s="27" t="s">
        <v>130</v>
      </c>
      <c r="F166" s="29">
        <v>2574.3</v>
      </c>
      <c r="G166" s="29">
        <v>2574.3</v>
      </c>
      <c r="H166" s="29">
        <f>H167</f>
        <v>539.51921</v>
      </c>
      <c r="I166" s="30">
        <f t="shared" si="4"/>
        <v>0.2095789962319854</v>
      </c>
    </row>
    <row r="167" spans="1:9" ht="25.5">
      <c r="A167" s="28">
        <f t="shared" si="5"/>
        <v>155</v>
      </c>
      <c r="B167" s="26" t="s">
        <v>378</v>
      </c>
      <c r="C167" s="27" t="s">
        <v>214</v>
      </c>
      <c r="D167" s="27" t="s">
        <v>221</v>
      </c>
      <c r="E167" s="27" t="s">
        <v>130</v>
      </c>
      <c r="F167" s="29">
        <v>2574.3</v>
      </c>
      <c r="G167" s="29">
        <v>2574.3</v>
      </c>
      <c r="H167" s="29">
        <f>H168</f>
        <v>539.51921</v>
      </c>
      <c r="I167" s="30">
        <f t="shared" si="4"/>
        <v>0.2095789962319854</v>
      </c>
    </row>
    <row r="168" spans="1:9" ht="25.5">
      <c r="A168" s="28">
        <f t="shared" si="5"/>
        <v>156</v>
      </c>
      <c r="B168" s="26" t="s">
        <v>316</v>
      </c>
      <c r="C168" s="27" t="s">
        <v>214</v>
      </c>
      <c r="D168" s="27" t="s">
        <v>221</v>
      </c>
      <c r="E168" s="27" t="s">
        <v>158</v>
      </c>
      <c r="F168" s="29">
        <v>2574.3</v>
      </c>
      <c r="G168" s="29">
        <v>2574.3</v>
      </c>
      <c r="H168" s="29">
        <f>539.51921</f>
        <v>539.51921</v>
      </c>
      <c r="I168" s="30">
        <f t="shared" si="4"/>
        <v>0.2095789962319854</v>
      </c>
    </row>
    <row r="169" spans="1:9" ht="38.25">
      <c r="A169" s="28">
        <f t="shared" si="5"/>
        <v>157</v>
      </c>
      <c r="B169" s="26" t="s">
        <v>372</v>
      </c>
      <c r="C169" s="27" t="s">
        <v>214</v>
      </c>
      <c r="D169" s="27" t="s">
        <v>222</v>
      </c>
      <c r="E169" s="27" t="s">
        <v>130</v>
      </c>
      <c r="F169" s="29">
        <v>11583</v>
      </c>
      <c r="G169" s="29">
        <v>11583</v>
      </c>
      <c r="H169" s="29">
        <v>3172.2907</v>
      </c>
      <c r="I169" s="30">
        <f t="shared" si="4"/>
        <v>0.2738747043080376</v>
      </c>
    </row>
    <row r="170" spans="1:9" ht="25.5">
      <c r="A170" s="28">
        <f t="shared" si="5"/>
        <v>158</v>
      </c>
      <c r="B170" s="26" t="s">
        <v>316</v>
      </c>
      <c r="C170" s="27" t="s">
        <v>214</v>
      </c>
      <c r="D170" s="27" t="s">
        <v>222</v>
      </c>
      <c r="E170" s="27" t="s">
        <v>158</v>
      </c>
      <c r="F170" s="29">
        <v>11583</v>
      </c>
      <c r="G170" s="29">
        <v>11583</v>
      </c>
      <c r="H170" s="29">
        <v>3172.2907</v>
      </c>
      <c r="I170" s="30">
        <f t="shared" si="4"/>
        <v>0.2738747043080376</v>
      </c>
    </row>
    <row r="171" spans="1:9" ht="51">
      <c r="A171" s="28">
        <f t="shared" si="5"/>
        <v>159</v>
      </c>
      <c r="B171" s="26" t="s">
        <v>317</v>
      </c>
      <c r="C171" s="27" t="s">
        <v>214</v>
      </c>
      <c r="D171" s="27" t="s">
        <v>159</v>
      </c>
      <c r="E171" s="27" t="s">
        <v>130</v>
      </c>
      <c r="F171" s="29">
        <v>145503</v>
      </c>
      <c r="G171" s="29">
        <v>145503</v>
      </c>
      <c r="H171" s="29">
        <v>34268.2175</v>
      </c>
      <c r="I171" s="30">
        <f t="shared" si="4"/>
        <v>0.2355155391985045</v>
      </c>
    </row>
    <row r="172" spans="1:9" ht="76.5">
      <c r="A172" s="28">
        <f t="shared" si="5"/>
        <v>160</v>
      </c>
      <c r="B172" s="26" t="s">
        <v>89</v>
      </c>
      <c r="C172" s="27" t="s">
        <v>214</v>
      </c>
      <c r="D172" s="27" t="s">
        <v>223</v>
      </c>
      <c r="E172" s="27" t="s">
        <v>130</v>
      </c>
      <c r="F172" s="29">
        <v>142973</v>
      </c>
      <c r="G172" s="29">
        <v>142973</v>
      </c>
      <c r="H172" s="29">
        <v>34071.0719</v>
      </c>
      <c r="I172" s="30">
        <f t="shared" si="4"/>
        <v>0.2383042385625258</v>
      </c>
    </row>
    <row r="173" spans="1:9" ht="25.5">
      <c r="A173" s="28">
        <f t="shared" si="5"/>
        <v>161</v>
      </c>
      <c r="B173" s="26" t="s">
        <v>316</v>
      </c>
      <c r="C173" s="27" t="s">
        <v>214</v>
      </c>
      <c r="D173" s="27" t="s">
        <v>223</v>
      </c>
      <c r="E173" s="27" t="s">
        <v>158</v>
      </c>
      <c r="F173" s="29">
        <v>142973</v>
      </c>
      <c r="G173" s="29">
        <v>142973</v>
      </c>
      <c r="H173" s="29">
        <v>34071.0719</v>
      </c>
      <c r="I173" s="30">
        <f t="shared" si="4"/>
        <v>0.2383042385625258</v>
      </c>
    </row>
    <row r="174" spans="1:9" ht="76.5">
      <c r="A174" s="28">
        <f t="shared" si="5"/>
        <v>162</v>
      </c>
      <c r="B174" s="26" t="s">
        <v>89</v>
      </c>
      <c r="C174" s="27" t="s">
        <v>214</v>
      </c>
      <c r="D174" s="27" t="s">
        <v>224</v>
      </c>
      <c r="E174" s="27" t="s">
        <v>130</v>
      </c>
      <c r="F174" s="29">
        <v>930</v>
      </c>
      <c r="G174" s="29">
        <v>930</v>
      </c>
      <c r="H174" s="29">
        <v>142.8156</v>
      </c>
      <c r="I174" s="30">
        <f t="shared" si="4"/>
        <v>0.15356516129032258</v>
      </c>
    </row>
    <row r="175" spans="1:9" ht="25.5">
      <c r="A175" s="28">
        <f t="shared" si="5"/>
        <v>163</v>
      </c>
      <c r="B175" s="26" t="s">
        <v>316</v>
      </c>
      <c r="C175" s="27" t="s">
        <v>214</v>
      </c>
      <c r="D175" s="27" t="s">
        <v>224</v>
      </c>
      <c r="E175" s="27" t="s">
        <v>158</v>
      </c>
      <c r="F175" s="29">
        <v>930</v>
      </c>
      <c r="G175" s="29">
        <v>930</v>
      </c>
      <c r="H175" s="29">
        <v>142.8156</v>
      </c>
      <c r="I175" s="30">
        <f t="shared" si="4"/>
        <v>0.15356516129032258</v>
      </c>
    </row>
    <row r="176" spans="1:9" ht="76.5">
      <c r="A176" s="28">
        <f t="shared" si="5"/>
        <v>164</v>
      </c>
      <c r="B176" s="26" t="s">
        <v>89</v>
      </c>
      <c r="C176" s="27" t="s">
        <v>214</v>
      </c>
      <c r="D176" s="27" t="s">
        <v>225</v>
      </c>
      <c r="E176" s="27" t="s">
        <v>130</v>
      </c>
      <c r="F176" s="29">
        <v>1600</v>
      </c>
      <c r="G176" s="29">
        <v>1600</v>
      </c>
      <c r="H176" s="29">
        <v>54.33</v>
      </c>
      <c r="I176" s="30">
        <f t="shared" si="4"/>
        <v>0.03395625</v>
      </c>
    </row>
    <row r="177" spans="1:9" ht="25.5">
      <c r="A177" s="28">
        <f t="shared" si="5"/>
        <v>165</v>
      </c>
      <c r="B177" s="26" t="s">
        <v>316</v>
      </c>
      <c r="C177" s="27" t="s">
        <v>214</v>
      </c>
      <c r="D177" s="27" t="s">
        <v>225</v>
      </c>
      <c r="E177" s="27" t="s">
        <v>158</v>
      </c>
      <c r="F177" s="29">
        <v>1600</v>
      </c>
      <c r="G177" s="29">
        <v>1600</v>
      </c>
      <c r="H177" s="29">
        <v>54.33</v>
      </c>
      <c r="I177" s="30">
        <f t="shared" si="4"/>
        <v>0.03395625</v>
      </c>
    </row>
    <row r="178" spans="1:9" ht="12.75">
      <c r="A178" s="28">
        <f t="shared" si="5"/>
        <v>166</v>
      </c>
      <c r="B178" s="26" t="s">
        <v>321</v>
      </c>
      <c r="C178" s="27" t="s">
        <v>214</v>
      </c>
      <c r="D178" s="27" t="s">
        <v>163</v>
      </c>
      <c r="E178" s="27" t="s">
        <v>130</v>
      </c>
      <c r="F178" s="29">
        <v>12713.4</v>
      </c>
      <c r="G178" s="29">
        <v>12713.4</v>
      </c>
      <c r="H178" s="29">
        <v>946.579</v>
      </c>
      <c r="I178" s="30">
        <f t="shared" si="4"/>
        <v>0.07445522047603316</v>
      </c>
    </row>
    <row r="179" spans="1:9" ht="51">
      <c r="A179" s="28">
        <f t="shared" si="5"/>
        <v>167</v>
      </c>
      <c r="B179" s="26" t="s">
        <v>359</v>
      </c>
      <c r="C179" s="27" t="s">
        <v>214</v>
      </c>
      <c r="D179" s="27" t="s">
        <v>201</v>
      </c>
      <c r="E179" s="27" t="s">
        <v>130</v>
      </c>
      <c r="F179" s="29">
        <v>500</v>
      </c>
      <c r="G179" s="29">
        <v>500</v>
      </c>
      <c r="H179" s="29">
        <v>99.6484</v>
      </c>
      <c r="I179" s="30">
        <f t="shared" si="4"/>
        <v>0.1992968</v>
      </c>
    </row>
    <row r="180" spans="1:9" ht="12.75">
      <c r="A180" s="28">
        <f t="shared" si="5"/>
        <v>168</v>
      </c>
      <c r="B180" s="26" t="s">
        <v>323</v>
      </c>
      <c r="C180" s="27" t="s">
        <v>214</v>
      </c>
      <c r="D180" s="27" t="s">
        <v>201</v>
      </c>
      <c r="E180" s="27" t="s">
        <v>165</v>
      </c>
      <c r="F180" s="29">
        <v>500</v>
      </c>
      <c r="G180" s="29">
        <v>500</v>
      </c>
      <c r="H180" s="29">
        <v>99.6484</v>
      </c>
      <c r="I180" s="30">
        <f t="shared" si="4"/>
        <v>0.1992968</v>
      </c>
    </row>
    <row r="181" spans="1:9" ht="38.25">
      <c r="A181" s="28">
        <f t="shared" si="5"/>
        <v>169</v>
      </c>
      <c r="B181" s="26" t="s">
        <v>28</v>
      </c>
      <c r="C181" s="27" t="s">
        <v>214</v>
      </c>
      <c r="D181" s="27" t="s">
        <v>226</v>
      </c>
      <c r="E181" s="27" t="s">
        <v>130</v>
      </c>
      <c r="F181" s="29">
        <v>5566.4</v>
      </c>
      <c r="G181" s="29">
        <v>5566.4</v>
      </c>
      <c r="H181" s="29">
        <v>87.141</v>
      </c>
      <c r="I181" s="30">
        <f t="shared" si="4"/>
        <v>0.01565482178787008</v>
      </c>
    </row>
    <row r="182" spans="1:9" ht="12.75">
      <c r="A182" s="28">
        <f t="shared" si="5"/>
        <v>170</v>
      </c>
      <c r="B182" s="26" t="s">
        <v>323</v>
      </c>
      <c r="C182" s="27" t="s">
        <v>214</v>
      </c>
      <c r="D182" s="27" t="s">
        <v>226</v>
      </c>
      <c r="E182" s="27" t="s">
        <v>165</v>
      </c>
      <c r="F182" s="29">
        <v>5566.4</v>
      </c>
      <c r="G182" s="29">
        <v>5566.4</v>
      </c>
      <c r="H182" s="29">
        <v>87.141</v>
      </c>
      <c r="I182" s="30">
        <f t="shared" si="4"/>
        <v>0.01565482178787008</v>
      </c>
    </row>
    <row r="183" spans="1:9" ht="51">
      <c r="A183" s="28">
        <f t="shared" si="5"/>
        <v>171</v>
      </c>
      <c r="B183" s="26" t="s">
        <v>29</v>
      </c>
      <c r="C183" s="27" t="s">
        <v>214</v>
      </c>
      <c r="D183" s="27" t="s">
        <v>227</v>
      </c>
      <c r="E183" s="27" t="s">
        <v>130</v>
      </c>
      <c r="F183" s="29">
        <v>6647</v>
      </c>
      <c r="G183" s="29">
        <v>6647</v>
      </c>
      <c r="H183" s="29">
        <v>759.7896</v>
      </c>
      <c r="I183" s="30">
        <f t="shared" si="4"/>
        <v>0.11430564164284639</v>
      </c>
    </row>
    <row r="184" spans="1:9" ht="12.75">
      <c r="A184" s="28">
        <f t="shared" si="5"/>
        <v>172</v>
      </c>
      <c r="B184" s="26" t="s">
        <v>323</v>
      </c>
      <c r="C184" s="27" t="s">
        <v>214</v>
      </c>
      <c r="D184" s="27" t="s">
        <v>227</v>
      </c>
      <c r="E184" s="27" t="s">
        <v>165</v>
      </c>
      <c r="F184" s="29">
        <v>6647</v>
      </c>
      <c r="G184" s="29">
        <v>6647</v>
      </c>
      <c r="H184" s="29">
        <v>759.7896</v>
      </c>
      <c r="I184" s="30">
        <f t="shared" si="4"/>
        <v>0.11430564164284639</v>
      </c>
    </row>
    <row r="185" spans="1:9" ht="38.25">
      <c r="A185" s="28">
        <f t="shared" si="5"/>
        <v>173</v>
      </c>
      <c r="B185" s="26" t="s">
        <v>30</v>
      </c>
      <c r="C185" s="27" t="s">
        <v>214</v>
      </c>
      <c r="D185" s="27" t="s">
        <v>228</v>
      </c>
      <c r="E185" s="27" t="s">
        <v>130</v>
      </c>
      <c r="F185" s="29">
        <v>6210.5</v>
      </c>
      <c r="G185" s="29">
        <v>6210.5</v>
      </c>
      <c r="H185" s="29">
        <v>0</v>
      </c>
      <c r="I185" s="30">
        <f t="shared" si="4"/>
        <v>0</v>
      </c>
    </row>
    <row r="186" spans="1:9" ht="76.5">
      <c r="A186" s="28">
        <f t="shared" si="5"/>
        <v>174</v>
      </c>
      <c r="B186" s="26" t="s">
        <v>31</v>
      </c>
      <c r="C186" s="27" t="s">
        <v>214</v>
      </c>
      <c r="D186" s="27" t="s">
        <v>229</v>
      </c>
      <c r="E186" s="27" t="s">
        <v>130</v>
      </c>
      <c r="F186" s="29">
        <v>5373</v>
      </c>
      <c r="G186" s="29">
        <v>5373</v>
      </c>
      <c r="H186" s="29">
        <v>0</v>
      </c>
      <c r="I186" s="30">
        <f t="shared" si="4"/>
        <v>0</v>
      </c>
    </row>
    <row r="187" spans="1:9" ht="12.75">
      <c r="A187" s="28">
        <f t="shared" si="5"/>
        <v>175</v>
      </c>
      <c r="B187" s="26" t="s">
        <v>323</v>
      </c>
      <c r="C187" s="27" t="s">
        <v>214</v>
      </c>
      <c r="D187" s="27" t="s">
        <v>229</v>
      </c>
      <c r="E187" s="27" t="s">
        <v>165</v>
      </c>
      <c r="F187" s="29">
        <v>5373</v>
      </c>
      <c r="G187" s="29">
        <v>5373</v>
      </c>
      <c r="H187" s="29">
        <v>0</v>
      </c>
      <c r="I187" s="30">
        <f t="shared" si="4"/>
        <v>0</v>
      </c>
    </row>
    <row r="188" spans="1:9" ht="63.75">
      <c r="A188" s="28">
        <f t="shared" si="5"/>
        <v>176</v>
      </c>
      <c r="B188" s="26" t="s">
        <v>32</v>
      </c>
      <c r="C188" s="27" t="s">
        <v>214</v>
      </c>
      <c r="D188" s="27" t="s">
        <v>230</v>
      </c>
      <c r="E188" s="27" t="s">
        <v>130</v>
      </c>
      <c r="F188" s="29">
        <v>837.5</v>
      </c>
      <c r="G188" s="29">
        <v>837.5</v>
      </c>
      <c r="H188" s="29">
        <v>0</v>
      </c>
      <c r="I188" s="30">
        <f t="shared" si="4"/>
        <v>0</v>
      </c>
    </row>
    <row r="189" spans="1:9" ht="12.75">
      <c r="A189" s="28">
        <f t="shared" si="5"/>
        <v>177</v>
      </c>
      <c r="B189" s="26" t="s">
        <v>323</v>
      </c>
      <c r="C189" s="27" t="s">
        <v>214</v>
      </c>
      <c r="D189" s="27" t="s">
        <v>230</v>
      </c>
      <c r="E189" s="27" t="s">
        <v>165</v>
      </c>
      <c r="F189" s="29">
        <v>837.5</v>
      </c>
      <c r="G189" s="29">
        <v>837.5</v>
      </c>
      <c r="H189" s="29">
        <v>0</v>
      </c>
      <c r="I189" s="30">
        <f t="shared" si="4"/>
        <v>0</v>
      </c>
    </row>
    <row r="190" spans="1:9" ht="38.25">
      <c r="A190" s="28">
        <f t="shared" si="5"/>
        <v>178</v>
      </c>
      <c r="B190" s="26" t="s">
        <v>33</v>
      </c>
      <c r="C190" s="27" t="s">
        <v>214</v>
      </c>
      <c r="D190" s="27" t="s">
        <v>231</v>
      </c>
      <c r="E190" s="27" t="s">
        <v>130</v>
      </c>
      <c r="F190" s="29">
        <v>142.8</v>
      </c>
      <c r="G190" s="29">
        <v>142.8</v>
      </c>
      <c r="H190" s="29">
        <v>0</v>
      </c>
      <c r="I190" s="30">
        <f t="shared" si="4"/>
        <v>0</v>
      </c>
    </row>
    <row r="191" spans="1:9" ht="63.75">
      <c r="A191" s="28">
        <f t="shared" si="5"/>
        <v>179</v>
      </c>
      <c r="B191" s="26" t="s">
        <v>34</v>
      </c>
      <c r="C191" s="27" t="s">
        <v>214</v>
      </c>
      <c r="D191" s="27" t="s">
        <v>232</v>
      </c>
      <c r="E191" s="27" t="s">
        <v>130</v>
      </c>
      <c r="F191" s="29">
        <v>142.8</v>
      </c>
      <c r="G191" s="29">
        <v>142.8</v>
      </c>
      <c r="H191" s="29">
        <v>0</v>
      </c>
      <c r="I191" s="30">
        <f t="shared" si="4"/>
        <v>0</v>
      </c>
    </row>
    <row r="192" spans="1:9" ht="12.75">
      <c r="A192" s="28">
        <f t="shared" si="5"/>
        <v>180</v>
      </c>
      <c r="B192" s="26" t="s">
        <v>323</v>
      </c>
      <c r="C192" s="27" t="s">
        <v>214</v>
      </c>
      <c r="D192" s="27" t="s">
        <v>232</v>
      </c>
      <c r="E192" s="27" t="s">
        <v>165</v>
      </c>
      <c r="F192" s="29">
        <v>142.8</v>
      </c>
      <c r="G192" s="29">
        <v>142.8</v>
      </c>
      <c r="H192" s="29">
        <v>0</v>
      </c>
      <c r="I192" s="30">
        <f t="shared" si="4"/>
        <v>0</v>
      </c>
    </row>
    <row r="193" spans="1:9" ht="12.75">
      <c r="A193" s="28">
        <f t="shared" si="5"/>
        <v>181</v>
      </c>
      <c r="B193" s="26" t="s">
        <v>35</v>
      </c>
      <c r="C193" s="27" t="s">
        <v>233</v>
      </c>
      <c r="D193" s="27" t="s">
        <v>132</v>
      </c>
      <c r="E193" s="27" t="s">
        <v>130</v>
      </c>
      <c r="F193" s="29">
        <v>11675.4</v>
      </c>
      <c r="G193" s="29">
        <v>11675.4</v>
      </c>
      <c r="H193" s="29">
        <v>13</v>
      </c>
      <c r="I193" s="30">
        <f t="shared" si="4"/>
        <v>0.0011134522157699093</v>
      </c>
    </row>
    <row r="194" spans="1:9" ht="25.5">
      <c r="A194" s="28">
        <f t="shared" si="5"/>
        <v>182</v>
      </c>
      <c r="B194" s="26" t="s">
        <v>36</v>
      </c>
      <c r="C194" s="27" t="s">
        <v>233</v>
      </c>
      <c r="D194" s="27" t="s">
        <v>234</v>
      </c>
      <c r="E194" s="27" t="s">
        <v>130</v>
      </c>
      <c r="F194" s="29">
        <v>6868</v>
      </c>
      <c r="G194" s="29">
        <v>6868</v>
      </c>
      <c r="H194" s="29">
        <v>0</v>
      </c>
      <c r="I194" s="30">
        <f t="shared" si="4"/>
        <v>0</v>
      </c>
    </row>
    <row r="195" spans="1:9" ht="12.75">
      <c r="A195" s="28">
        <f t="shared" si="5"/>
        <v>183</v>
      </c>
      <c r="B195" s="26" t="s">
        <v>37</v>
      </c>
      <c r="C195" s="27" t="s">
        <v>233</v>
      </c>
      <c r="D195" s="27" t="s">
        <v>235</v>
      </c>
      <c r="E195" s="27" t="s">
        <v>130</v>
      </c>
      <c r="F195" s="29">
        <v>6868</v>
      </c>
      <c r="G195" s="29">
        <v>6868</v>
      </c>
      <c r="H195" s="29">
        <v>0</v>
      </c>
      <c r="I195" s="30">
        <f t="shared" si="4"/>
        <v>0</v>
      </c>
    </row>
    <row r="196" spans="1:9" ht="25.5">
      <c r="A196" s="28">
        <f t="shared" si="5"/>
        <v>184</v>
      </c>
      <c r="B196" s="26" t="s">
        <v>316</v>
      </c>
      <c r="C196" s="27" t="s">
        <v>233</v>
      </c>
      <c r="D196" s="27" t="s">
        <v>235</v>
      </c>
      <c r="E196" s="27" t="s">
        <v>158</v>
      </c>
      <c r="F196" s="29">
        <v>6868</v>
      </c>
      <c r="G196" s="29">
        <v>6868</v>
      </c>
      <c r="H196" s="29">
        <v>0</v>
      </c>
      <c r="I196" s="30">
        <f t="shared" si="4"/>
        <v>0</v>
      </c>
    </row>
    <row r="197" spans="1:9" ht="12.75">
      <c r="A197" s="28">
        <f t="shared" si="5"/>
        <v>185</v>
      </c>
      <c r="B197" s="26" t="s">
        <v>321</v>
      </c>
      <c r="C197" s="27" t="s">
        <v>233</v>
      </c>
      <c r="D197" s="27" t="s">
        <v>163</v>
      </c>
      <c r="E197" s="27" t="s">
        <v>130</v>
      </c>
      <c r="F197" s="29">
        <v>4807.4</v>
      </c>
      <c r="G197" s="29">
        <v>4807.4</v>
      </c>
      <c r="H197" s="29">
        <v>13</v>
      </c>
      <c r="I197" s="30">
        <f t="shared" si="4"/>
        <v>0.0027041644131963224</v>
      </c>
    </row>
    <row r="198" spans="1:9" ht="25.5">
      <c r="A198" s="28">
        <f t="shared" si="5"/>
        <v>186</v>
      </c>
      <c r="B198" s="26" t="s">
        <v>38</v>
      </c>
      <c r="C198" s="27" t="s">
        <v>233</v>
      </c>
      <c r="D198" s="27" t="s">
        <v>236</v>
      </c>
      <c r="E198" s="27" t="s">
        <v>130</v>
      </c>
      <c r="F198" s="29">
        <v>460</v>
      </c>
      <c r="G198" s="29">
        <v>460</v>
      </c>
      <c r="H198" s="29">
        <v>13</v>
      </c>
      <c r="I198" s="30">
        <f t="shared" si="4"/>
        <v>0.02826086956521739</v>
      </c>
    </row>
    <row r="199" spans="1:9" ht="12.75">
      <c r="A199" s="28">
        <f t="shared" si="5"/>
        <v>187</v>
      </c>
      <c r="B199" s="26" t="s">
        <v>323</v>
      </c>
      <c r="C199" s="27" t="s">
        <v>233</v>
      </c>
      <c r="D199" s="27" t="s">
        <v>236</v>
      </c>
      <c r="E199" s="27" t="s">
        <v>165</v>
      </c>
      <c r="F199" s="29">
        <v>460</v>
      </c>
      <c r="G199" s="29">
        <v>460</v>
      </c>
      <c r="H199" s="29">
        <v>13</v>
      </c>
      <c r="I199" s="30">
        <f t="shared" si="4"/>
        <v>0.02826086956521739</v>
      </c>
    </row>
    <row r="200" spans="1:9" ht="51">
      <c r="A200" s="28">
        <f t="shared" si="5"/>
        <v>188</v>
      </c>
      <c r="B200" s="26" t="s">
        <v>39</v>
      </c>
      <c r="C200" s="27" t="s">
        <v>233</v>
      </c>
      <c r="D200" s="27" t="s">
        <v>237</v>
      </c>
      <c r="E200" s="27" t="s">
        <v>130</v>
      </c>
      <c r="F200" s="29">
        <v>4347.4</v>
      </c>
      <c r="G200" s="29">
        <v>4347.4</v>
      </c>
      <c r="H200" s="29">
        <v>0</v>
      </c>
      <c r="I200" s="30">
        <f t="shared" si="4"/>
        <v>0</v>
      </c>
    </row>
    <row r="201" spans="1:9" ht="12.75">
      <c r="A201" s="28">
        <f t="shared" si="5"/>
        <v>189</v>
      </c>
      <c r="B201" s="26" t="s">
        <v>323</v>
      </c>
      <c r="C201" s="27" t="s">
        <v>233</v>
      </c>
      <c r="D201" s="27" t="s">
        <v>237</v>
      </c>
      <c r="E201" s="27" t="s">
        <v>165</v>
      </c>
      <c r="F201" s="29">
        <v>4347.4</v>
      </c>
      <c r="G201" s="29">
        <v>4347.4</v>
      </c>
      <c r="H201" s="29">
        <v>0</v>
      </c>
      <c r="I201" s="30">
        <f t="shared" si="4"/>
        <v>0</v>
      </c>
    </row>
    <row r="202" spans="1:9" ht="12.75">
      <c r="A202" s="28">
        <f t="shared" si="5"/>
        <v>190</v>
      </c>
      <c r="B202" s="26" t="s">
        <v>40</v>
      </c>
      <c r="C202" s="27" t="s">
        <v>238</v>
      </c>
      <c r="D202" s="27" t="s">
        <v>132</v>
      </c>
      <c r="E202" s="27" t="s">
        <v>130</v>
      </c>
      <c r="F202" s="29">
        <v>4985.315</v>
      </c>
      <c r="G202" s="29">
        <v>4985.315</v>
      </c>
      <c r="H202" s="29">
        <v>993.1401</v>
      </c>
      <c r="I202" s="30">
        <f t="shared" si="4"/>
        <v>0.1992131089008418</v>
      </c>
    </row>
    <row r="203" spans="1:9" ht="76.5">
      <c r="A203" s="28">
        <f t="shared" si="5"/>
        <v>191</v>
      </c>
      <c r="B203" s="26" t="s">
        <v>41</v>
      </c>
      <c r="C203" s="27" t="s">
        <v>238</v>
      </c>
      <c r="D203" s="27" t="s">
        <v>239</v>
      </c>
      <c r="E203" s="27" t="s">
        <v>130</v>
      </c>
      <c r="F203" s="29">
        <v>4985.315</v>
      </c>
      <c r="G203" s="29">
        <v>4985.315</v>
      </c>
      <c r="H203" s="29">
        <v>993.1401</v>
      </c>
      <c r="I203" s="30">
        <f t="shared" si="4"/>
        <v>0.1992131089008418</v>
      </c>
    </row>
    <row r="204" spans="1:9" ht="25.5">
      <c r="A204" s="28">
        <f t="shared" si="5"/>
        <v>192</v>
      </c>
      <c r="B204" s="26" t="s">
        <v>315</v>
      </c>
      <c r="C204" s="27" t="s">
        <v>238</v>
      </c>
      <c r="D204" s="27" t="s">
        <v>240</v>
      </c>
      <c r="E204" s="27" t="s">
        <v>130</v>
      </c>
      <c r="F204" s="29">
        <v>4985.315</v>
      </c>
      <c r="G204" s="29">
        <v>4985.315</v>
      </c>
      <c r="H204" s="29">
        <v>993.1401</v>
      </c>
      <c r="I204" s="30">
        <f t="shared" si="4"/>
        <v>0.1992131089008418</v>
      </c>
    </row>
    <row r="205" spans="1:9" ht="25.5">
      <c r="A205" s="28">
        <f aca="true" t="shared" si="6" ref="A205:A268">1+A204</f>
        <v>193</v>
      </c>
      <c r="B205" s="26" t="s">
        <v>316</v>
      </c>
      <c r="C205" s="27" t="s">
        <v>238</v>
      </c>
      <c r="D205" s="27" t="s">
        <v>240</v>
      </c>
      <c r="E205" s="27" t="s">
        <v>158</v>
      </c>
      <c r="F205" s="29">
        <v>4985.315</v>
      </c>
      <c r="G205" s="29">
        <v>4985.315</v>
      </c>
      <c r="H205" s="29">
        <v>993.1401</v>
      </c>
      <c r="I205" s="30">
        <f aca="true" t="shared" si="7" ref="I205:I268">H205/G205</f>
        <v>0.1992131089008418</v>
      </c>
    </row>
    <row r="206" spans="1:9" ht="12.75">
      <c r="A206" s="31">
        <f t="shared" si="6"/>
        <v>194</v>
      </c>
      <c r="B206" s="32" t="s">
        <v>42</v>
      </c>
      <c r="C206" s="33" t="s">
        <v>241</v>
      </c>
      <c r="D206" s="33" t="s">
        <v>132</v>
      </c>
      <c r="E206" s="33" t="s">
        <v>130</v>
      </c>
      <c r="F206" s="34">
        <v>2816.6</v>
      </c>
      <c r="G206" s="34">
        <v>2816.6</v>
      </c>
      <c r="H206" s="34">
        <v>514.773</v>
      </c>
      <c r="I206" s="35">
        <f t="shared" si="7"/>
        <v>0.18276397074486972</v>
      </c>
    </row>
    <row r="207" spans="1:9" ht="12.75">
      <c r="A207" s="28">
        <f t="shared" si="6"/>
        <v>195</v>
      </c>
      <c r="B207" s="26" t="s">
        <v>43</v>
      </c>
      <c r="C207" s="27" t="s">
        <v>242</v>
      </c>
      <c r="D207" s="27" t="s">
        <v>132</v>
      </c>
      <c r="E207" s="27" t="s">
        <v>130</v>
      </c>
      <c r="F207" s="29">
        <v>2079.6</v>
      </c>
      <c r="G207" s="29">
        <v>2079.6</v>
      </c>
      <c r="H207" s="29">
        <v>316.3139</v>
      </c>
      <c r="I207" s="30">
        <f t="shared" si="7"/>
        <v>0.15210324100788614</v>
      </c>
    </row>
    <row r="208" spans="1:9" ht="25.5">
      <c r="A208" s="28">
        <f t="shared" si="6"/>
        <v>196</v>
      </c>
      <c r="B208" s="26" t="s">
        <v>44</v>
      </c>
      <c r="C208" s="27" t="s">
        <v>242</v>
      </c>
      <c r="D208" s="27" t="s">
        <v>243</v>
      </c>
      <c r="E208" s="27" t="s">
        <v>130</v>
      </c>
      <c r="F208" s="29">
        <v>844</v>
      </c>
      <c r="G208" s="29">
        <v>844</v>
      </c>
      <c r="H208" s="29">
        <v>249.7227</v>
      </c>
      <c r="I208" s="30">
        <f t="shared" si="7"/>
        <v>0.2958799763033175</v>
      </c>
    </row>
    <row r="209" spans="1:9" ht="25.5">
      <c r="A209" s="28">
        <f t="shared" si="6"/>
        <v>197</v>
      </c>
      <c r="B209" s="26" t="s">
        <v>315</v>
      </c>
      <c r="C209" s="27" t="s">
        <v>242</v>
      </c>
      <c r="D209" s="27" t="s">
        <v>244</v>
      </c>
      <c r="E209" s="27" t="s">
        <v>130</v>
      </c>
      <c r="F209" s="29">
        <v>844</v>
      </c>
      <c r="G209" s="29">
        <v>844</v>
      </c>
      <c r="H209" s="29">
        <v>249.7227</v>
      </c>
      <c r="I209" s="30">
        <f t="shared" si="7"/>
        <v>0.2958799763033175</v>
      </c>
    </row>
    <row r="210" spans="1:9" ht="25.5">
      <c r="A210" s="28">
        <f t="shared" si="6"/>
        <v>198</v>
      </c>
      <c r="B210" s="26" t="s">
        <v>316</v>
      </c>
      <c r="C210" s="27" t="s">
        <v>242</v>
      </c>
      <c r="D210" s="27" t="s">
        <v>244</v>
      </c>
      <c r="E210" s="27" t="s">
        <v>158</v>
      </c>
      <c r="F210" s="29">
        <v>844</v>
      </c>
      <c r="G210" s="29">
        <v>844</v>
      </c>
      <c r="H210" s="29">
        <v>249.7227</v>
      </c>
      <c r="I210" s="30">
        <f t="shared" si="7"/>
        <v>0.2958799763033175</v>
      </c>
    </row>
    <row r="211" spans="1:9" ht="12.75">
      <c r="A211" s="28">
        <f t="shared" si="6"/>
        <v>199</v>
      </c>
      <c r="B211" s="26" t="s">
        <v>45</v>
      </c>
      <c r="C211" s="27" t="s">
        <v>242</v>
      </c>
      <c r="D211" s="27" t="s">
        <v>245</v>
      </c>
      <c r="E211" s="27" t="s">
        <v>130</v>
      </c>
      <c r="F211" s="29">
        <v>582</v>
      </c>
      <c r="G211" s="29">
        <v>582</v>
      </c>
      <c r="H211" s="29">
        <v>32.0912</v>
      </c>
      <c r="I211" s="30">
        <f t="shared" si="7"/>
        <v>0.055139518900343645</v>
      </c>
    </row>
    <row r="212" spans="1:9" ht="25.5">
      <c r="A212" s="28">
        <f t="shared" si="6"/>
        <v>200</v>
      </c>
      <c r="B212" s="26" t="s">
        <v>315</v>
      </c>
      <c r="C212" s="27" t="s">
        <v>242</v>
      </c>
      <c r="D212" s="27" t="s">
        <v>246</v>
      </c>
      <c r="E212" s="27" t="s">
        <v>130</v>
      </c>
      <c r="F212" s="29">
        <v>582</v>
      </c>
      <c r="G212" s="29">
        <v>582</v>
      </c>
      <c r="H212" s="29">
        <v>32.0912</v>
      </c>
      <c r="I212" s="30">
        <f t="shared" si="7"/>
        <v>0.055139518900343645</v>
      </c>
    </row>
    <row r="213" spans="1:9" ht="25.5">
      <c r="A213" s="28">
        <f t="shared" si="6"/>
        <v>201</v>
      </c>
      <c r="B213" s="26" t="s">
        <v>316</v>
      </c>
      <c r="C213" s="27" t="s">
        <v>242</v>
      </c>
      <c r="D213" s="27" t="s">
        <v>246</v>
      </c>
      <c r="E213" s="27" t="s">
        <v>158</v>
      </c>
      <c r="F213" s="29">
        <v>582</v>
      </c>
      <c r="G213" s="29">
        <v>582</v>
      </c>
      <c r="H213" s="29">
        <v>32.0912</v>
      </c>
      <c r="I213" s="30">
        <f t="shared" si="7"/>
        <v>0.055139518900343645</v>
      </c>
    </row>
    <row r="214" spans="1:9" ht="12.75">
      <c r="A214" s="28">
        <f t="shared" si="6"/>
        <v>202</v>
      </c>
      <c r="B214" s="26" t="s">
        <v>321</v>
      </c>
      <c r="C214" s="27" t="s">
        <v>242</v>
      </c>
      <c r="D214" s="27" t="s">
        <v>163</v>
      </c>
      <c r="E214" s="27" t="s">
        <v>130</v>
      </c>
      <c r="F214" s="29">
        <v>633.6</v>
      </c>
      <c r="G214" s="29">
        <v>633.6</v>
      </c>
      <c r="H214" s="29">
        <v>34.5</v>
      </c>
      <c r="I214" s="30">
        <f t="shared" si="7"/>
        <v>0.054450757575757576</v>
      </c>
    </row>
    <row r="215" spans="1:9" ht="38.25">
      <c r="A215" s="28">
        <f t="shared" si="6"/>
        <v>203</v>
      </c>
      <c r="B215" s="26" t="s">
        <v>28</v>
      </c>
      <c r="C215" s="27" t="s">
        <v>242</v>
      </c>
      <c r="D215" s="27" t="s">
        <v>226</v>
      </c>
      <c r="E215" s="27" t="s">
        <v>130</v>
      </c>
      <c r="F215" s="29">
        <v>633.6</v>
      </c>
      <c r="G215" s="29">
        <v>633.6</v>
      </c>
      <c r="H215" s="29">
        <v>34.5</v>
      </c>
      <c r="I215" s="30">
        <f t="shared" si="7"/>
        <v>0.054450757575757576</v>
      </c>
    </row>
    <row r="216" spans="1:9" ht="12.75">
      <c r="A216" s="28">
        <f t="shared" si="6"/>
        <v>204</v>
      </c>
      <c r="B216" s="26" t="s">
        <v>323</v>
      </c>
      <c r="C216" s="27" t="s">
        <v>242</v>
      </c>
      <c r="D216" s="27" t="s">
        <v>226</v>
      </c>
      <c r="E216" s="27" t="s">
        <v>165</v>
      </c>
      <c r="F216" s="29">
        <v>633.6</v>
      </c>
      <c r="G216" s="29">
        <v>633.6</v>
      </c>
      <c r="H216" s="29">
        <v>34.5</v>
      </c>
      <c r="I216" s="30">
        <f t="shared" si="7"/>
        <v>0.054450757575757576</v>
      </c>
    </row>
    <row r="217" spans="1:9" ht="38.25">
      <c r="A217" s="28">
        <f t="shared" si="6"/>
        <v>205</v>
      </c>
      <c r="B217" s="26" t="s">
        <v>46</v>
      </c>
      <c r="C217" s="27" t="s">
        <v>242</v>
      </c>
      <c r="D217" s="27" t="s">
        <v>247</v>
      </c>
      <c r="E217" s="27" t="s">
        <v>130</v>
      </c>
      <c r="F217" s="29">
        <v>20</v>
      </c>
      <c r="G217" s="29">
        <v>20</v>
      </c>
      <c r="H217" s="29">
        <v>0</v>
      </c>
      <c r="I217" s="30">
        <f t="shared" si="7"/>
        <v>0</v>
      </c>
    </row>
    <row r="218" spans="1:9" ht="76.5">
      <c r="A218" s="28">
        <f t="shared" si="6"/>
        <v>206</v>
      </c>
      <c r="B218" s="26" t="s">
        <v>90</v>
      </c>
      <c r="C218" s="27" t="s">
        <v>242</v>
      </c>
      <c r="D218" s="27" t="s">
        <v>248</v>
      </c>
      <c r="E218" s="27" t="s">
        <v>130</v>
      </c>
      <c r="F218" s="29">
        <v>20</v>
      </c>
      <c r="G218" s="29">
        <v>20</v>
      </c>
      <c r="H218" s="29">
        <v>0</v>
      </c>
      <c r="I218" s="30">
        <f t="shared" si="7"/>
        <v>0</v>
      </c>
    </row>
    <row r="219" spans="1:9" ht="12.75">
      <c r="A219" s="28">
        <f t="shared" si="6"/>
        <v>207</v>
      </c>
      <c r="B219" s="26" t="s">
        <v>323</v>
      </c>
      <c r="C219" s="27" t="s">
        <v>242</v>
      </c>
      <c r="D219" s="27" t="s">
        <v>248</v>
      </c>
      <c r="E219" s="27" t="s">
        <v>165</v>
      </c>
      <c r="F219" s="29">
        <v>20</v>
      </c>
      <c r="G219" s="29">
        <v>20</v>
      </c>
      <c r="H219" s="29">
        <v>0</v>
      </c>
      <c r="I219" s="30">
        <f t="shared" si="7"/>
        <v>0</v>
      </c>
    </row>
    <row r="220" spans="1:9" ht="25.5">
      <c r="A220" s="28">
        <f t="shared" si="6"/>
        <v>208</v>
      </c>
      <c r="B220" s="26" t="s">
        <v>47</v>
      </c>
      <c r="C220" s="27" t="s">
        <v>249</v>
      </c>
      <c r="D220" s="27" t="s">
        <v>132</v>
      </c>
      <c r="E220" s="27" t="s">
        <v>130</v>
      </c>
      <c r="F220" s="29">
        <v>737</v>
      </c>
      <c r="G220" s="29">
        <v>737</v>
      </c>
      <c r="H220" s="29">
        <v>198.4591</v>
      </c>
      <c r="I220" s="30">
        <f t="shared" si="7"/>
        <v>0.2692796472184532</v>
      </c>
    </row>
    <row r="221" spans="1:9" ht="76.5">
      <c r="A221" s="28">
        <f t="shared" si="6"/>
        <v>209</v>
      </c>
      <c r="B221" s="26" t="s">
        <v>41</v>
      </c>
      <c r="C221" s="27" t="s">
        <v>249</v>
      </c>
      <c r="D221" s="27" t="s">
        <v>239</v>
      </c>
      <c r="E221" s="27" t="s">
        <v>130</v>
      </c>
      <c r="F221" s="29">
        <v>737</v>
      </c>
      <c r="G221" s="29">
        <v>737</v>
      </c>
      <c r="H221" s="29">
        <v>198.4591</v>
      </c>
      <c r="I221" s="30">
        <f t="shared" si="7"/>
        <v>0.2692796472184532</v>
      </c>
    </row>
    <row r="222" spans="1:9" ht="25.5">
      <c r="A222" s="28">
        <f t="shared" si="6"/>
        <v>210</v>
      </c>
      <c r="B222" s="26" t="s">
        <v>315</v>
      </c>
      <c r="C222" s="27" t="s">
        <v>249</v>
      </c>
      <c r="D222" s="27" t="s">
        <v>240</v>
      </c>
      <c r="E222" s="27" t="s">
        <v>130</v>
      </c>
      <c r="F222" s="29">
        <v>737</v>
      </c>
      <c r="G222" s="29">
        <v>737</v>
      </c>
      <c r="H222" s="29">
        <v>198.4591</v>
      </c>
      <c r="I222" s="30">
        <f t="shared" si="7"/>
        <v>0.2692796472184532</v>
      </c>
    </row>
    <row r="223" spans="1:9" ht="25.5">
      <c r="A223" s="28">
        <f t="shared" si="6"/>
        <v>211</v>
      </c>
      <c r="B223" s="26" t="s">
        <v>316</v>
      </c>
      <c r="C223" s="27" t="s">
        <v>249</v>
      </c>
      <c r="D223" s="27" t="s">
        <v>240</v>
      </c>
      <c r="E223" s="27" t="s">
        <v>158</v>
      </c>
      <c r="F223" s="29">
        <v>737</v>
      </c>
      <c r="G223" s="29">
        <v>737</v>
      </c>
      <c r="H223" s="29">
        <v>198.4591</v>
      </c>
      <c r="I223" s="30">
        <f t="shared" si="7"/>
        <v>0.2692796472184532</v>
      </c>
    </row>
    <row r="224" spans="1:9" ht="12.75">
      <c r="A224" s="31">
        <f t="shared" si="6"/>
        <v>212</v>
      </c>
      <c r="B224" s="32" t="s">
        <v>48</v>
      </c>
      <c r="C224" s="33" t="s">
        <v>250</v>
      </c>
      <c r="D224" s="33" t="s">
        <v>132</v>
      </c>
      <c r="E224" s="33" t="s">
        <v>130</v>
      </c>
      <c r="F224" s="34">
        <v>60508.14</v>
      </c>
      <c r="G224" s="34">
        <v>60508.14</v>
      </c>
      <c r="H224" s="34">
        <f>8686.4994+1221.26644</f>
        <v>9907.76584</v>
      </c>
      <c r="I224" s="35">
        <f t="shared" si="7"/>
        <v>0.1637426937929343</v>
      </c>
    </row>
    <row r="225" spans="1:9" ht="12.75">
      <c r="A225" s="28">
        <f t="shared" si="6"/>
        <v>213</v>
      </c>
      <c r="B225" s="26" t="s">
        <v>49</v>
      </c>
      <c r="C225" s="27" t="s">
        <v>251</v>
      </c>
      <c r="D225" s="27" t="s">
        <v>132</v>
      </c>
      <c r="E225" s="27" t="s">
        <v>130</v>
      </c>
      <c r="F225" s="29">
        <v>3006</v>
      </c>
      <c r="G225" s="29">
        <v>3006</v>
      </c>
      <c r="H225" s="29">
        <v>678.912</v>
      </c>
      <c r="I225" s="30">
        <f t="shared" si="7"/>
        <v>0.22585229540918164</v>
      </c>
    </row>
    <row r="226" spans="1:9" ht="25.5">
      <c r="A226" s="28">
        <f t="shared" si="6"/>
        <v>214</v>
      </c>
      <c r="B226" s="26" t="s">
        <v>50</v>
      </c>
      <c r="C226" s="27" t="s">
        <v>251</v>
      </c>
      <c r="D226" s="27" t="s">
        <v>252</v>
      </c>
      <c r="E226" s="27" t="s">
        <v>130</v>
      </c>
      <c r="F226" s="29">
        <v>3006</v>
      </c>
      <c r="G226" s="29">
        <v>3006</v>
      </c>
      <c r="H226" s="29">
        <v>678.912</v>
      </c>
      <c r="I226" s="30">
        <f t="shared" si="7"/>
        <v>0.22585229540918164</v>
      </c>
    </row>
    <row r="227" spans="1:9" ht="38.25">
      <c r="A227" s="28">
        <f t="shared" si="6"/>
        <v>215</v>
      </c>
      <c r="B227" s="26" t="s">
        <v>51</v>
      </c>
      <c r="C227" s="27" t="s">
        <v>251</v>
      </c>
      <c r="D227" s="27" t="s">
        <v>253</v>
      </c>
      <c r="E227" s="27" t="s">
        <v>130</v>
      </c>
      <c r="F227" s="29">
        <v>3006</v>
      </c>
      <c r="G227" s="29">
        <v>3006</v>
      </c>
      <c r="H227" s="29">
        <v>678.912</v>
      </c>
      <c r="I227" s="30">
        <f t="shared" si="7"/>
        <v>0.22585229540918164</v>
      </c>
    </row>
    <row r="228" spans="1:9" ht="12.75">
      <c r="A228" s="28">
        <f t="shared" si="6"/>
        <v>216</v>
      </c>
      <c r="B228" s="26" t="s">
        <v>52</v>
      </c>
      <c r="C228" s="27" t="s">
        <v>251</v>
      </c>
      <c r="D228" s="27" t="s">
        <v>253</v>
      </c>
      <c r="E228" s="27" t="s">
        <v>254</v>
      </c>
      <c r="F228" s="29">
        <v>3006</v>
      </c>
      <c r="G228" s="29">
        <v>3006</v>
      </c>
      <c r="H228" s="29">
        <v>678.912</v>
      </c>
      <c r="I228" s="30">
        <f t="shared" si="7"/>
        <v>0.22585229540918164</v>
      </c>
    </row>
    <row r="229" spans="1:9" ht="12.75">
      <c r="A229" s="28">
        <f t="shared" si="6"/>
        <v>217</v>
      </c>
      <c r="B229" s="26" t="s">
        <v>53</v>
      </c>
      <c r="C229" s="27" t="s">
        <v>255</v>
      </c>
      <c r="D229" s="27" t="s">
        <v>132</v>
      </c>
      <c r="E229" s="27" t="s">
        <v>130</v>
      </c>
      <c r="F229" s="29">
        <v>53493.14</v>
      </c>
      <c r="G229" s="29">
        <v>53493.14</v>
      </c>
      <c r="H229" s="29">
        <f>7736.4915+1221.26644</f>
        <v>8957.75794</v>
      </c>
      <c r="I229" s="30">
        <f t="shared" si="7"/>
        <v>0.16745619980431134</v>
      </c>
    </row>
    <row r="230" spans="1:9" ht="12.75">
      <c r="A230" s="28">
        <f t="shared" si="6"/>
        <v>218</v>
      </c>
      <c r="B230" s="26" t="s">
        <v>54</v>
      </c>
      <c r="C230" s="27" t="s">
        <v>255</v>
      </c>
      <c r="D230" s="27" t="s">
        <v>256</v>
      </c>
      <c r="E230" s="27" t="s">
        <v>130</v>
      </c>
      <c r="F230" s="29">
        <v>7334</v>
      </c>
      <c r="G230" s="29">
        <v>7334</v>
      </c>
      <c r="H230" s="29">
        <f>H231</f>
        <v>1221.26644</v>
      </c>
      <c r="I230" s="30">
        <f t="shared" si="7"/>
        <v>0.16652119443686939</v>
      </c>
    </row>
    <row r="231" spans="1:9" ht="25.5">
      <c r="A231" s="28">
        <f t="shared" si="6"/>
        <v>219</v>
      </c>
      <c r="B231" s="26" t="s">
        <v>55</v>
      </c>
      <c r="C231" s="27" t="s">
        <v>255</v>
      </c>
      <c r="D231" s="27" t="s">
        <v>257</v>
      </c>
      <c r="E231" s="27" t="s">
        <v>130</v>
      </c>
      <c r="F231" s="29">
        <v>7334</v>
      </c>
      <c r="G231" s="29">
        <v>7334</v>
      </c>
      <c r="H231" s="29">
        <f>H232</f>
        <v>1221.26644</v>
      </c>
      <c r="I231" s="30">
        <f t="shared" si="7"/>
        <v>0.16652119443686939</v>
      </c>
    </row>
    <row r="232" spans="1:9" ht="12.75">
      <c r="A232" s="28">
        <f t="shared" si="6"/>
        <v>220</v>
      </c>
      <c r="B232" s="26" t="s">
        <v>52</v>
      </c>
      <c r="C232" s="27" t="s">
        <v>255</v>
      </c>
      <c r="D232" s="27" t="s">
        <v>257</v>
      </c>
      <c r="E232" s="27" t="s">
        <v>254</v>
      </c>
      <c r="F232" s="29">
        <v>7334</v>
      </c>
      <c r="G232" s="29">
        <v>7334</v>
      </c>
      <c r="H232" s="29">
        <v>1221.26644</v>
      </c>
      <c r="I232" s="30">
        <f t="shared" si="7"/>
        <v>0.16652119443686939</v>
      </c>
    </row>
    <row r="233" spans="1:9" ht="51">
      <c r="A233" s="28">
        <f t="shared" si="6"/>
        <v>221</v>
      </c>
      <c r="B233" s="26" t="s">
        <v>317</v>
      </c>
      <c r="C233" s="27" t="s">
        <v>255</v>
      </c>
      <c r="D233" s="27" t="s">
        <v>159</v>
      </c>
      <c r="E233" s="27" t="s">
        <v>130</v>
      </c>
      <c r="F233" s="29">
        <v>41466</v>
      </c>
      <c r="G233" s="29">
        <v>41466</v>
      </c>
      <c r="H233" s="29">
        <v>7562.2473</v>
      </c>
      <c r="I233" s="30">
        <f t="shared" si="7"/>
        <v>0.182372239907394</v>
      </c>
    </row>
    <row r="234" spans="1:9" ht="51">
      <c r="A234" s="28">
        <f t="shared" si="6"/>
        <v>222</v>
      </c>
      <c r="B234" s="26" t="s">
        <v>56</v>
      </c>
      <c r="C234" s="27" t="s">
        <v>255</v>
      </c>
      <c r="D234" s="27" t="s">
        <v>258</v>
      </c>
      <c r="E234" s="27" t="s">
        <v>130</v>
      </c>
      <c r="F234" s="29">
        <v>8687</v>
      </c>
      <c r="G234" s="29">
        <v>8687</v>
      </c>
      <c r="H234" s="29">
        <v>1151.4944</v>
      </c>
      <c r="I234" s="30">
        <f t="shared" si="7"/>
        <v>0.13255374697824335</v>
      </c>
    </row>
    <row r="235" spans="1:9" ht="12.75">
      <c r="A235" s="28">
        <f t="shared" si="6"/>
        <v>223</v>
      </c>
      <c r="B235" s="26" t="s">
        <v>57</v>
      </c>
      <c r="C235" s="27" t="s">
        <v>255</v>
      </c>
      <c r="D235" s="27" t="s">
        <v>258</v>
      </c>
      <c r="E235" s="27" t="s">
        <v>259</v>
      </c>
      <c r="F235" s="29">
        <v>8687</v>
      </c>
      <c r="G235" s="29">
        <v>8687</v>
      </c>
      <c r="H235" s="29">
        <v>1151.4944</v>
      </c>
      <c r="I235" s="30">
        <f t="shared" si="7"/>
        <v>0.13255374697824335</v>
      </c>
    </row>
    <row r="236" spans="1:9" ht="63.75">
      <c r="A236" s="28">
        <f t="shared" si="6"/>
        <v>224</v>
      </c>
      <c r="B236" s="26" t="s">
        <v>58</v>
      </c>
      <c r="C236" s="27" t="s">
        <v>255</v>
      </c>
      <c r="D236" s="27" t="s">
        <v>260</v>
      </c>
      <c r="E236" s="27" t="s">
        <v>130</v>
      </c>
      <c r="F236" s="29">
        <v>32779</v>
      </c>
      <c r="G236" s="29">
        <v>32779</v>
      </c>
      <c r="H236" s="29">
        <v>6410.7529</v>
      </c>
      <c r="I236" s="30">
        <f t="shared" si="7"/>
        <v>0.19557499923731658</v>
      </c>
    </row>
    <row r="237" spans="1:9" ht="12.75">
      <c r="A237" s="28">
        <f t="shared" si="6"/>
        <v>225</v>
      </c>
      <c r="B237" s="26" t="s">
        <v>57</v>
      </c>
      <c r="C237" s="27" t="s">
        <v>255</v>
      </c>
      <c r="D237" s="27" t="s">
        <v>260</v>
      </c>
      <c r="E237" s="27" t="s">
        <v>259</v>
      </c>
      <c r="F237" s="29">
        <v>32779</v>
      </c>
      <c r="G237" s="29">
        <v>32779</v>
      </c>
      <c r="H237" s="29">
        <v>6410.7529</v>
      </c>
      <c r="I237" s="30">
        <f t="shared" si="7"/>
        <v>0.19557499923731658</v>
      </c>
    </row>
    <row r="238" spans="1:9" ht="12.75">
      <c r="A238" s="28">
        <f t="shared" si="6"/>
        <v>226</v>
      </c>
      <c r="B238" s="26" t="s">
        <v>321</v>
      </c>
      <c r="C238" s="27" t="s">
        <v>255</v>
      </c>
      <c r="D238" s="27" t="s">
        <v>163</v>
      </c>
      <c r="E238" s="27" t="s">
        <v>130</v>
      </c>
      <c r="F238" s="29">
        <v>1971.04</v>
      </c>
      <c r="G238" s="29">
        <v>1971.04</v>
      </c>
      <c r="H238" s="29">
        <v>174.2442</v>
      </c>
      <c r="I238" s="30">
        <f t="shared" si="7"/>
        <v>0.08840216332494522</v>
      </c>
    </row>
    <row r="239" spans="1:9" ht="63.75">
      <c r="A239" s="28">
        <f t="shared" si="6"/>
        <v>227</v>
      </c>
      <c r="B239" s="26" t="s">
        <v>357</v>
      </c>
      <c r="C239" s="27" t="s">
        <v>255</v>
      </c>
      <c r="D239" s="27" t="s">
        <v>199</v>
      </c>
      <c r="E239" s="27" t="s">
        <v>130</v>
      </c>
      <c r="F239" s="29">
        <v>250</v>
      </c>
      <c r="G239" s="29">
        <v>250</v>
      </c>
      <c r="H239" s="29">
        <v>0</v>
      </c>
      <c r="I239" s="30">
        <f t="shared" si="7"/>
        <v>0</v>
      </c>
    </row>
    <row r="240" spans="1:9" ht="12.75">
      <c r="A240" s="28">
        <f t="shared" si="6"/>
        <v>228</v>
      </c>
      <c r="B240" s="26" t="s">
        <v>323</v>
      </c>
      <c r="C240" s="27" t="s">
        <v>255</v>
      </c>
      <c r="D240" s="27" t="s">
        <v>199</v>
      </c>
      <c r="E240" s="27" t="s">
        <v>165</v>
      </c>
      <c r="F240" s="29">
        <v>250</v>
      </c>
      <c r="G240" s="29">
        <v>250</v>
      </c>
      <c r="H240" s="29">
        <v>0</v>
      </c>
      <c r="I240" s="30">
        <f t="shared" si="7"/>
        <v>0</v>
      </c>
    </row>
    <row r="241" spans="1:9" ht="51">
      <c r="A241" s="28">
        <f t="shared" si="6"/>
        <v>229</v>
      </c>
      <c r="B241" s="26" t="s">
        <v>59</v>
      </c>
      <c r="C241" s="27" t="s">
        <v>255</v>
      </c>
      <c r="D241" s="27" t="s">
        <v>261</v>
      </c>
      <c r="E241" s="27" t="s">
        <v>130</v>
      </c>
      <c r="F241" s="29">
        <v>1188.04</v>
      </c>
      <c r="G241" s="29">
        <v>1188.04</v>
      </c>
      <c r="H241" s="29">
        <v>0</v>
      </c>
      <c r="I241" s="30">
        <f t="shared" si="7"/>
        <v>0</v>
      </c>
    </row>
    <row r="242" spans="1:9" ht="12.75">
      <c r="A242" s="28">
        <f t="shared" si="6"/>
        <v>230</v>
      </c>
      <c r="B242" s="26" t="s">
        <v>323</v>
      </c>
      <c r="C242" s="27" t="s">
        <v>255</v>
      </c>
      <c r="D242" s="27" t="s">
        <v>261</v>
      </c>
      <c r="E242" s="27" t="s">
        <v>165</v>
      </c>
      <c r="F242" s="29">
        <v>1188.04</v>
      </c>
      <c r="G242" s="29">
        <v>1188.04</v>
      </c>
      <c r="H242" s="29">
        <v>0</v>
      </c>
      <c r="I242" s="30">
        <f t="shared" si="7"/>
        <v>0</v>
      </c>
    </row>
    <row r="243" spans="1:9" ht="51">
      <c r="A243" s="28">
        <f t="shared" si="6"/>
        <v>231</v>
      </c>
      <c r="B243" s="26" t="s">
        <v>39</v>
      </c>
      <c r="C243" s="27" t="s">
        <v>255</v>
      </c>
      <c r="D243" s="27" t="s">
        <v>237</v>
      </c>
      <c r="E243" s="27" t="s">
        <v>130</v>
      </c>
      <c r="F243" s="29">
        <v>533</v>
      </c>
      <c r="G243" s="29">
        <v>533</v>
      </c>
      <c r="H243" s="29">
        <v>174.2442</v>
      </c>
      <c r="I243" s="30">
        <f t="shared" si="7"/>
        <v>0.32691219512195124</v>
      </c>
    </row>
    <row r="244" spans="1:9" ht="12.75">
      <c r="A244" s="28">
        <f t="shared" si="6"/>
        <v>232</v>
      </c>
      <c r="B244" s="26" t="s">
        <v>323</v>
      </c>
      <c r="C244" s="27" t="s">
        <v>255</v>
      </c>
      <c r="D244" s="27" t="s">
        <v>237</v>
      </c>
      <c r="E244" s="27" t="s">
        <v>165</v>
      </c>
      <c r="F244" s="29">
        <v>533</v>
      </c>
      <c r="G244" s="29">
        <v>533</v>
      </c>
      <c r="H244" s="29">
        <v>174.2442</v>
      </c>
      <c r="I244" s="30">
        <f t="shared" si="7"/>
        <v>0.32691219512195124</v>
      </c>
    </row>
    <row r="245" spans="1:9" ht="38.25">
      <c r="A245" s="28">
        <f t="shared" si="6"/>
        <v>233</v>
      </c>
      <c r="B245" s="26" t="s">
        <v>351</v>
      </c>
      <c r="C245" s="27" t="s">
        <v>255</v>
      </c>
      <c r="D245" s="27" t="s">
        <v>193</v>
      </c>
      <c r="E245" s="27" t="s">
        <v>130</v>
      </c>
      <c r="F245" s="29">
        <v>537.3</v>
      </c>
      <c r="G245" s="29">
        <v>537.3</v>
      </c>
      <c r="H245" s="29">
        <v>0</v>
      </c>
      <c r="I245" s="30">
        <f t="shared" si="7"/>
        <v>0</v>
      </c>
    </row>
    <row r="246" spans="1:9" ht="25.5">
      <c r="A246" s="28">
        <f t="shared" si="6"/>
        <v>234</v>
      </c>
      <c r="B246" s="26" t="s">
        <v>60</v>
      </c>
      <c r="C246" s="27" t="s">
        <v>255</v>
      </c>
      <c r="D246" s="27" t="s">
        <v>262</v>
      </c>
      <c r="E246" s="27" t="s">
        <v>130</v>
      </c>
      <c r="F246" s="29">
        <v>537.3</v>
      </c>
      <c r="G246" s="29">
        <v>537.3</v>
      </c>
      <c r="H246" s="29">
        <v>0</v>
      </c>
      <c r="I246" s="30">
        <f t="shared" si="7"/>
        <v>0</v>
      </c>
    </row>
    <row r="247" spans="1:9" ht="12.75">
      <c r="A247" s="28">
        <f t="shared" si="6"/>
        <v>235</v>
      </c>
      <c r="B247" s="26" t="s">
        <v>52</v>
      </c>
      <c r="C247" s="27" t="s">
        <v>255</v>
      </c>
      <c r="D247" s="27" t="s">
        <v>262</v>
      </c>
      <c r="E247" s="27" t="s">
        <v>254</v>
      </c>
      <c r="F247" s="29">
        <v>537.3</v>
      </c>
      <c r="G247" s="29">
        <v>537.3</v>
      </c>
      <c r="H247" s="29">
        <v>0</v>
      </c>
      <c r="I247" s="30">
        <f t="shared" si="7"/>
        <v>0</v>
      </c>
    </row>
    <row r="248" spans="1:9" ht="51">
      <c r="A248" s="28">
        <f t="shared" si="6"/>
        <v>236</v>
      </c>
      <c r="B248" s="26" t="s">
        <v>61</v>
      </c>
      <c r="C248" s="27" t="s">
        <v>255</v>
      </c>
      <c r="D248" s="27" t="s">
        <v>263</v>
      </c>
      <c r="E248" s="27" t="s">
        <v>130</v>
      </c>
      <c r="F248" s="29">
        <v>2184.8</v>
      </c>
      <c r="G248" s="29">
        <v>2184.8</v>
      </c>
      <c r="H248" s="29">
        <v>0</v>
      </c>
      <c r="I248" s="30">
        <f t="shared" si="7"/>
        <v>0</v>
      </c>
    </row>
    <row r="249" spans="1:9" ht="38.25">
      <c r="A249" s="28">
        <f t="shared" si="6"/>
        <v>237</v>
      </c>
      <c r="B249" s="26" t="s">
        <v>62</v>
      </c>
      <c r="C249" s="27" t="s">
        <v>255</v>
      </c>
      <c r="D249" s="27" t="s">
        <v>264</v>
      </c>
      <c r="E249" s="27" t="s">
        <v>130</v>
      </c>
      <c r="F249" s="29">
        <v>797.6</v>
      </c>
      <c r="G249" s="29">
        <v>797.6</v>
      </c>
      <c r="H249" s="29">
        <v>0</v>
      </c>
      <c r="I249" s="30">
        <f t="shared" si="7"/>
        <v>0</v>
      </c>
    </row>
    <row r="250" spans="1:9" ht="12.75">
      <c r="A250" s="28">
        <f t="shared" si="6"/>
        <v>238</v>
      </c>
      <c r="B250" s="26" t="s">
        <v>52</v>
      </c>
      <c r="C250" s="27" t="s">
        <v>255</v>
      </c>
      <c r="D250" s="27" t="s">
        <v>264</v>
      </c>
      <c r="E250" s="27" t="s">
        <v>254</v>
      </c>
      <c r="F250" s="29">
        <v>797.6</v>
      </c>
      <c r="G250" s="29">
        <v>797.6</v>
      </c>
      <c r="H250" s="29">
        <v>0</v>
      </c>
      <c r="I250" s="30">
        <f t="shared" si="7"/>
        <v>0</v>
      </c>
    </row>
    <row r="251" spans="1:9" ht="38.25">
      <c r="A251" s="28">
        <f t="shared" si="6"/>
        <v>239</v>
      </c>
      <c r="B251" s="26" t="s">
        <v>63</v>
      </c>
      <c r="C251" s="27" t="s">
        <v>255</v>
      </c>
      <c r="D251" s="27" t="s">
        <v>265</v>
      </c>
      <c r="E251" s="27" t="s">
        <v>130</v>
      </c>
      <c r="F251" s="29">
        <v>1387.2</v>
      </c>
      <c r="G251" s="29">
        <v>1387.2</v>
      </c>
      <c r="H251" s="29">
        <v>0</v>
      </c>
      <c r="I251" s="30">
        <f t="shared" si="7"/>
        <v>0</v>
      </c>
    </row>
    <row r="252" spans="1:9" ht="12.75">
      <c r="A252" s="28">
        <f t="shared" si="6"/>
        <v>240</v>
      </c>
      <c r="B252" s="26" t="s">
        <v>52</v>
      </c>
      <c r="C252" s="27" t="s">
        <v>255</v>
      </c>
      <c r="D252" s="27" t="s">
        <v>265</v>
      </c>
      <c r="E252" s="27" t="s">
        <v>254</v>
      </c>
      <c r="F252" s="29">
        <v>1387.2</v>
      </c>
      <c r="G252" s="29">
        <v>1387.2</v>
      </c>
      <c r="H252" s="29">
        <v>0</v>
      </c>
      <c r="I252" s="30">
        <f t="shared" si="7"/>
        <v>0</v>
      </c>
    </row>
    <row r="253" spans="1:9" ht="25.5">
      <c r="A253" s="28">
        <f t="shared" si="6"/>
        <v>241</v>
      </c>
      <c r="B253" s="26" t="s">
        <v>64</v>
      </c>
      <c r="C253" s="27" t="s">
        <v>266</v>
      </c>
      <c r="D253" s="27" t="s">
        <v>132</v>
      </c>
      <c r="E253" s="27" t="s">
        <v>130</v>
      </c>
      <c r="F253" s="29">
        <v>4009</v>
      </c>
      <c r="G253" s="29">
        <v>4009</v>
      </c>
      <c r="H253" s="29">
        <v>271.0959</v>
      </c>
      <c r="I253" s="30">
        <f t="shared" si="7"/>
        <v>0.06762182589174356</v>
      </c>
    </row>
    <row r="254" spans="1:9" ht="51">
      <c r="A254" s="28">
        <f t="shared" si="6"/>
        <v>242</v>
      </c>
      <c r="B254" s="26" t="s">
        <v>317</v>
      </c>
      <c r="C254" s="27" t="s">
        <v>266</v>
      </c>
      <c r="D254" s="27" t="s">
        <v>159</v>
      </c>
      <c r="E254" s="27" t="s">
        <v>130</v>
      </c>
      <c r="F254" s="29">
        <v>4009</v>
      </c>
      <c r="G254" s="29">
        <v>4009</v>
      </c>
      <c r="H254" s="29">
        <v>271.0959</v>
      </c>
      <c r="I254" s="30">
        <f t="shared" si="7"/>
        <v>0.06762182589174356</v>
      </c>
    </row>
    <row r="255" spans="1:9" ht="51">
      <c r="A255" s="28">
        <f t="shared" si="6"/>
        <v>243</v>
      </c>
      <c r="B255" s="26" t="s">
        <v>56</v>
      </c>
      <c r="C255" s="27" t="s">
        <v>266</v>
      </c>
      <c r="D255" s="27" t="s">
        <v>258</v>
      </c>
      <c r="E255" s="27" t="s">
        <v>130</v>
      </c>
      <c r="F255" s="29">
        <v>475</v>
      </c>
      <c r="G255" s="29">
        <v>475</v>
      </c>
      <c r="H255" s="29">
        <v>88.0087</v>
      </c>
      <c r="I255" s="30">
        <f t="shared" si="7"/>
        <v>0.18528147368421052</v>
      </c>
    </row>
    <row r="256" spans="1:9" ht="25.5">
      <c r="A256" s="28">
        <f t="shared" si="6"/>
        <v>244</v>
      </c>
      <c r="B256" s="26" t="s">
        <v>296</v>
      </c>
      <c r="C256" s="27" t="s">
        <v>266</v>
      </c>
      <c r="D256" s="27" t="s">
        <v>258</v>
      </c>
      <c r="E256" s="27" t="s">
        <v>136</v>
      </c>
      <c r="F256" s="29">
        <v>475</v>
      </c>
      <c r="G256" s="29">
        <v>475</v>
      </c>
      <c r="H256" s="29">
        <v>88.0087</v>
      </c>
      <c r="I256" s="30">
        <f t="shared" si="7"/>
        <v>0.18528147368421052</v>
      </c>
    </row>
    <row r="257" spans="1:9" ht="63.75">
      <c r="A257" s="28">
        <f t="shared" si="6"/>
        <v>245</v>
      </c>
      <c r="B257" s="26" t="s">
        <v>58</v>
      </c>
      <c r="C257" s="27" t="s">
        <v>266</v>
      </c>
      <c r="D257" s="27" t="s">
        <v>260</v>
      </c>
      <c r="E257" s="27" t="s">
        <v>130</v>
      </c>
      <c r="F257" s="29">
        <v>3534</v>
      </c>
      <c r="G257" s="29">
        <v>3534</v>
      </c>
      <c r="H257" s="29">
        <v>183.0872</v>
      </c>
      <c r="I257" s="30">
        <f t="shared" si="7"/>
        <v>0.051807357102433504</v>
      </c>
    </row>
    <row r="258" spans="1:9" ht="25.5">
      <c r="A258" s="28">
        <f t="shared" si="6"/>
        <v>246</v>
      </c>
      <c r="B258" s="26" t="s">
        <v>296</v>
      </c>
      <c r="C258" s="27" t="s">
        <v>266</v>
      </c>
      <c r="D258" s="27" t="s">
        <v>260</v>
      </c>
      <c r="E258" s="27" t="s">
        <v>136</v>
      </c>
      <c r="F258" s="29">
        <v>3534</v>
      </c>
      <c r="G258" s="29">
        <v>3534</v>
      </c>
      <c r="H258" s="29">
        <v>183.0872</v>
      </c>
      <c r="I258" s="30">
        <f t="shared" si="7"/>
        <v>0.051807357102433504</v>
      </c>
    </row>
    <row r="259" spans="1:9" ht="12.75">
      <c r="A259" s="31">
        <f t="shared" si="6"/>
        <v>247</v>
      </c>
      <c r="B259" s="32" t="s">
        <v>65</v>
      </c>
      <c r="C259" s="33" t="s">
        <v>267</v>
      </c>
      <c r="D259" s="33" t="s">
        <v>132</v>
      </c>
      <c r="E259" s="33" t="s">
        <v>130</v>
      </c>
      <c r="F259" s="34">
        <v>7459.1215</v>
      </c>
      <c r="G259" s="34">
        <v>7459.1215</v>
      </c>
      <c r="H259" s="34">
        <v>763.1809</v>
      </c>
      <c r="I259" s="35">
        <f t="shared" si="7"/>
        <v>0.10231511847608327</v>
      </c>
    </row>
    <row r="260" spans="1:9" ht="12.75">
      <c r="A260" s="28">
        <f t="shared" si="6"/>
        <v>248</v>
      </c>
      <c r="B260" s="26" t="s">
        <v>66</v>
      </c>
      <c r="C260" s="27" t="s">
        <v>268</v>
      </c>
      <c r="D260" s="27" t="s">
        <v>132</v>
      </c>
      <c r="E260" s="27" t="s">
        <v>130</v>
      </c>
      <c r="F260" s="29">
        <v>1907</v>
      </c>
      <c r="G260" s="29">
        <f>G261</f>
        <v>1907</v>
      </c>
      <c r="H260" s="29">
        <v>70.1849</v>
      </c>
      <c r="I260" s="30">
        <f t="shared" si="7"/>
        <v>0.036803828002097534</v>
      </c>
    </row>
    <row r="261" spans="1:9" ht="12.75">
      <c r="A261" s="28">
        <f t="shared" si="6"/>
        <v>249</v>
      </c>
      <c r="B261" s="26" t="s">
        <v>321</v>
      </c>
      <c r="C261" s="27" t="s">
        <v>268</v>
      </c>
      <c r="D261" s="27" t="s">
        <v>163</v>
      </c>
      <c r="E261" s="27" t="s">
        <v>130</v>
      </c>
      <c r="F261" s="29">
        <v>1907</v>
      </c>
      <c r="G261" s="29">
        <f>G262</f>
        <v>1907</v>
      </c>
      <c r="H261" s="29">
        <v>70.1849</v>
      </c>
      <c r="I261" s="30">
        <f t="shared" si="7"/>
        <v>0.036803828002097534</v>
      </c>
    </row>
    <row r="262" spans="1:9" ht="38.25">
      <c r="A262" s="28">
        <f t="shared" si="6"/>
        <v>250</v>
      </c>
      <c r="B262" s="26" t="s">
        <v>67</v>
      </c>
      <c r="C262" s="27" t="s">
        <v>268</v>
      </c>
      <c r="D262" s="27" t="s">
        <v>269</v>
      </c>
      <c r="E262" s="27" t="s">
        <v>130</v>
      </c>
      <c r="F262" s="29">
        <v>1907</v>
      </c>
      <c r="G262" s="29">
        <f>G263</f>
        <v>1907</v>
      </c>
      <c r="H262" s="29">
        <v>70.1849</v>
      </c>
      <c r="I262" s="30">
        <f t="shared" si="7"/>
        <v>0.036803828002097534</v>
      </c>
    </row>
    <row r="263" spans="1:9" ht="12.75">
      <c r="A263" s="28">
        <f t="shared" si="6"/>
        <v>251</v>
      </c>
      <c r="B263" s="26" t="s">
        <v>323</v>
      </c>
      <c r="C263" s="27" t="s">
        <v>268</v>
      </c>
      <c r="D263" s="27" t="s">
        <v>269</v>
      </c>
      <c r="E263" s="27" t="s">
        <v>165</v>
      </c>
      <c r="F263" s="29">
        <v>1907</v>
      </c>
      <c r="G263" s="29">
        <f>2200.085-293.085</f>
        <v>1907</v>
      </c>
      <c r="H263" s="29">
        <v>70.1849</v>
      </c>
      <c r="I263" s="30">
        <f t="shared" si="7"/>
        <v>0.036803828002097534</v>
      </c>
    </row>
    <row r="264" spans="1:9" ht="25.5">
      <c r="A264" s="28">
        <f t="shared" si="6"/>
        <v>252</v>
      </c>
      <c r="B264" s="26" t="s">
        <v>68</v>
      </c>
      <c r="C264" s="27" t="s">
        <v>270</v>
      </c>
      <c r="D264" s="27" t="s">
        <v>132</v>
      </c>
      <c r="E264" s="27" t="s">
        <v>130</v>
      </c>
      <c r="F264" s="29">
        <v>5552.12</v>
      </c>
      <c r="G264" s="29">
        <f>5259.0365+293.085</f>
        <v>5552.1215</v>
      </c>
      <c r="H264" s="29">
        <v>692.996</v>
      </c>
      <c r="I264" s="30">
        <f t="shared" si="7"/>
        <v>0.12481643278159528</v>
      </c>
    </row>
    <row r="265" spans="1:9" ht="25.5">
      <c r="A265" s="28">
        <f t="shared" si="6"/>
        <v>253</v>
      </c>
      <c r="B265" s="26" t="s">
        <v>69</v>
      </c>
      <c r="C265" s="27" t="s">
        <v>270</v>
      </c>
      <c r="D265" s="27" t="s">
        <v>271</v>
      </c>
      <c r="E265" s="27" t="s">
        <v>130</v>
      </c>
      <c r="F265" s="29">
        <v>3517.1215</v>
      </c>
      <c r="G265" s="29">
        <v>3517.1215</v>
      </c>
      <c r="H265" s="29">
        <v>692.996</v>
      </c>
      <c r="I265" s="30">
        <f t="shared" si="7"/>
        <v>0.19703499011905046</v>
      </c>
    </row>
    <row r="266" spans="1:9" ht="51">
      <c r="A266" s="28">
        <f t="shared" si="6"/>
        <v>254</v>
      </c>
      <c r="B266" s="26" t="s">
        <v>70</v>
      </c>
      <c r="C266" s="27" t="s">
        <v>270</v>
      </c>
      <c r="D266" s="27" t="s">
        <v>272</v>
      </c>
      <c r="E266" s="27" t="s">
        <v>130</v>
      </c>
      <c r="F266" s="29">
        <v>3517.1215</v>
      </c>
      <c r="G266" s="29">
        <v>3517.1215</v>
      </c>
      <c r="H266" s="29">
        <v>692.996</v>
      </c>
      <c r="I266" s="30">
        <f t="shared" si="7"/>
        <v>0.19703499011905046</v>
      </c>
    </row>
    <row r="267" spans="1:9" ht="25.5">
      <c r="A267" s="28">
        <f t="shared" si="6"/>
        <v>255</v>
      </c>
      <c r="B267" s="26" t="s">
        <v>316</v>
      </c>
      <c r="C267" s="27" t="s">
        <v>270</v>
      </c>
      <c r="D267" s="27" t="s">
        <v>272</v>
      </c>
      <c r="E267" s="27" t="s">
        <v>158</v>
      </c>
      <c r="F267" s="29">
        <v>3517.1215</v>
      </c>
      <c r="G267" s="29">
        <v>3517.1215</v>
      </c>
      <c r="H267" s="29">
        <v>692.996</v>
      </c>
      <c r="I267" s="30">
        <f t="shared" si="7"/>
        <v>0.19703499011905046</v>
      </c>
    </row>
    <row r="268" spans="1:9" ht="12.75">
      <c r="A268" s="28">
        <f t="shared" si="6"/>
        <v>256</v>
      </c>
      <c r="B268" s="26" t="s">
        <v>321</v>
      </c>
      <c r="C268" s="27" t="s">
        <v>270</v>
      </c>
      <c r="D268" s="27" t="s">
        <v>163</v>
      </c>
      <c r="E268" s="27" t="s">
        <v>130</v>
      </c>
      <c r="F268" s="29">
        <v>2035</v>
      </c>
      <c r="G268" s="29">
        <f>G269</f>
        <v>2035</v>
      </c>
      <c r="H268" s="29">
        <v>0</v>
      </c>
      <c r="I268" s="30">
        <f t="shared" si="7"/>
        <v>0</v>
      </c>
    </row>
    <row r="269" spans="1:9" ht="38.25">
      <c r="A269" s="28">
        <f aca="true" t="shared" si="8" ref="A269:A314">1+A268</f>
        <v>257</v>
      </c>
      <c r="B269" s="26" t="s">
        <v>67</v>
      </c>
      <c r="C269" s="27" t="s">
        <v>270</v>
      </c>
      <c r="D269" s="27" t="s">
        <v>269</v>
      </c>
      <c r="E269" s="27" t="s">
        <v>130</v>
      </c>
      <c r="F269" s="29">
        <v>2035</v>
      </c>
      <c r="G269" s="29">
        <f>G270</f>
        <v>2035</v>
      </c>
      <c r="H269" s="29">
        <v>0</v>
      </c>
      <c r="I269" s="30">
        <f aca="true" t="shared" si="9" ref="I269:I315">H269/G269</f>
        <v>0</v>
      </c>
    </row>
    <row r="270" spans="1:9" ht="12.75">
      <c r="A270" s="28">
        <f t="shared" si="8"/>
        <v>258</v>
      </c>
      <c r="B270" s="26" t="s">
        <v>323</v>
      </c>
      <c r="C270" s="27" t="s">
        <v>270</v>
      </c>
      <c r="D270" s="27" t="s">
        <v>269</v>
      </c>
      <c r="E270" s="27" t="s">
        <v>165</v>
      </c>
      <c r="F270" s="29">
        <v>2035</v>
      </c>
      <c r="G270" s="29">
        <f>1741.915+293.085</f>
        <v>2035</v>
      </c>
      <c r="H270" s="29">
        <v>0</v>
      </c>
      <c r="I270" s="30">
        <f t="shared" si="9"/>
        <v>0</v>
      </c>
    </row>
    <row r="271" spans="1:9" ht="51">
      <c r="A271" s="31">
        <f t="shared" si="8"/>
        <v>259</v>
      </c>
      <c r="B271" s="32" t="s">
        <v>71</v>
      </c>
      <c r="C271" s="33" t="s">
        <v>273</v>
      </c>
      <c r="D271" s="33" t="s">
        <v>132</v>
      </c>
      <c r="E271" s="33" t="s">
        <v>130</v>
      </c>
      <c r="F271" s="34">
        <v>141828</v>
      </c>
      <c r="G271" s="34">
        <v>141828</v>
      </c>
      <c r="H271" s="34">
        <f>25443.5+596.4</f>
        <v>26039.9</v>
      </c>
      <c r="I271" s="35">
        <f t="shared" si="9"/>
        <v>0.1836019685816623</v>
      </c>
    </row>
    <row r="272" spans="1:9" ht="38.25">
      <c r="A272" s="28">
        <f t="shared" si="8"/>
        <v>260</v>
      </c>
      <c r="B272" s="26" t="s">
        <v>72</v>
      </c>
      <c r="C272" s="27" t="s">
        <v>274</v>
      </c>
      <c r="D272" s="27" t="s">
        <v>132</v>
      </c>
      <c r="E272" s="27" t="s">
        <v>130</v>
      </c>
      <c r="F272" s="29">
        <v>32200</v>
      </c>
      <c r="G272" s="29">
        <v>32200</v>
      </c>
      <c r="H272" s="29">
        <v>8050</v>
      </c>
      <c r="I272" s="30">
        <f t="shared" si="9"/>
        <v>0.25</v>
      </c>
    </row>
    <row r="273" spans="1:9" ht="12.75">
      <c r="A273" s="28">
        <f t="shared" si="8"/>
        <v>261</v>
      </c>
      <c r="B273" s="26" t="s">
        <v>73</v>
      </c>
      <c r="C273" s="27" t="s">
        <v>274</v>
      </c>
      <c r="D273" s="27" t="s">
        <v>275</v>
      </c>
      <c r="E273" s="27" t="s">
        <v>130</v>
      </c>
      <c r="F273" s="29">
        <v>2745</v>
      </c>
      <c r="G273" s="29">
        <v>2745</v>
      </c>
      <c r="H273" s="29">
        <v>690</v>
      </c>
      <c r="I273" s="30">
        <f t="shared" si="9"/>
        <v>0.25136612021857924</v>
      </c>
    </row>
    <row r="274" spans="1:9" ht="25.5">
      <c r="A274" s="28">
        <f t="shared" si="8"/>
        <v>262</v>
      </c>
      <c r="B274" s="26" t="s">
        <v>74</v>
      </c>
      <c r="C274" s="27" t="s">
        <v>274</v>
      </c>
      <c r="D274" s="27" t="s">
        <v>276</v>
      </c>
      <c r="E274" s="27" t="s">
        <v>130</v>
      </c>
      <c r="F274" s="29">
        <v>2745</v>
      </c>
      <c r="G274" s="29">
        <v>2745</v>
      </c>
      <c r="H274" s="29">
        <v>690</v>
      </c>
      <c r="I274" s="30">
        <f t="shared" si="9"/>
        <v>0.25136612021857924</v>
      </c>
    </row>
    <row r="275" spans="1:9" ht="12.75">
      <c r="A275" s="28">
        <f t="shared" si="8"/>
        <v>263</v>
      </c>
      <c r="B275" s="26" t="s">
        <v>75</v>
      </c>
      <c r="C275" s="27" t="s">
        <v>274</v>
      </c>
      <c r="D275" s="27" t="s">
        <v>276</v>
      </c>
      <c r="E275" s="27" t="s">
        <v>277</v>
      </c>
      <c r="F275" s="29">
        <v>2745</v>
      </c>
      <c r="G275" s="29">
        <v>2745</v>
      </c>
      <c r="H275" s="29">
        <v>690</v>
      </c>
      <c r="I275" s="30">
        <f t="shared" si="9"/>
        <v>0.25136612021857924</v>
      </c>
    </row>
    <row r="276" spans="1:9" ht="51">
      <c r="A276" s="28">
        <f t="shared" si="8"/>
        <v>264</v>
      </c>
      <c r="B276" s="26" t="s">
        <v>317</v>
      </c>
      <c r="C276" s="27" t="s">
        <v>274</v>
      </c>
      <c r="D276" s="27" t="s">
        <v>159</v>
      </c>
      <c r="E276" s="27" t="s">
        <v>130</v>
      </c>
      <c r="F276" s="29">
        <v>29455</v>
      </c>
      <c r="G276" s="29">
        <v>29455</v>
      </c>
      <c r="H276" s="29">
        <v>7360</v>
      </c>
      <c r="I276" s="30">
        <f t="shared" si="9"/>
        <v>0.24987268714988967</v>
      </c>
    </row>
    <row r="277" spans="1:9" ht="51">
      <c r="A277" s="28">
        <f t="shared" si="8"/>
        <v>265</v>
      </c>
      <c r="B277" s="26" t="s">
        <v>76</v>
      </c>
      <c r="C277" s="27" t="s">
        <v>274</v>
      </c>
      <c r="D277" s="27" t="s">
        <v>278</v>
      </c>
      <c r="E277" s="27" t="s">
        <v>130</v>
      </c>
      <c r="F277" s="29">
        <v>29455</v>
      </c>
      <c r="G277" s="29">
        <v>29455</v>
      </c>
      <c r="H277" s="29">
        <v>7360</v>
      </c>
      <c r="I277" s="30">
        <f t="shared" si="9"/>
        <v>0.24987268714988967</v>
      </c>
    </row>
    <row r="278" spans="1:9" ht="25.5">
      <c r="A278" s="28">
        <f t="shared" si="8"/>
        <v>266</v>
      </c>
      <c r="B278" s="26" t="s">
        <v>77</v>
      </c>
      <c r="C278" s="27" t="s">
        <v>274</v>
      </c>
      <c r="D278" s="27" t="s">
        <v>278</v>
      </c>
      <c r="E278" s="27" t="s">
        <v>279</v>
      </c>
      <c r="F278" s="29">
        <v>29455</v>
      </c>
      <c r="G278" s="29">
        <v>29455</v>
      </c>
      <c r="H278" s="29">
        <v>7360</v>
      </c>
      <c r="I278" s="30">
        <f t="shared" si="9"/>
        <v>0.24987268714988967</v>
      </c>
    </row>
    <row r="279" spans="1:9" ht="25.5">
      <c r="A279" s="28">
        <f t="shared" si="8"/>
        <v>267</v>
      </c>
      <c r="B279" s="26" t="s">
        <v>78</v>
      </c>
      <c r="C279" s="27" t="s">
        <v>280</v>
      </c>
      <c r="D279" s="27" t="s">
        <v>132</v>
      </c>
      <c r="E279" s="27" t="s">
        <v>130</v>
      </c>
      <c r="F279" s="29">
        <v>109628</v>
      </c>
      <c r="G279" s="29">
        <v>109628</v>
      </c>
      <c r="H279" s="29">
        <f>17393.5+596.4</f>
        <v>17989.9</v>
      </c>
      <c r="I279" s="30">
        <f t="shared" si="9"/>
        <v>0.1640995001277046</v>
      </c>
    </row>
    <row r="280" spans="1:9" ht="25.5">
      <c r="A280" s="28">
        <f t="shared" si="8"/>
        <v>268</v>
      </c>
      <c r="B280" s="26" t="s">
        <v>79</v>
      </c>
      <c r="C280" s="27" t="s">
        <v>280</v>
      </c>
      <c r="D280" s="27" t="s">
        <v>281</v>
      </c>
      <c r="E280" s="27" t="s">
        <v>130</v>
      </c>
      <c r="F280" s="29">
        <v>1206.5</v>
      </c>
      <c r="G280" s="29">
        <v>1206.5</v>
      </c>
      <c r="H280" s="29">
        <f>H281</f>
        <v>596.4</v>
      </c>
      <c r="I280" s="30">
        <f t="shared" si="9"/>
        <v>0.4943224202237878</v>
      </c>
    </row>
    <row r="281" spans="1:9" ht="38.25">
      <c r="A281" s="28">
        <f t="shared" si="8"/>
        <v>269</v>
      </c>
      <c r="B281" s="26" t="s">
        <v>80</v>
      </c>
      <c r="C281" s="27" t="s">
        <v>280</v>
      </c>
      <c r="D281" s="27" t="s">
        <v>282</v>
      </c>
      <c r="E281" s="27" t="s">
        <v>130</v>
      </c>
      <c r="F281" s="29">
        <v>1193.2</v>
      </c>
      <c r="G281" s="29">
        <v>1193.2</v>
      </c>
      <c r="H281" s="29">
        <f>H282</f>
        <v>596.4</v>
      </c>
      <c r="I281" s="30">
        <f t="shared" si="9"/>
        <v>0.499832383506537</v>
      </c>
    </row>
    <row r="282" spans="1:9" ht="12.75">
      <c r="A282" s="28">
        <f t="shared" si="8"/>
        <v>270</v>
      </c>
      <c r="B282" s="26" t="s">
        <v>81</v>
      </c>
      <c r="C282" s="27" t="s">
        <v>280</v>
      </c>
      <c r="D282" s="27" t="s">
        <v>282</v>
      </c>
      <c r="E282" s="27" t="s">
        <v>283</v>
      </c>
      <c r="F282" s="29">
        <v>1193.2</v>
      </c>
      <c r="G282" s="29">
        <v>1193.2</v>
      </c>
      <c r="H282" s="29">
        <v>596.4</v>
      </c>
      <c r="I282" s="30">
        <f t="shared" si="9"/>
        <v>0.499832383506537</v>
      </c>
    </row>
    <row r="283" spans="1:9" ht="51">
      <c r="A283" s="28">
        <f t="shared" si="8"/>
        <v>271</v>
      </c>
      <c r="B283" s="26" t="s">
        <v>82</v>
      </c>
      <c r="C283" s="27" t="s">
        <v>280</v>
      </c>
      <c r="D283" s="27" t="s">
        <v>284</v>
      </c>
      <c r="E283" s="27" t="s">
        <v>130</v>
      </c>
      <c r="F283" s="29">
        <v>13.3</v>
      </c>
      <c r="G283" s="29">
        <v>13.3</v>
      </c>
      <c r="H283" s="29">
        <v>0</v>
      </c>
      <c r="I283" s="30">
        <f t="shared" si="9"/>
        <v>0</v>
      </c>
    </row>
    <row r="284" spans="1:9" ht="12.75">
      <c r="A284" s="28">
        <f t="shared" si="8"/>
        <v>272</v>
      </c>
      <c r="B284" s="26" t="s">
        <v>81</v>
      </c>
      <c r="C284" s="27" t="s">
        <v>280</v>
      </c>
      <c r="D284" s="27" t="s">
        <v>284</v>
      </c>
      <c r="E284" s="27" t="s">
        <v>283</v>
      </c>
      <c r="F284" s="29">
        <v>13.3</v>
      </c>
      <c r="G284" s="29">
        <v>13.3</v>
      </c>
      <c r="H284" s="29">
        <v>0</v>
      </c>
      <c r="I284" s="30">
        <f t="shared" si="9"/>
        <v>0</v>
      </c>
    </row>
    <row r="285" spans="1:9" ht="25.5">
      <c r="A285" s="28">
        <f t="shared" si="8"/>
        <v>273</v>
      </c>
      <c r="B285" s="26" t="s">
        <v>83</v>
      </c>
      <c r="C285" s="27" t="s">
        <v>280</v>
      </c>
      <c r="D285" s="27" t="s">
        <v>285</v>
      </c>
      <c r="E285" s="27" t="s">
        <v>130</v>
      </c>
      <c r="F285" s="29">
        <v>72493</v>
      </c>
      <c r="G285" s="29">
        <v>72493</v>
      </c>
      <c r="H285" s="29">
        <v>17393</v>
      </c>
      <c r="I285" s="30">
        <f t="shared" si="9"/>
        <v>0.2399266136040721</v>
      </c>
    </row>
    <row r="286" spans="1:9" ht="25.5">
      <c r="A286" s="28">
        <f t="shared" si="8"/>
        <v>274</v>
      </c>
      <c r="B286" s="26" t="s">
        <v>84</v>
      </c>
      <c r="C286" s="27" t="s">
        <v>280</v>
      </c>
      <c r="D286" s="27" t="s">
        <v>286</v>
      </c>
      <c r="E286" s="27" t="s">
        <v>130</v>
      </c>
      <c r="F286" s="29">
        <v>69571</v>
      </c>
      <c r="G286" s="29">
        <v>69571</v>
      </c>
      <c r="H286" s="29">
        <v>17393</v>
      </c>
      <c r="I286" s="30">
        <f t="shared" si="9"/>
        <v>0.25000359345129436</v>
      </c>
    </row>
    <row r="287" spans="1:9" ht="25.5">
      <c r="A287" s="28">
        <f t="shared" si="8"/>
        <v>275</v>
      </c>
      <c r="B287" s="26" t="s">
        <v>77</v>
      </c>
      <c r="C287" s="27" t="s">
        <v>280</v>
      </c>
      <c r="D287" s="27" t="s">
        <v>286</v>
      </c>
      <c r="E287" s="27" t="s">
        <v>279</v>
      </c>
      <c r="F287" s="29">
        <v>69571</v>
      </c>
      <c r="G287" s="29">
        <v>69571</v>
      </c>
      <c r="H287" s="29">
        <v>17393</v>
      </c>
      <c r="I287" s="30">
        <f t="shared" si="9"/>
        <v>0.25000359345129436</v>
      </c>
    </row>
    <row r="288" spans="1:9" ht="25.5">
      <c r="A288" s="28">
        <f t="shared" si="8"/>
        <v>276</v>
      </c>
      <c r="B288" s="26" t="s">
        <v>85</v>
      </c>
      <c r="C288" s="27" t="s">
        <v>280</v>
      </c>
      <c r="D288" s="27" t="s">
        <v>287</v>
      </c>
      <c r="E288" s="27" t="s">
        <v>130</v>
      </c>
      <c r="F288" s="29">
        <v>2922</v>
      </c>
      <c r="G288" s="29">
        <v>2922</v>
      </c>
      <c r="H288" s="29">
        <v>0</v>
      </c>
      <c r="I288" s="30">
        <f t="shared" si="9"/>
        <v>0</v>
      </c>
    </row>
    <row r="289" spans="1:9" ht="25.5">
      <c r="A289" s="28">
        <f t="shared" si="8"/>
        <v>277</v>
      </c>
      <c r="B289" s="26" t="s">
        <v>77</v>
      </c>
      <c r="C289" s="27" t="s">
        <v>280</v>
      </c>
      <c r="D289" s="27" t="s">
        <v>287</v>
      </c>
      <c r="E289" s="27" t="s">
        <v>279</v>
      </c>
      <c r="F289" s="29">
        <v>2922</v>
      </c>
      <c r="G289" s="29">
        <v>2922</v>
      </c>
      <c r="H289" s="29">
        <v>0</v>
      </c>
      <c r="I289" s="30">
        <f t="shared" si="9"/>
        <v>0</v>
      </c>
    </row>
    <row r="290" spans="1:9" ht="51">
      <c r="A290" s="28">
        <f t="shared" si="8"/>
        <v>278</v>
      </c>
      <c r="B290" s="26" t="s">
        <v>317</v>
      </c>
      <c r="C290" s="27" t="s">
        <v>280</v>
      </c>
      <c r="D290" s="27" t="s">
        <v>159</v>
      </c>
      <c r="E290" s="27" t="s">
        <v>130</v>
      </c>
      <c r="F290" s="29">
        <v>0.5</v>
      </c>
      <c r="G290" s="29">
        <v>0.5</v>
      </c>
      <c r="H290" s="29">
        <v>0.5</v>
      </c>
      <c r="I290" s="30">
        <f t="shared" si="9"/>
        <v>1</v>
      </c>
    </row>
    <row r="291" spans="1:9" ht="76.5">
      <c r="A291" s="28">
        <f t="shared" si="8"/>
        <v>279</v>
      </c>
      <c r="B291" s="26" t="s">
        <v>319</v>
      </c>
      <c r="C291" s="27" t="s">
        <v>280</v>
      </c>
      <c r="D291" s="27" t="s">
        <v>161</v>
      </c>
      <c r="E291" s="27" t="s">
        <v>130</v>
      </c>
      <c r="F291" s="29">
        <v>0.5</v>
      </c>
      <c r="G291" s="29">
        <v>0.5</v>
      </c>
      <c r="H291" s="29">
        <v>0.5</v>
      </c>
      <c r="I291" s="30">
        <f t="shared" si="9"/>
        <v>1</v>
      </c>
    </row>
    <row r="292" spans="1:9" ht="12.75">
      <c r="A292" s="28">
        <f t="shared" si="8"/>
        <v>280</v>
      </c>
      <c r="B292" s="26" t="s">
        <v>81</v>
      </c>
      <c r="C292" s="27" t="s">
        <v>280</v>
      </c>
      <c r="D292" s="27" t="s">
        <v>161</v>
      </c>
      <c r="E292" s="27" t="s">
        <v>283</v>
      </c>
      <c r="F292" s="29">
        <v>0.5</v>
      </c>
      <c r="G292" s="29">
        <v>0.5</v>
      </c>
      <c r="H292" s="29">
        <v>0.5</v>
      </c>
      <c r="I292" s="30">
        <f t="shared" si="9"/>
        <v>1</v>
      </c>
    </row>
    <row r="293" spans="1:9" ht="12.75">
      <c r="A293" s="28">
        <f t="shared" si="8"/>
        <v>281</v>
      </c>
      <c r="B293" s="26" t="s">
        <v>321</v>
      </c>
      <c r="C293" s="27" t="s">
        <v>280</v>
      </c>
      <c r="D293" s="27" t="s">
        <v>163</v>
      </c>
      <c r="E293" s="27" t="s">
        <v>130</v>
      </c>
      <c r="F293" s="29">
        <v>12042</v>
      </c>
      <c r="G293" s="29">
        <v>12042</v>
      </c>
      <c r="H293" s="29">
        <v>0</v>
      </c>
      <c r="I293" s="30">
        <f t="shared" si="9"/>
        <v>0</v>
      </c>
    </row>
    <row r="294" spans="1:9" ht="38.25">
      <c r="A294" s="28">
        <f t="shared" si="8"/>
        <v>282</v>
      </c>
      <c r="B294" s="26" t="s">
        <v>28</v>
      </c>
      <c r="C294" s="27" t="s">
        <v>280</v>
      </c>
      <c r="D294" s="27" t="s">
        <v>226</v>
      </c>
      <c r="E294" s="27" t="s">
        <v>130</v>
      </c>
      <c r="F294" s="29">
        <v>4112</v>
      </c>
      <c r="G294" s="29">
        <v>4112</v>
      </c>
      <c r="H294" s="29">
        <v>0</v>
      </c>
      <c r="I294" s="30">
        <f t="shared" si="9"/>
        <v>0</v>
      </c>
    </row>
    <row r="295" spans="1:9" ht="25.5">
      <c r="A295" s="28">
        <f t="shared" si="8"/>
        <v>283</v>
      </c>
      <c r="B295" s="26" t="s">
        <v>77</v>
      </c>
      <c r="C295" s="27" t="s">
        <v>280</v>
      </c>
      <c r="D295" s="27" t="s">
        <v>226</v>
      </c>
      <c r="E295" s="27" t="s">
        <v>279</v>
      </c>
      <c r="F295" s="29">
        <v>4112</v>
      </c>
      <c r="G295" s="29">
        <v>4112</v>
      </c>
      <c r="H295" s="29">
        <v>0</v>
      </c>
      <c r="I295" s="30">
        <f t="shared" si="9"/>
        <v>0</v>
      </c>
    </row>
    <row r="296" spans="1:9" ht="63.75">
      <c r="A296" s="28">
        <f t="shared" si="8"/>
        <v>284</v>
      </c>
      <c r="B296" s="26" t="s">
        <v>361</v>
      </c>
      <c r="C296" s="27" t="s">
        <v>280</v>
      </c>
      <c r="D296" s="27" t="s">
        <v>203</v>
      </c>
      <c r="E296" s="27" t="s">
        <v>130</v>
      </c>
      <c r="F296" s="29">
        <v>7930</v>
      </c>
      <c r="G296" s="29">
        <v>7930</v>
      </c>
      <c r="H296" s="29">
        <v>0</v>
      </c>
      <c r="I296" s="30">
        <f t="shared" si="9"/>
        <v>0</v>
      </c>
    </row>
    <row r="297" spans="1:9" ht="25.5">
      <c r="A297" s="28">
        <f t="shared" si="8"/>
        <v>285</v>
      </c>
      <c r="B297" s="26" t="s">
        <v>77</v>
      </c>
      <c r="C297" s="27" t="s">
        <v>280</v>
      </c>
      <c r="D297" s="27" t="s">
        <v>203</v>
      </c>
      <c r="E297" s="27" t="s">
        <v>279</v>
      </c>
      <c r="F297" s="29">
        <v>7930</v>
      </c>
      <c r="G297" s="29">
        <v>7930</v>
      </c>
      <c r="H297" s="29">
        <v>0</v>
      </c>
      <c r="I297" s="30">
        <f t="shared" si="9"/>
        <v>0</v>
      </c>
    </row>
    <row r="298" spans="1:9" ht="38.25">
      <c r="A298" s="28">
        <f t="shared" si="8"/>
        <v>286</v>
      </c>
      <c r="B298" s="26" t="s">
        <v>349</v>
      </c>
      <c r="C298" s="27" t="s">
        <v>280</v>
      </c>
      <c r="D298" s="27" t="s">
        <v>191</v>
      </c>
      <c r="E298" s="27" t="s">
        <v>130</v>
      </c>
      <c r="F298" s="29">
        <v>7458.5</v>
      </c>
      <c r="G298" s="29">
        <v>7458.5</v>
      </c>
      <c r="H298" s="29">
        <v>0</v>
      </c>
      <c r="I298" s="30">
        <f t="shared" si="9"/>
        <v>0</v>
      </c>
    </row>
    <row r="299" spans="1:9" ht="63.75">
      <c r="A299" s="28">
        <f t="shared" si="8"/>
        <v>287</v>
      </c>
      <c r="B299" s="26" t="s">
        <v>350</v>
      </c>
      <c r="C299" s="27" t="s">
        <v>280</v>
      </c>
      <c r="D299" s="27" t="s">
        <v>192</v>
      </c>
      <c r="E299" s="27" t="s">
        <v>130</v>
      </c>
      <c r="F299" s="29">
        <v>603.2</v>
      </c>
      <c r="G299" s="29">
        <v>603.2</v>
      </c>
      <c r="H299" s="29">
        <v>0</v>
      </c>
      <c r="I299" s="30">
        <f t="shared" si="9"/>
        <v>0</v>
      </c>
    </row>
    <row r="300" spans="1:9" ht="25.5">
      <c r="A300" s="28">
        <f t="shared" si="8"/>
        <v>288</v>
      </c>
      <c r="B300" s="26" t="s">
        <v>77</v>
      </c>
      <c r="C300" s="27" t="s">
        <v>280</v>
      </c>
      <c r="D300" s="27" t="s">
        <v>192</v>
      </c>
      <c r="E300" s="27" t="s">
        <v>279</v>
      </c>
      <c r="F300" s="29">
        <v>603.2</v>
      </c>
      <c r="G300" s="29">
        <v>603.2</v>
      </c>
      <c r="H300" s="29">
        <v>0</v>
      </c>
      <c r="I300" s="30">
        <f t="shared" si="9"/>
        <v>0</v>
      </c>
    </row>
    <row r="301" spans="1:9" ht="38.25">
      <c r="A301" s="28">
        <f t="shared" si="8"/>
        <v>289</v>
      </c>
      <c r="B301" s="26" t="s">
        <v>86</v>
      </c>
      <c r="C301" s="27" t="s">
        <v>280</v>
      </c>
      <c r="D301" s="27" t="s">
        <v>288</v>
      </c>
      <c r="E301" s="27" t="s">
        <v>130</v>
      </c>
      <c r="F301" s="29">
        <v>3589.2</v>
      </c>
      <c r="G301" s="29">
        <v>3589.2</v>
      </c>
      <c r="H301" s="29">
        <v>0</v>
      </c>
      <c r="I301" s="30">
        <f t="shared" si="9"/>
        <v>0</v>
      </c>
    </row>
    <row r="302" spans="1:9" ht="25.5">
      <c r="A302" s="28">
        <f t="shared" si="8"/>
        <v>290</v>
      </c>
      <c r="B302" s="26" t="s">
        <v>77</v>
      </c>
      <c r="C302" s="27" t="s">
        <v>280</v>
      </c>
      <c r="D302" s="27" t="s">
        <v>288</v>
      </c>
      <c r="E302" s="27" t="s">
        <v>279</v>
      </c>
      <c r="F302" s="29">
        <v>3589.2</v>
      </c>
      <c r="G302" s="29">
        <v>3589.2</v>
      </c>
      <c r="H302" s="29">
        <v>0</v>
      </c>
      <c r="I302" s="30">
        <f t="shared" si="9"/>
        <v>0</v>
      </c>
    </row>
    <row r="303" spans="1:9" ht="51">
      <c r="A303" s="28">
        <f t="shared" si="8"/>
        <v>291</v>
      </c>
      <c r="B303" s="26" t="s">
        <v>87</v>
      </c>
      <c r="C303" s="27" t="s">
        <v>280</v>
      </c>
      <c r="D303" s="27" t="s">
        <v>289</v>
      </c>
      <c r="E303" s="27" t="s">
        <v>130</v>
      </c>
      <c r="F303" s="29">
        <v>3266.1</v>
      </c>
      <c r="G303" s="29">
        <v>3266.1</v>
      </c>
      <c r="H303" s="29">
        <v>0</v>
      </c>
      <c r="I303" s="30">
        <f t="shared" si="9"/>
        <v>0</v>
      </c>
    </row>
    <row r="304" spans="1:9" ht="25.5">
      <c r="A304" s="28">
        <f t="shared" si="8"/>
        <v>292</v>
      </c>
      <c r="B304" s="26" t="s">
        <v>77</v>
      </c>
      <c r="C304" s="27" t="s">
        <v>280</v>
      </c>
      <c r="D304" s="27" t="s">
        <v>289</v>
      </c>
      <c r="E304" s="27" t="s">
        <v>279</v>
      </c>
      <c r="F304" s="29">
        <v>3266.1</v>
      </c>
      <c r="G304" s="29">
        <v>3266.1</v>
      </c>
      <c r="H304" s="29">
        <v>0</v>
      </c>
      <c r="I304" s="30">
        <f t="shared" si="9"/>
        <v>0</v>
      </c>
    </row>
    <row r="305" spans="1:9" ht="38.25">
      <c r="A305" s="28">
        <f t="shared" si="8"/>
        <v>293</v>
      </c>
      <c r="B305" s="26" t="s">
        <v>351</v>
      </c>
      <c r="C305" s="27" t="s">
        <v>280</v>
      </c>
      <c r="D305" s="27" t="s">
        <v>193</v>
      </c>
      <c r="E305" s="27" t="s">
        <v>130</v>
      </c>
      <c r="F305" s="29">
        <v>15210.5</v>
      </c>
      <c r="G305" s="29">
        <v>15210.5</v>
      </c>
      <c r="H305" s="29">
        <v>0</v>
      </c>
      <c r="I305" s="30">
        <f t="shared" si="9"/>
        <v>0</v>
      </c>
    </row>
    <row r="306" spans="1:9" ht="51">
      <c r="A306" s="28">
        <f t="shared" si="8"/>
        <v>294</v>
      </c>
      <c r="B306" s="26" t="s">
        <v>352</v>
      </c>
      <c r="C306" s="27" t="s">
        <v>280</v>
      </c>
      <c r="D306" s="27" t="s">
        <v>194</v>
      </c>
      <c r="E306" s="27" t="s">
        <v>130</v>
      </c>
      <c r="F306" s="29">
        <v>15210.5</v>
      </c>
      <c r="G306" s="29">
        <v>15210.5</v>
      </c>
      <c r="H306" s="29">
        <v>0</v>
      </c>
      <c r="I306" s="30">
        <f t="shared" si="9"/>
        <v>0</v>
      </c>
    </row>
    <row r="307" spans="1:9" ht="25.5">
      <c r="A307" s="28">
        <f t="shared" si="8"/>
        <v>295</v>
      </c>
      <c r="B307" s="26" t="s">
        <v>77</v>
      </c>
      <c r="C307" s="27" t="s">
        <v>280</v>
      </c>
      <c r="D307" s="27" t="s">
        <v>194</v>
      </c>
      <c r="E307" s="27" t="s">
        <v>279</v>
      </c>
      <c r="F307" s="29">
        <v>15210.5</v>
      </c>
      <c r="G307" s="29">
        <v>15210.5</v>
      </c>
      <c r="H307" s="29">
        <v>0</v>
      </c>
      <c r="I307" s="30">
        <f t="shared" si="9"/>
        <v>0</v>
      </c>
    </row>
    <row r="308" spans="1:9" ht="38.25">
      <c r="A308" s="28">
        <f t="shared" si="8"/>
        <v>296</v>
      </c>
      <c r="B308" s="26" t="s">
        <v>46</v>
      </c>
      <c r="C308" s="27" t="s">
        <v>280</v>
      </c>
      <c r="D308" s="27" t="s">
        <v>247</v>
      </c>
      <c r="E308" s="27" t="s">
        <v>130</v>
      </c>
      <c r="F308" s="29">
        <v>410</v>
      </c>
      <c r="G308" s="29">
        <v>410</v>
      </c>
      <c r="H308" s="29">
        <v>0</v>
      </c>
      <c r="I308" s="30">
        <f t="shared" si="9"/>
        <v>0</v>
      </c>
    </row>
    <row r="309" spans="1:9" ht="76.5">
      <c r="A309" s="28">
        <f t="shared" si="8"/>
        <v>297</v>
      </c>
      <c r="B309" s="26" t="s">
        <v>90</v>
      </c>
      <c r="C309" s="27" t="s">
        <v>280</v>
      </c>
      <c r="D309" s="27" t="s">
        <v>248</v>
      </c>
      <c r="E309" s="27" t="s">
        <v>130</v>
      </c>
      <c r="F309" s="29">
        <v>80</v>
      </c>
      <c r="G309" s="29">
        <v>80</v>
      </c>
      <c r="H309" s="29">
        <v>0</v>
      </c>
      <c r="I309" s="30">
        <f t="shared" si="9"/>
        <v>0</v>
      </c>
    </row>
    <row r="310" spans="1:9" ht="25.5">
      <c r="A310" s="28">
        <f t="shared" si="8"/>
        <v>298</v>
      </c>
      <c r="B310" s="26" t="s">
        <v>77</v>
      </c>
      <c r="C310" s="27" t="s">
        <v>280</v>
      </c>
      <c r="D310" s="27" t="s">
        <v>248</v>
      </c>
      <c r="E310" s="27" t="s">
        <v>279</v>
      </c>
      <c r="F310" s="29">
        <v>80</v>
      </c>
      <c r="G310" s="29">
        <v>80</v>
      </c>
      <c r="H310" s="29">
        <v>0</v>
      </c>
      <c r="I310" s="30">
        <f t="shared" si="9"/>
        <v>0</v>
      </c>
    </row>
    <row r="311" spans="1:9" ht="76.5">
      <c r="A311" s="28">
        <f t="shared" si="8"/>
        <v>299</v>
      </c>
      <c r="B311" s="26" t="s">
        <v>91</v>
      </c>
      <c r="C311" s="27" t="s">
        <v>280</v>
      </c>
      <c r="D311" s="27" t="s">
        <v>290</v>
      </c>
      <c r="E311" s="27" t="s">
        <v>130</v>
      </c>
      <c r="F311" s="29">
        <v>330</v>
      </c>
      <c r="G311" s="29">
        <v>330</v>
      </c>
      <c r="H311" s="29">
        <v>0</v>
      </c>
      <c r="I311" s="30">
        <f t="shared" si="9"/>
        <v>0</v>
      </c>
    </row>
    <row r="312" spans="1:9" ht="25.5">
      <c r="A312" s="28">
        <f t="shared" si="8"/>
        <v>300</v>
      </c>
      <c r="B312" s="26" t="s">
        <v>77</v>
      </c>
      <c r="C312" s="27" t="s">
        <v>280</v>
      </c>
      <c r="D312" s="27" t="s">
        <v>290</v>
      </c>
      <c r="E312" s="27" t="s">
        <v>279</v>
      </c>
      <c r="F312" s="29">
        <v>330</v>
      </c>
      <c r="G312" s="29">
        <v>330</v>
      </c>
      <c r="H312" s="29">
        <v>0</v>
      </c>
      <c r="I312" s="30">
        <f t="shared" si="9"/>
        <v>0</v>
      </c>
    </row>
    <row r="313" spans="1:9" ht="38.25">
      <c r="A313" s="28">
        <f t="shared" si="8"/>
        <v>301</v>
      </c>
      <c r="B313" s="26" t="s">
        <v>88</v>
      </c>
      <c r="C313" s="27" t="s">
        <v>280</v>
      </c>
      <c r="D313" s="27" t="s">
        <v>291</v>
      </c>
      <c r="E313" s="27" t="s">
        <v>130</v>
      </c>
      <c r="F313" s="29">
        <v>807</v>
      </c>
      <c r="G313" s="29">
        <v>807</v>
      </c>
      <c r="H313" s="29">
        <v>0</v>
      </c>
      <c r="I313" s="30">
        <f t="shared" si="9"/>
        <v>0</v>
      </c>
    </row>
    <row r="314" spans="1:9" ht="25.5">
      <c r="A314" s="28">
        <f t="shared" si="8"/>
        <v>302</v>
      </c>
      <c r="B314" s="26" t="s">
        <v>77</v>
      </c>
      <c r="C314" s="27" t="s">
        <v>280</v>
      </c>
      <c r="D314" s="27" t="s">
        <v>291</v>
      </c>
      <c r="E314" s="27" t="s">
        <v>279</v>
      </c>
      <c r="F314" s="29">
        <v>807</v>
      </c>
      <c r="G314" s="29">
        <v>807</v>
      </c>
      <c r="H314" s="29">
        <v>0</v>
      </c>
      <c r="I314" s="30">
        <f t="shared" si="9"/>
        <v>0</v>
      </c>
    </row>
    <row r="315" spans="2:9" ht="14.25">
      <c r="B315" s="40" t="s">
        <v>381</v>
      </c>
      <c r="C315" s="36"/>
      <c r="D315" s="37"/>
      <c r="E315" s="36"/>
      <c r="F315" s="38">
        <v>610221.06</v>
      </c>
      <c r="G315" s="38">
        <v>610221.0628</v>
      </c>
      <c r="H315" s="38">
        <f>115751.1585+2357.18565</f>
        <v>118108.34415</v>
      </c>
      <c r="I315" s="39">
        <f t="shared" si="9"/>
        <v>0.19355009413811405</v>
      </c>
    </row>
  </sheetData>
  <sheetProtection/>
  <mergeCells count="9">
    <mergeCell ref="A7:I7"/>
    <mergeCell ref="A9:A11"/>
    <mergeCell ref="B9:B11"/>
    <mergeCell ref="C9:C11"/>
    <mergeCell ref="D9:D11"/>
    <mergeCell ref="H9:I10"/>
    <mergeCell ref="F9:F11"/>
    <mergeCell ref="E9:E11"/>
    <mergeCell ref="G9:G11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Yalina</cp:lastModifiedBy>
  <cp:lastPrinted>2012-05-11T03:40:07Z</cp:lastPrinted>
  <dcterms:created xsi:type="dcterms:W3CDTF">1996-10-08T23:32:33Z</dcterms:created>
  <dcterms:modified xsi:type="dcterms:W3CDTF">2012-05-11T03:41:28Z</dcterms:modified>
  <cp:category/>
  <cp:version/>
  <cp:contentType/>
  <cp:contentStatus/>
</cp:coreProperties>
</file>