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10" windowWidth="15180" windowHeight="10380" activeTab="0"/>
  </bookViews>
  <sheets>
    <sheet name="2" sheetId="1" r:id="rId1"/>
    <sheet name="6" sheetId="2" r:id="rId2"/>
    <sheet name="8" sheetId="3" r:id="rId3"/>
    <sheet name="12" sheetId="4" r:id="rId4"/>
    <sheet name="14" sheetId="5" r:id="rId5"/>
    <sheet name="16" sheetId="6" r:id="rId6"/>
  </sheets>
  <definedNames>
    <definedName name="_xlnm._FilterDatabase" localSheetId="1" hidden="1">'6'!$A$10:$L$612</definedName>
    <definedName name="_xlnm._FilterDatabase" localSheetId="2" hidden="1">'8'!$A$10:$H$639</definedName>
  </definedNames>
  <calcPr fullCalcOnLoad="1"/>
</workbook>
</file>

<file path=xl/sharedStrings.xml><?xml version="1.0" encoding="utf-8"?>
<sst xmlns="http://schemas.openxmlformats.org/spreadsheetml/2006/main" count="5985" uniqueCount="1263">
  <si>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</si>
  <si>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</si>
  <si>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</si>
  <si>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</si>
  <si>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</si>
  <si>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</si>
  <si>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</si>
  <si>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</si>
  <si>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</si>
  <si>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</si>
  <si>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</si>
  <si>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</si>
  <si>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</si>
  <si>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</si>
  <si>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</si>
  <si>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</si>
  <si>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</si>
  <si>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</si>
  <si>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</si>
  <si>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</si>
  <si>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</si>
  <si>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</si>
  <si>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</si>
  <si>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</si>
  <si>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</si>
  <si>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</si>
  <si>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</si>
  <si>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</si>
  <si>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</si>
  <si>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</si>
  <si>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</si>
  <si>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</si>
  <si>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</si>
  <si>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Приложение № 2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</si>
  <si>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</si>
  <si>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</si>
  <si>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</si>
  <si>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</si>
  <si>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</si>
  <si>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</si>
  <si>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</si>
  <si>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</si>
  <si>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</si>
  <si>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</si>
  <si>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</si>
  <si>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</si>
  <si>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</si>
  <si>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</si>
  <si>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</si>
  <si>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</si>
  <si>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</si>
  <si>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</si>
  <si>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</si>
  <si>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</si>
  <si>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</si>
  <si>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</si>
  <si>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</si>
  <si>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</si>
  <si>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</si>
  <si>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</si>
  <si>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</si>
  <si>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</si>
  <si>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</si>
  <si>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</si>
  <si>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</si>
  <si>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</si>
  <si>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</si>
  <si>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</si>
  <si>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</si>
  <si>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</si>
  <si>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</si>
  <si>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</si>
  <si>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</si>
  <si>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</si>
  <si>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</si>
  <si>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</si>
  <si>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</si>
  <si>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</si>
  <si>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</si>
  <si>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</si>
  <si>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</si>
  <si>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90611301995050001130</t>
  </si>
  <si>
    <t>90611301995050003130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</si>
  <si>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</si>
  <si>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</si>
  <si>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</si>
  <si>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</si>
  <si>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</si>
  <si>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</si>
  <si>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</si>
  <si>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</si>
  <si>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</si>
  <si>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</si>
  <si>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</si>
  <si>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</si>
  <si>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</si>
  <si>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</si>
  <si>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</si>
  <si>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</si>
  <si>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</si>
  <si>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</si>
  <si>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</si>
  <si>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</si>
  <si>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</si>
  <si>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</si>
  <si>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</si>
  <si>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</si>
  <si>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</si>
  <si>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</si>
  <si>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</si>
  <si>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</si>
  <si>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</si>
  <si>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</si>
  <si>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</si>
  <si>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</si>
  <si>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</si>
  <si>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</si>
  <si>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</si>
  <si>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</si>
  <si>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</si>
  <si>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</si>
  <si>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</si>
  <si>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</si>
  <si>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</si>
  <si>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</si>
  <si>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</si>
  <si>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</si>
  <si>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</si>
  <si>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</si>
  <si>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</si>
  <si>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</si>
  <si>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</si>
  <si>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</si>
  <si>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</si>
  <si>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</si>
  <si>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</si>
  <si>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</si>
  <si>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</si>
  <si>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</si>
  <si>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</si>
  <si>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</si>
  <si>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</si>
  <si>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</si>
  <si>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Прочие субсидии бюджетам муниципальных районов, в том числе: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</si>
  <si>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</si>
  <si>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</si>
  <si>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</si>
  <si>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</si>
  <si>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</si>
  <si>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</si>
  <si>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</si>
  <si>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</si>
  <si>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</si>
  <si>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</si>
  <si>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</si>
  <si>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</si>
  <si>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</si>
  <si>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</si>
  <si>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</si>
  <si>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</si>
  <si>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</si>
  <si>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</si>
  <si>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</si>
  <si>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</si>
  <si>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</si>
  <si>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</si>
  <si>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</si>
  <si>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</si>
  <si>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</si>
  <si>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</si>
  <si>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</si>
  <si>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</si>
  <si>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</si>
  <si>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</si>
  <si>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</si>
  <si>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</si>
  <si>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</si>
  <si>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</si>
  <si>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</si>
  <si>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</si>
  <si>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</si>
  <si>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</si>
  <si>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</si>
  <si>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</si>
  <si>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</si>
  <si>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</si>
  <si>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</si>
  <si>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</si>
  <si>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</si>
  <si>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</si>
  <si>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</si>
  <si>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</si>
  <si>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</si>
  <si>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</si>
  <si>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</si>
  <si>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</si>
  <si>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</si>
  <si>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</si>
  <si>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</si>
  <si>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</si>
  <si>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</si>
  <si>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</si>
  <si>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</si>
  <si>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</si>
  <si>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</si>
  <si>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</si>
  <si>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</si>
  <si>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</si>
  <si>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</si>
  <si>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</si>
  <si>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</si>
  <si>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</si>
  <si>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</si>
  <si>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</si>
  <si>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</si>
  <si>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</si>
  <si>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</si>
  <si>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</si>
  <si>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</si>
  <si>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</si>
  <si>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</si>
  <si>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</si>
  <si>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</si>
  <si>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</si>
  <si>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</si>
  <si>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</si>
  <si>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</si>
  <si>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</si>
  <si>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</si>
  <si>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</si>
  <si>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</si>
  <si>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</si>
  <si>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</si>
  <si>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</si>
  <si>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</si>
  <si>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</si>
  <si>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</si>
  <si>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</si>
  <si>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</si>
  <si>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</si>
  <si>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</si>
  <si>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</si>
  <si>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</si>
  <si>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</si>
  <si>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</si>
  <si>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</si>
  <si>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</si>
  <si>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</si>
  <si>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</si>
  <si>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</si>
  <si>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</si>
  <si>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</si>
  <si>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</si>
  <si>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</si>
  <si>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</si>
  <si>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</si>
  <si>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</si>
  <si>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</si>
  <si>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</si>
  <si>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</si>
  <si>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</si>
  <si>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</si>
  <si>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</si>
  <si>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</si>
  <si>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</si>
  <si>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</si>
  <si>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</si>
  <si>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</si>
  <si>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</si>
  <si>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</si>
  <si>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</si>
  <si>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</si>
  <si>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</si>
  <si>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</si>
  <si>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</si>
  <si>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</si>
  <si>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</si>
  <si>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</si>
  <si>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</si>
  <si>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Приложение 12</t>
  </si>
  <si>
    <t>Приложение 16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</si>
  <si>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</si>
  <si>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</si>
  <si>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</si>
  <si>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</si>
  <si>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</si>
  <si>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</si>
  <si>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</si>
  <si>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</si>
  <si>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</si>
  <si>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</si>
  <si>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</si>
  <si>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</si>
  <si>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</si>
  <si>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</si>
  <si>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</si>
  <si>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</si>
  <si>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</si>
  <si>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</si>
  <si>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</si>
  <si>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</si>
  <si>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</si>
  <si>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</si>
  <si>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</si>
  <si>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</si>
  <si>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</si>
  <si>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</si>
  <si>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</si>
  <si>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</si>
  <si>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</si>
  <si>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</si>
  <si>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</si>
  <si>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</si>
  <si>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</si>
  <si>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</si>
  <si>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</si>
  <si>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</si>
  <si>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</si>
  <si>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</si>
  <si>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</si>
  <si>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</si>
  <si>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</si>
  <si>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</si>
  <si>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</si>
  <si>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</si>
  <si>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профессиональных праздников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</si>
  <si>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</si>
  <si>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</si>
  <si>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</si>
  <si>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</si>
  <si>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</si>
  <si>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</si>
  <si>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</si>
  <si>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</si>
  <si>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</si>
  <si>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</si>
  <si>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</si>
  <si>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</si>
  <si>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</si>
  <si>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</si>
  <si>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</si>
  <si>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</si>
  <si>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</si>
  <si>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</si>
  <si>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</si>
  <si>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</si>
  <si>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</si>
  <si>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</si>
  <si>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</si>
  <si>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</si>
  <si>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</si>
  <si>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</si>
  <si>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</si>
  <si>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</si>
  <si>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</si>
  <si>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</si>
  <si>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</si>
  <si>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</si>
  <si>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</si>
  <si>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</si>
  <si>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</si>
  <si>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</si>
  <si>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</si>
  <si>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</si>
  <si>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</si>
  <si>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</si>
  <si>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</si>
  <si>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</si>
  <si>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</si>
  <si>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</si>
  <si>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</si>
  <si>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</si>
  <si>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</si>
  <si>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</si>
  <si>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</si>
  <si>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</si>
  <si>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</si>
  <si>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</si>
  <si>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</si>
  <si>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</si>
  <si>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</si>
  <si>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</si>
  <si>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</si>
  <si>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</si>
  <si>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</si>
  <si>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</si>
  <si>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</si>
  <si>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>2.2.1.</t>
  </si>
  <si>
    <t>2.2.2.</t>
  </si>
  <si>
    <t>Предоставление межбюджетных трансфертов сельским поселениям на прочие нужды (раздел 0409)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</si>
  <si>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</si>
  <si>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</si>
  <si>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</si>
  <si>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</si>
  <si>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</si>
  <si>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</si>
  <si>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</si>
  <si>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</si>
  <si>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</si>
  <si>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</si>
  <si>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</si>
  <si>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</si>
  <si>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</si>
  <si>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</si>
  <si>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</si>
  <si>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</si>
  <si>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</si>
  <si>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</si>
  <si>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</si>
  <si>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</si>
  <si>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</si>
  <si>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</si>
  <si>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</si>
  <si>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</si>
  <si>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</si>
  <si>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</si>
  <si>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</si>
  <si>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</si>
  <si>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</si>
  <si>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</si>
  <si>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Организация отдыха детей в каникулярное время за счет областного бюджета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</si>
  <si>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</si>
  <si>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</si>
  <si>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</si>
  <si>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</si>
  <si>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</si>
  <si>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</si>
  <si>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</si>
  <si>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</si>
  <si>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</si>
  <si>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</si>
  <si>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</si>
  <si>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</si>
  <si>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</si>
  <si>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</si>
  <si>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</si>
  <si>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</si>
  <si>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</si>
  <si>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</si>
  <si>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</si>
  <si>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</si>
  <si>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</si>
  <si>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</si>
  <si>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</si>
  <si>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</si>
  <si>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</si>
  <si>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</si>
  <si>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</si>
  <si>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</si>
  <si>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</si>
  <si>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</si>
  <si>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</si>
  <si>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</si>
  <si>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</si>
  <si>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</si>
  <si>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</si>
  <si>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</si>
  <si>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</si>
  <si>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</si>
  <si>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</si>
  <si>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</si>
  <si>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</si>
  <si>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</si>
  <si>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</si>
  <si>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</si>
  <si>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</si>
  <si>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</si>
  <si>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</si>
  <si>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</si>
  <si>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</si>
  <si>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</si>
  <si>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</si>
  <si>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</si>
  <si>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</si>
  <si>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</si>
  <si>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</si>
  <si>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</si>
  <si>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</si>
  <si>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0000000000</t>
  </si>
  <si>
    <t>7000000000</t>
  </si>
  <si>
    <t>7000111000</t>
  </si>
  <si>
    <t>7000211000</t>
  </si>
  <si>
    <t>7000610000</t>
  </si>
  <si>
    <t>0500000000</t>
  </si>
  <si>
    <t>0500110000</t>
  </si>
  <si>
    <t>0500210000</t>
  </si>
  <si>
    <t>0500311000</t>
  </si>
  <si>
    <t>0500510000</t>
  </si>
  <si>
    <t xml:space="preserve">              Премии и гранты</t>
  </si>
  <si>
    <t>350</t>
  </si>
  <si>
    <t>0500710000</t>
  </si>
  <si>
    <t>0500910000</t>
  </si>
  <si>
    <t>0501010000</t>
  </si>
  <si>
    <t>0501210000</t>
  </si>
  <si>
    <t>0501310000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</si>
  <si>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</si>
  <si>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>0600000000</t>
  </si>
  <si>
    <t>0600210000</t>
  </si>
  <si>
    <t>0600310000</t>
  </si>
  <si>
    <t>0600410000</t>
  </si>
  <si>
    <t>0600510000</t>
  </si>
  <si>
    <t>0700000000</t>
  </si>
  <si>
    <t>0730000000</t>
  </si>
  <si>
    <t>0730641100</t>
  </si>
  <si>
    <t>0730741200</t>
  </si>
  <si>
    <t>0710000000</t>
  </si>
  <si>
    <t>0710110000</t>
  </si>
  <si>
    <t>0710310000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</si>
  <si>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</si>
  <si>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</si>
  <si>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</si>
  <si>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</si>
  <si>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</si>
  <si>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</si>
  <si>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</si>
  <si>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</si>
  <si>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</si>
  <si>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0720310000</t>
  </si>
  <si>
    <t>0730110000</t>
  </si>
  <si>
    <t>0730210000</t>
  </si>
  <si>
    <t>0730310000</t>
  </si>
  <si>
    <t>0200000000</t>
  </si>
  <si>
    <t>0210000000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</si>
  <si>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</si>
  <si>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</si>
  <si>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</si>
  <si>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</si>
  <si>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</si>
  <si>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</si>
  <si>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</si>
  <si>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</si>
  <si>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</si>
  <si>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</si>
  <si>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0240000000</t>
  </si>
  <si>
    <t>0240110000</t>
  </si>
  <si>
    <t xml:space="preserve">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</si>
  <si>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0240312403</t>
  </si>
  <si>
    <t>0100000000</t>
  </si>
  <si>
    <t>0110000000</t>
  </si>
  <si>
    <t>0110310000</t>
  </si>
  <si>
    <t>0120000000</t>
  </si>
  <si>
    <t>0120110000</t>
  </si>
  <si>
    <t>0120210000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</si>
  <si>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</si>
  <si>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</si>
  <si>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</si>
  <si>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</si>
  <si>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0121210000</t>
  </si>
  <si>
    <t>0220000000</t>
  </si>
  <si>
    <t>0220210000</t>
  </si>
  <si>
    <t xml:space="preserve">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</si>
  <si>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</si>
  <si>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Подпрограмма 6 "Восстановление и развитие объектов внешнего благоустройства"</t>
  </si>
  <si>
    <t>0260000000</t>
  </si>
  <si>
    <t>0250000000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</si>
  <si>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</si>
  <si>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</si>
  <si>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</si>
  <si>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</si>
  <si>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</si>
  <si>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</si>
  <si>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</si>
  <si>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</si>
  <si>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</si>
  <si>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>0800649100</t>
  </si>
  <si>
    <t xml:space="preserve">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</si>
  <si>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>0800649200</t>
  </si>
  <si>
    <t xml:space="preserve">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</si>
  <si>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>0800652500</t>
  </si>
  <si>
    <t>7000910000</t>
  </si>
  <si>
    <t>0900000000</t>
  </si>
  <si>
    <t>0910000000</t>
  </si>
  <si>
    <t>0910110000</t>
  </si>
  <si>
    <t>0910340300</t>
  </si>
  <si>
    <t>0730851180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</si>
  <si>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</si>
  <si>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</si>
  <si>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</si>
  <si>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</si>
  <si>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</si>
  <si>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</si>
  <si>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</si>
  <si>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</si>
  <si>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</si>
  <si>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</si>
  <si>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</si>
  <si>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</si>
  <si>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</si>
  <si>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</si>
  <si>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</si>
  <si>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</si>
  <si>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</si>
  <si>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</si>
  <si>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</si>
  <si>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</si>
  <si>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</si>
  <si>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</si>
  <si>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>0320810000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</si>
  <si>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</si>
  <si>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</si>
  <si>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</si>
  <si>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</si>
  <si>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</si>
  <si>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</si>
  <si>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</si>
  <si>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</si>
  <si>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0330310000</t>
  </si>
  <si>
    <t>0330445600</t>
  </si>
  <si>
    <t>0340000000</t>
  </si>
  <si>
    <t>0340110000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</si>
  <si>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</si>
  <si>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</si>
  <si>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0340310000</t>
  </si>
  <si>
    <t>0350000000</t>
  </si>
  <si>
    <t>0350110000</t>
  </si>
  <si>
    <t>0350210000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</si>
  <si>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</si>
  <si>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</si>
  <si>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</si>
  <si>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</si>
  <si>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</si>
  <si>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</si>
  <si>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</si>
  <si>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</si>
  <si>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</si>
  <si>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</si>
  <si>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</si>
  <si>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>0450410000</t>
  </si>
  <si>
    <t>0450510000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</si>
  <si>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</si>
  <si>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</si>
  <si>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</si>
  <si>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</si>
  <si>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</si>
  <si>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</si>
  <si>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</si>
  <si>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0470110000</t>
  </si>
  <si>
    <t>0460000000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</si>
  <si>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</si>
  <si>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</si>
  <si>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Предоставление социальных выплат региональной поддержки молодым семьям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</si>
  <si>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</si>
  <si>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</si>
  <si>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</si>
  <si>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</si>
  <si>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</si>
  <si>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>0440510000</t>
  </si>
  <si>
    <t>7000311000</t>
  </si>
  <si>
    <t>7000411000</t>
  </si>
  <si>
    <t>7000511000</t>
  </si>
  <si>
    <t xml:space="preserve">            Премии и гранты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</si>
  <si>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</si>
  <si>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</si>
  <si>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</si>
  <si>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</si>
  <si>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</si>
  <si>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</si>
  <si>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Подпрограмма 3 "Развитие жилищно-коммунального хозяйства и повышение энергетической эффективности"</t>
  </si>
  <si>
    <t xml:space="preserve">        Подпрограмма 6 "Восстановление и развитие объектов внешнего благоустройства"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</si>
  <si>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</si>
  <si>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</si>
  <si>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</si>
  <si>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</si>
  <si>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</si>
  <si>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</si>
  <si>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</si>
  <si>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</si>
  <si>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</si>
  <si>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</si>
  <si>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Предоставление социальных выплат региональной поддержки молодым семьям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</si>
  <si>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</si>
  <si>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</si>
  <si>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</si>
  <si>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</si>
  <si>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</si>
  <si>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</si>
  <si>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</si>
  <si>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</si>
  <si>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</si>
  <si>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</si>
  <si>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</si>
  <si>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</si>
  <si>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</si>
  <si>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</si>
  <si>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</si>
  <si>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</si>
  <si>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</si>
  <si>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</si>
  <si>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</si>
  <si>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</si>
  <si>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</si>
  <si>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</si>
  <si>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</si>
  <si>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</si>
  <si>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</si>
  <si>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</si>
  <si>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</si>
  <si>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</si>
  <si>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>0500610000</t>
  </si>
  <si>
    <t xml:space="preserve">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</si>
  <si>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</si>
  <si>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</si>
  <si>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Оценка рыночной стоимости земельных участков для заключения договоров аренды</t>
  </si>
  <si>
    <t>0601410000</t>
  </si>
  <si>
    <t xml:space="preserve">        Подпрограмма 1 Повышение инвестиционной привлекательности МО Камышловский муниципальный район</t>
  </si>
  <si>
    <t>0601616016</t>
  </si>
  <si>
    <t xml:space="preserve">          Межбюджетные трансферты бюджетам сельских поселений на разработку и реализацию инвестиционных проектов</t>
  </si>
  <si>
    <t>0230112301</t>
  </si>
  <si>
    <t>0230212302</t>
  </si>
  <si>
    <t xml:space="preserve">          Перевод котельных на газ в муниципальных учреждениях Камышловского района</t>
  </si>
  <si>
    <t>0311010000</t>
  </si>
  <si>
    <t>0420510000</t>
  </si>
  <si>
    <t xml:space="preserve">          Осуществление мероприятий по приоритетным направлениям работы с молодежью</t>
  </si>
  <si>
    <t>0430110000</t>
  </si>
  <si>
    <t>0450710000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</si>
  <si>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</si>
  <si>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</si>
  <si>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</si>
  <si>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</si>
  <si>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Приобретение оборудования и иных материальных ценностей для деятельности ДЮСШ</t>
  </si>
  <si>
    <t>0440410000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</si>
  <si>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</si>
  <si>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</si>
  <si>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</si>
  <si>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</si>
  <si>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</si>
  <si>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</si>
  <si>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</si>
  <si>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</si>
  <si>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</si>
  <si>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</si>
  <si>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</si>
  <si>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</si>
  <si>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</si>
  <si>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</si>
  <si>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        Оценка рыночной стоимости земельных участков для заключения договоров аренды</t>
  </si>
  <si>
    <t xml:space="preserve">          Подпрограмма 1 Повышение инвестиционной привлекательности МО Камышловский муниципальный район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</si>
  <si>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</si>
  <si>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</si>
  <si>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</si>
  <si>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</si>
  <si>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</si>
  <si>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</si>
  <si>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Перевод котельных на газ в муниципальных учреждениях Камышловского района</t>
  </si>
  <si>
    <t xml:space="preserve">            Осуществление мероприятий по приоритетным направлениям работы с молодежью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</si>
  <si>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</si>
  <si>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</si>
  <si>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Приобретение оборудования и иных материальных ценностей для деятельности ДЮСШ</t>
  </si>
  <si>
    <t>на 2018 год и плановый период 2019 и 2020 годов"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</si>
  <si>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  (раздел 0409)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</si>
  <si>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</si>
  <si>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</si>
  <si>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</si>
  <si>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</si>
  <si>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Межбюджетные трансферты бюджетам муниципальных образований сельских поселений на замену ветких коммунальных сетей</t>
  </si>
  <si>
    <t>3.2.</t>
  </si>
  <si>
    <t>4.1.</t>
  </si>
  <si>
    <t>4.1.1.</t>
  </si>
  <si>
    <t>5.1.</t>
  </si>
  <si>
    <t>5.1.1.</t>
  </si>
  <si>
    <t>90111105010050000120</t>
  </si>
  <si>
    <t>90111105013050000120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</si>
  <si>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</si>
  <si>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</si>
  <si>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</si>
  <si>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</si>
  <si>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</si>
  <si>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</si>
  <si>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 xml:space="preserve">            Поддержка на конкурсной основе лучших учреждений дополнительного образования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</si>
  <si>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</si>
  <si>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Поддержка на конкурсной основе лучших учреждений дополнительного образования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</si>
  <si>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</si>
  <si>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Подпрограмма 6 "Восстановление и развитие объектов внешнего благоустройства МО Камышловский муниципальный район"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</si>
  <si>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</si>
  <si>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2019 год</t>
  </si>
  <si>
    <t xml:space="preserve">Распределение иных межбюджетных трансфертов за счет средств местного бюджета на 2019 год  </t>
  </si>
  <si>
    <t>Свод источников финансирования дефицита местного бюджета на 2019 год</t>
  </si>
  <si>
    <t>3.3.</t>
  </si>
  <si>
    <t>3.4.</t>
  </si>
  <si>
    <t>3.5.</t>
  </si>
  <si>
    <t>4.2.</t>
  </si>
  <si>
    <t>Подпрограмма 9 "Экология"</t>
  </si>
  <si>
    <t>4.2.1.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</si>
  <si>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</si>
  <si>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</si>
  <si>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</si>
  <si>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</si>
  <si>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2014-2024годов"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</si>
  <si>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</si>
  <si>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Свод  доходов местного бюджета на 2019 год 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</si>
  <si>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</si>
  <si>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</si>
  <si>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</si>
  <si>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</si>
  <si>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00020220000000000150</t>
  </si>
  <si>
    <t>00020229999050000150</t>
  </si>
  <si>
    <t>90120229999050000150</t>
  </si>
  <si>
    <t>90620229999050000150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</si>
  <si>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</si>
  <si>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</si>
  <si>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</si>
  <si>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</si>
  <si>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</si>
  <si>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</si>
  <si>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90120235118050000150</t>
  </si>
  <si>
    <t>90120235120050000150</t>
  </si>
  <si>
    <t>90120235250050000150</t>
  </si>
  <si>
    <t>00020239999050000150</t>
  </si>
  <si>
    <t>90620239999050000150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</si>
  <si>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</si>
  <si>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</si>
  <si>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Подпрограмма 3 "Профилактика правонарушений на территории МО Камышловский муниципальный район на 2014-2024годы"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</si>
  <si>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</si>
  <si>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  Обеспечение пожарной безопасности</t>
  </si>
  <si>
    <t>0310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</si>
  <si>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</si>
  <si>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</si>
  <si>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</si>
  <si>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</si>
  <si>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</si>
  <si>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</si>
  <si>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</si>
  <si>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</si>
  <si>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0270000000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</si>
  <si>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</si>
  <si>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</si>
  <si>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</si>
  <si>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</si>
  <si>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 xml:space="preserve">Всего расходов:   </t>
  </si>
  <si>
    <t xml:space="preserve">            Мероприятия по архивному делу</t>
  </si>
  <si>
    <t>0501110000</t>
  </si>
  <si>
    <t xml:space="preserve">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</si>
  <si>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Обеспечение деятельности Камышловского комитета по управлению имуществом</t>
  </si>
  <si>
    <t>0600810000</t>
  </si>
  <si>
    <t xml:space="preserve">            Предоставление межбюджетных трансфертов сельским поселениям на пожарную безопасность</t>
  </si>
  <si>
    <t>0711311131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</si>
  <si>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</si>
  <si>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</si>
  <si>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</si>
  <si>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</si>
  <si>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</si>
  <si>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</si>
  <si>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Выполнение научно-исследовательских работ</t>
  </si>
  <si>
    <t>0240610000</t>
  </si>
  <si>
    <t>0601716017</t>
  </si>
  <si>
    <t>0601816018</t>
  </si>
  <si>
    <t>0601916019</t>
  </si>
  <si>
    <t xml:space="preserve">            Предоставление межбюджетных трансфертов на благоустройство населенных пунктов</t>
  </si>
  <si>
    <t>0260212602</t>
  </si>
  <si>
    <t xml:space="preserve">            Организация и проведение массовых экологических мероприятий и акций</t>
  </si>
  <si>
    <t>0270110000</t>
  </si>
  <si>
    <t xml:space="preserve">            Актулизация генеральной схемы санитарной очистки территории МО Камышловский муниципальный район</t>
  </si>
  <si>
    <t>0270210000</t>
  </si>
  <si>
    <t xml:space="preserve">            Мероприятия по обращению с отходами. в том числе ликвидация мест несанкционированного размещения отходов</t>
  </si>
  <si>
    <t>0270310000</t>
  </si>
  <si>
    <t xml:space="preserve">  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</si>
  <si>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0270412704</t>
  </si>
  <si>
    <t xml:space="preserve">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</si>
  <si>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02501L5670</t>
  </si>
  <si>
    <t xml:space="preserve">            Антитеррористические мероприятия</t>
  </si>
  <si>
    <t>0310610000</t>
  </si>
  <si>
    <t xml:space="preserve">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</si>
  <si>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</si>
  <si>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</si>
  <si>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</si>
  <si>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>0321910000</t>
  </si>
  <si>
    <t xml:space="preserve">  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</si>
  <si>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0330445500</t>
  </si>
  <si>
    <t xml:space="preserve">            Строительство (размещение) типовых спортивных сооружений (площадок)</t>
  </si>
  <si>
    <t>0440310000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</si>
  <si>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2014-2024годы"</t>
  </si>
  <si>
    <t xml:space="preserve">          Мероприятия по архивному делу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</si>
  <si>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2014-2024годы"</t>
  </si>
  <si>
    <t xml:space="preserve">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</si>
  <si>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Обеспечение деятельности Камышловского комитета по управлению имуществом</t>
  </si>
  <si>
    <t xml:space="preserve">        Подпрограмма 3 "Профилактика правонарушений на территории МО Камышловский муниципальный район на 2014-2024годы"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</si>
  <si>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</si>
  <si>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 xml:space="preserve">    Обеспечение пожарной безопасности</t>
  </si>
  <si>
    <t xml:space="preserve">          Предоставление межбюджетных трансфертов сельским поселениям на пожарную безопасность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</si>
  <si>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2014-2024годы"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</si>
  <si>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</si>
  <si>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</si>
  <si>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</si>
  <si>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</si>
  <si>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</si>
  <si>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Выполнение научно-исследовательских работ</t>
  </si>
  <si>
    <t xml:space="preserve">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2013-2024годы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</si>
  <si>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2014-2024 годов"</t>
  </si>
  <si>
    <t xml:space="preserve">          Предоставление межбюджетных трансфертов на благоустройство населенных пунктов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</si>
  <si>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</si>
  <si>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</si>
  <si>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</si>
  <si>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      Актулизация генеральной схемы санитарной очистки территории МО Камышловский муниципальный район</t>
  </si>
  <si>
    <t xml:space="preserve">          Мероприятия по обращению с отходами. в том числе ликвидация мест несанкционированного размещения отходов</t>
  </si>
  <si>
    <t xml:space="preserve">         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</si>
  <si>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2014-2024годы"</t>
  </si>
  <si>
    <t xml:space="preserve">          Антитеррористические мероприятия</t>
  </si>
  <si>
    <t xml:space="preserve">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</si>
  <si>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</si>
  <si>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2014-2024годы"</t>
  </si>
  <si>
    <t xml:space="preserve">  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</si>
  <si>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2014-2024 годы"</t>
  </si>
  <si>
    <t xml:space="preserve">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</si>
  <si>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2014-2024годы"</t>
  </si>
  <si>
    <t xml:space="preserve">          Строительство (размещение) типовых спортивных сооружений (площадок)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</si>
  <si>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2024 года"</t>
  </si>
  <si>
    <t>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</t>
  </si>
  <si>
    <t>Предоставление межбюджетных трансфертов сельским поселениям на пожарную безопасность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</si>
  <si>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</si>
  <si>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</si>
  <si>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</si>
  <si>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</si>
  <si>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</si>
  <si>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   Муниципальная программа "Обеспечение безопасности на территории МО Камышловский муниципальный район на 2014-2024годы"</t>
  </si>
  <si>
    <t xml:space="preserve">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</si>
  <si>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0600716007</t>
  </si>
  <si>
    <t xml:space="preserve">            Бюджетные инвестиции в объекты капитального строительства</t>
  </si>
  <si>
    <t>0230410000</t>
  </si>
  <si>
    <t xml:space="preserve">          Подпрограмма 7 "Экология"</t>
  </si>
  <si>
    <t xml:space="preserve">            Обеспечение питанием  обучающихся  в  муниципальных  общеобразовательных  организациях,  за счет областного бюджета</t>
  </si>
  <si>
    <t>0321345400</t>
  </si>
  <si>
    <t xml:space="preserve">      Муниципальная программа "Обеспечение безопасности на территории МО Камышловский муниципальный район на 2014-2024годы"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</si>
  <si>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</si>
  <si>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Бюджетные инвестиции в объекты капитального строительства</t>
  </si>
  <si>
    <t xml:space="preserve">        Подпрограмма 7 "Экология"</t>
  </si>
  <si>
    <t xml:space="preserve">          Обеспечение питанием  обучающихся  в  муниципальных  общеобразовательных  организациях,  за счет областного бюджета</t>
  </si>
  <si>
    <t>0600220908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</si>
  <si>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</si>
  <si>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</si>
  <si>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</si>
  <si>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00020240000000000150</t>
  </si>
  <si>
    <t xml:space="preserve">      ИНЫЕ МЕЖБЮДЖЕТНЫЕ ТРАНСФЕРТЫ</t>
  </si>
  <si>
    <t>90120240014050000150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</si>
  <si>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</si>
  <si>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Исполнение судебных актов</t>
  </si>
  <si>
    <t>830</t>
  </si>
  <si>
    <t xml:space="preserve">            Исполнение судебных актов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</si>
  <si>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</si>
  <si>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</si>
  <si>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</si>
  <si>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</si>
  <si>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</si>
  <si>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</si>
  <si>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</si>
  <si>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</si>
  <si>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</si>
  <si>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</si>
  <si>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Межбюжетные трансферты на строительство типовых культурных сооружений (Центр Культурного Развития)</t>
  </si>
  <si>
    <t xml:space="preserve">      Лесное хозяйство</t>
  </si>
  <si>
    <t>0407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</si>
  <si>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</si>
  <si>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>0601110000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</si>
  <si>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</si>
  <si>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08006R4620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</si>
  <si>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</si>
  <si>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03216S5Ф00</t>
  </si>
  <si>
    <t>0321710000</t>
  </si>
  <si>
    <t>0420410000</t>
  </si>
  <si>
    <t xml:space="preserve">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</si>
  <si>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</si>
  <si>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  Межбюжетные трансферты на строительство типовых культурных сооружений (Центр Культурного Развития)</t>
  </si>
  <si>
    <t>0411114111</t>
  </si>
  <si>
    <t xml:space="preserve">    Лесное хозяйство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</si>
  <si>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</si>
  <si>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</si>
  <si>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</si>
  <si>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Межбюжетные трансферты на строительство типовых культурных сооружений (Центр Культурного Развития)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</si>
  <si>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</si>
  <si>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</si>
  <si>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(ФБ) </t>
  </si>
  <si>
    <t xml:space="preserve">       Субсидии на обновление материально-технической базы для формирования у обучающихся современных технологических и гуманитарных навыков (ОБ) </t>
  </si>
  <si>
    <t>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</si>
  <si>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</si>
  <si>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</si>
  <si>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</si>
  <si>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</si>
  <si>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</si>
  <si>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</si>
  <si>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>0601843800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</si>
  <si>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</si>
  <si>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>0601943800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</si>
  <si>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</si>
  <si>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>0602043800</t>
  </si>
  <si>
    <t xml:space="preserve">          Создание парковой зоны в селе Обуховкое</t>
  </si>
  <si>
    <t xml:space="preserve">            Предоставление межбюджетных трансфертов МО "Восточное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</si>
  <si>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"Галкинское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</si>
  <si>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</si>
  <si>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</si>
  <si>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(Калиновское сельское поселение)</t>
  </si>
  <si>
    <t xml:space="preserve">            Создание парковой зоны в селе Обуховкое</t>
  </si>
  <si>
    <t>0260410000</t>
  </si>
  <si>
    <t>Приложение 8</t>
  </si>
  <si>
    <t>00011600000000000000</t>
  </si>
  <si>
    <t xml:space="preserve">    ШТРАФЫ, САНКЦИИ,ВОЗМЕЩЕНИЕ УЩЕРБА</t>
  </si>
  <si>
    <t>00411633050050000140</t>
  </si>
  <si>
    <t xml:space="preserve">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</si>
  <si>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90111651030020000140</t>
  </si>
  <si>
    <t xml:space="preserve">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</si>
  <si>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04511690050050000140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</si>
  <si>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</si>
  <si>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90111690050050000140</t>
  </si>
  <si>
    <t xml:space="preserve">        Прочие поступления от денежных взысканий (штрафов) и иных сумм в возмещение ущерба, зачисляемые в бюджеты муниципальных районов</t>
  </si>
  <si>
    <t>90620225169050000150</t>
  </si>
  <si>
    <t>90820225497050000150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</si>
  <si>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(ФБ)</t>
  </si>
  <si>
    <t>90820229999050000150</t>
  </si>
  <si>
    <t xml:space="preserve">         Субсидии на предоставление региональных социальных выплат молодым семьям на улучшение жилищных условий</t>
  </si>
  <si>
    <t xml:space="preserve">       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</si>
  <si>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>90120249999050000150</t>
  </si>
  <si>
    <t xml:space="preserve">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</si>
  <si>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</si>
  <si>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>0230612306</t>
  </si>
  <si>
    <t xml:space="preserve">          Создание и содержание мест (площадок) накопления твердых коммунальных отходов</t>
  </si>
  <si>
    <t>0230710000</t>
  </si>
  <si>
    <t>0260520Б08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</si>
  <si>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</si>
  <si>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</si>
  <si>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</si>
  <si>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</si>
  <si>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032E145690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</si>
  <si>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</si>
  <si>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032E151690</t>
  </si>
  <si>
    <t xml:space="preserve">          Организация и проведение военно-спортивных игр, военно-спортивных мероприятий</t>
  </si>
  <si>
    <t>0450648700</t>
  </si>
  <si>
    <t>04506S8700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</si>
  <si>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</si>
  <si>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</si>
  <si>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</si>
  <si>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</si>
  <si>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Создание и содержание мест (площадок) накопления твердых коммунальных отходов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</si>
  <si>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</si>
  <si>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</si>
  <si>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</si>
  <si>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</si>
  <si>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 xml:space="preserve">            Организация и проведение военно-спортивных игр, военно-спортивных мероприятий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</si>
  <si>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</si>
  <si>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</si>
  <si>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Осуществление мероприятий по приоритетным направлениям работы с молодежью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</si>
  <si>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</si>
  <si>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</si>
  <si>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</si>
  <si>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</si>
  <si>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00011109045050000120</t>
  </si>
  <si>
    <t>90111109045050004120</t>
  </si>
  <si>
    <t>00011402053050000410</t>
  </si>
  <si>
    <t>90111402053050001410</t>
  </si>
  <si>
    <t>90111402053050002410</t>
  </si>
  <si>
    <t>90120225567050000150</t>
  </si>
  <si>
    <t xml:space="preserve">        Субсидии бюджетам муниципальных районов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ФБ)
</t>
  </si>
  <si>
    <t xml:space="preserve">        Субсидии бюджетам муниципальных районов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 ОБ
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</si>
  <si>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</si>
  <si>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</si>
  <si>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</si>
  <si>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</si>
  <si>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Администрирование неналоговых доходов</t>
  </si>
  <si>
    <t>0601210000</t>
  </si>
  <si>
    <t xml:space="preserve">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</si>
  <si>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 xml:space="preserve">            Улучшение жилищных условий граждан, проживающих в сельской местности, в том числе молодых семей и молодых специалистов</t>
  </si>
  <si>
    <t>0250145672</t>
  </si>
  <si>
    <t>02501S5672</t>
  </si>
  <si>
    <t>032E1S5690</t>
  </si>
  <si>
    <t>04601L4970</t>
  </si>
  <si>
    <t xml:space="preserve">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</si>
  <si>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</si>
  <si>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</si>
  <si>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</si>
  <si>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</si>
  <si>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Приобретение автомобилей для нужд органов  местного самоуправления</t>
  </si>
  <si>
    <t xml:space="preserve">          Администрирование неналоговых доходов</t>
  </si>
  <si>
    <t xml:space="preserve">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</t>
  </si>
  <si>
    <t xml:space="preserve">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</si>
  <si>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</si>
  <si>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</si>
  <si>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</si>
  <si>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Иные межбюджетные трансферты, предусмотренные государственной программой "Управление государственными финансами Свердловской области до 2024 года" ОБ </t>
  </si>
  <si>
    <t>90820225519050000150</t>
  </si>
  <si>
    <t xml:space="preserve">   Субсидия бюджетам муниципальных районов на поддержку отрасли культуры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</si>
  <si>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</si>
  <si>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04108L5190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</si>
  <si>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</si>
  <si>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</si>
  <si>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</si>
  <si>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</si>
  <si>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</si>
  <si>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</si>
  <si>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</si>
  <si>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</si>
  <si>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</si>
  <si>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</si>
  <si>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</si>
  <si>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Предоставление межбюджетных трансфертов МО «Обуховское сельское поселение» на выполнение работ по внесению изменений в Генеральный план и Правила землепользования и застройки МО "Обуховское сельское поселение»" с включением в состав поселка Октябрьский территории, занимаемой спортивными и вспомогательными объектами на земельных участках </t>
  </si>
  <si>
    <t>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</si>
  <si>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>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</si>
  <si>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>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</si>
  <si>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</si>
  <si>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</si>
  <si>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</si>
  <si>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18210501011012100110</t>
  </si>
  <si>
    <t xml:space="preserve">  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</si>
  <si>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</si>
  <si>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</si>
  <si>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00011302995050000130</t>
  </si>
  <si>
    <t xml:space="preserve">     Прочие доходы от компенсации затрат бюджетов МР, из них:</t>
  </si>
  <si>
    <t>90111302995050001130</t>
  </si>
  <si>
    <t xml:space="preserve">     Прочие доходы от компенсации затрат бюджетов МР (в части возврата дебиторской задолженности прошлых лет)</t>
  </si>
  <si>
    <t>90611302995050001130</t>
  </si>
  <si>
    <t>90111302995050003130</t>
  </si>
  <si>
    <t xml:space="preserve">     Прочие доходы от компенсации затрат бюджетов МР (прочие доходы)</t>
  </si>
  <si>
    <t>90611690050050000140</t>
  </si>
  <si>
    <t>90820249999050000150</t>
  </si>
  <si>
    <t xml:space="preserve">    Межбюджетные трансферты о выделении из Резервного фонда Правительства Свердловской области</t>
  </si>
  <si>
    <t>0600416004</t>
  </si>
  <si>
    <t xml:space="preserve">            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</si>
  <si>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>0602416024</t>
  </si>
  <si>
    <t xml:space="preserve">            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</si>
  <si>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>0602216022</t>
  </si>
  <si>
    <t xml:space="preserve">            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</si>
  <si>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>0602316023</t>
  </si>
  <si>
    <t xml:space="preserve">            Резервный фонд Правительства Свердловской области</t>
  </si>
  <si>
    <t>7009040700</t>
  </si>
  <si>
    <t xml:space="preserve">          Предоставление межбюджетных трансфертов МО "Обуховское сельское поселение" на выполнение работ по оформлению права собственности на объекты водоснабжения и водоотведения для заключения концессионного соглашения</t>
  </si>
  <si>
    <t xml:space="preserve">          Предоставление межбюджетных трансфертов МО "Обуховское сельское поселение" на выполнение работ по внесению изменений в Генеральный план и Правила землепользования  и застройки  МО "Обуховское сельское поселение" применительно к территории д. Мостовая</t>
  </si>
  <si>
    <t xml:space="preserve">          Предоставление межбюджетных трансфертов МО "Обуховское сельское поселение" на выполнение работ по актуализации местных нормативов градостроительного проектирования</t>
  </si>
  <si>
    <t xml:space="preserve">          Резервный фонд Правительства Свердловской области</t>
  </si>
  <si>
    <t>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</si>
  <si>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>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</si>
  <si>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>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</si>
  <si>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 xml:space="preserve">  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</si>
  <si>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>0602516025</t>
  </si>
  <si>
    <t xml:space="preserve">  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</si>
  <si>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>0602616026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</si>
  <si>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</si>
  <si>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>0602716027</t>
  </si>
  <si>
    <t xml:space="preserve">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территории деревни Кашина</t>
  </si>
  <si>
    <t xml:space="preserve">          Предоставление межбюджетных трансфертов МО "Восточное сельское поселение" на выполнение работ по внесению изменений в Генеральный план и Правила землепользования и застройки МО " Восточное сельское поселение"" применительно к населенным пунктам поселок Восточный, село Никольское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</si>
  <si>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и межевание земельных участков</t>
  </si>
  <si>
    <t>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</si>
  <si>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>3.6.</t>
  </si>
  <si>
    <t>3.7.</t>
  </si>
  <si>
    <t>3.8.</t>
  </si>
  <si>
    <t>3.9.</t>
  </si>
  <si>
    <t>3.10.</t>
  </si>
  <si>
    <t>3.11.</t>
  </si>
  <si>
    <t>3.12.</t>
  </si>
  <si>
    <t>3.13.</t>
  </si>
  <si>
    <t>04811201042016000120</t>
  </si>
  <si>
    <t xml:space="preserve">     Плата за размещение твердых коммунальных отходов</t>
  </si>
  <si>
    <t xml:space="preserve">    Субсидии на приобретение компьютерного оборудования и лицензионного программного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ФБ</t>
  </si>
  <si>
    <t xml:space="preserve">    Субсидии на  комплектование книжных фондов (включая приобетение электонных книг и приобретение (подписку) периодических изданий) ОБ</t>
  </si>
  <si>
    <t>Приложение 14</t>
  </si>
  <si>
    <t xml:space="preserve">Распределение иных межбюджетных трансфертов за счет средств областного бюджета на 2019 год 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</si>
  <si>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</si>
  <si>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</si>
  <si>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</si>
  <si>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(Зареченское сельское поселение)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</si>
  <si>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 (Калиновское сельское поселение)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</si>
  <si>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(Обуховское сельское поселение)</t>
  </si>
  <si>
    <t>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</si>
  <si>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</si>
  <si>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</si>
  <si>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>0601643800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</si>
  <si>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</t>
  </si>
  <si>
    <t>0410745192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</si>
  <si>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</si>
  <si>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</si>
  <si>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областного бюджета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</si>
  <si>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</si>
  <si>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</si>
  <si>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</si>
  <si>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</si>
  <si>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</si>
  <si>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</si>
  <si>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</si>
  <si>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</si>
  <si>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</si>
  <si>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</si>
  <si>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 xml:space="preserve">      Единый налог на вмененный доход для отдельных видов деятельности(пени по соответствующему платежу)</t>
  </si>
  <si>
    <t>18210502010023000110</t>
  </si>
  <si>
    <t xml:space="preserve">      Единый налог на вмененный доход для отдельных видов деятельности(суммы денежных взысканий (штрафов) по соответствующему платежу согласно законодательству Российской Федерации)</t>
  </si>
  <si>
    <t>18210502020022100110</t>
  </si>
  <si>
    <t xml:space="preserve">        Единый налог на вмененный доход для отдельных видов деятельности(за налоговые периоды, истекшие до 1 января 2011 года) (пени по соответствующему платежу)</t>
  </si>
  <si>
    <t>18210503010012100110</t>
  </si>
  <si>
    <t xml:space="preserve">      Единый сельскохозяйственный налог (пени по соответствующему платежу)</t>
  </si>
  <si>
    <t>18210503010013000110</t>
  </si>
  <si>
    <t xml:space="preserve">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</si>
  <si>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04811201030016000120</t>
  </si>
  <si>
    <t xml:space="preserve">     Плата за выбросы загрязняющих веществ в водные объекты</t>
  </si>
  <si>
    <t xml:space="preserve">    Субсидии на обеспечение осуществления оплаты труда работников муниципальных учреждений культуры</t>
  </si>
  <si>
    <t>2.1.3.</t>
  </si>
  <si>
    <t xml:space="preserve">            Предоставление межбюджетных трансфертов сельским поселениям на ремонт объектов недвижимости, находящихся в казне муниципального образования "Галкинское сельское поселение"</t>
  </si>
  <si>
    <t xml:space="preserve">          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</si>
  <si>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>0602916029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</si>
  <si>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</si>
  <si>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 xml:space="preserve">            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</si>
  <si>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</si>
  <si>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</si>
  <si>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>0602816028</t>
  </si>
  <si>
    <t xml:space="preserve">            Предоставление межбюджетных трансфертов МО "Обуховское сельское поселение" на проведение землеустроительных работ по описанию местоположения нраниц населенных пунктов</t>
  </si>
  <si>
    <t>0603016030</t>
  </si>
  <si>
    <t xml:space="preserve">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</si>
  <si>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</si>
  <si>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</si>
  <si>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0410946500</t>
  </si>
  <si>
    <t>044P548Г00</t>
  </si>
  <si>
    <t>044P5S8Г00</t>
  </si>
  <si>
    <t xml:space="preserve">          Предоставление межбюджетных трансфертов сельским поселениям на ремонт объектов недвижимости, находящихся в казне муниципального образования "Галкинское сельское поселение"</t>
  </si>
  <si>
    <t xml:space="preserve">        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</si>
  <si>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 (Восточное сельское поселение)</t>
  </si>
  <si>
    <t xml:space="preserve">          Предоставление межбюджетных трансфертов МО "Зареченское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</si>
  <si>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"Обуховское сельское поселение"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</si>
  <si>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        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</si>
  <si>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 xml:space="preserve">          Предоставление межбюджетных трансфертов МО "Обуховское сельское поселение" на проведение землеустроительных работ по описанию местоположения нраниц населенных пунктов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</si>
  <si>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</si>
  <si>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</si>
  <si>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</si>
  <si>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</si>
  <si>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</si>
  <si>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</si>
  <si>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</si>
  <si>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</si>
  <si>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</si>
  <si>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rFont val="Arial"/>
        <family val="2"/>
      </rPr>
      <t>из них:</t>
    </r>
  </si>
  <si>
    <r>
      <rPr>
        <b/>
        <sz val="10"/>
        <rFont val="Arial"/>
        <family val="2"/>
      </rP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rFont val="Arial"/>
        <family val="2"/>
      </rPr>
      <t>(Плата за пользование жилыми помещениями (плата за наем) муниципального жилищного фонда)</t>
    </r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</si>
  <si>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</si>
  <si>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</si>
  <si>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t>90811302995050001130</t>
  </si>
  <si>
    <t>90111402053050001440</t>
  </si>
  <si>
    <t xml:space="preserve">       Доходы от  реализации  имущества, находящегося   в оперативном упавлении учреждений, находящихся в ведении органов упрравления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 </t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</si>
  <si>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0"/>
        <rFont val="Arial"/>
        <family val="2"/>
      </rPr>
      <t>из них:</t>
    </r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</si>
  <si>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  <r>
      <rPr>
        <sz val="10"/>
        <rFont val="Arial"/>
        <family val="2"/>
      </rPr>
      <t xml:space="preserve">(Доходы от  реализации  объектов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нежилого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фонда)</t>
    </r>
  </si>
  <si>
    <r>
      <rPr>
        <b/>
        <sz val="10"/>
        <rFont val="Arial"/>
        <family val="2"/>
      </rPr>
      <t xml:space="preserve">       Доходы от  реализации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  </r>
    <r>
      <rPr>
        <sz val="10"/>
        <rFont val="Arial"/>
        <family val="2"/>
      </rPr>
      <t xml:space="preserve"> (Прочие  доходы  от  реализации иного имущества)</t>
    </r>
  </si>
  <si>
    <r>
      <t xml:space="preserve">        </t>
    </r>
    <r>
      <rPr>
        <sz val="10"/>
        <rFont val="Arial Cyr"/>
        <family val="0"/>
      </rPr>
      <t>Субсидии бюджетам муниципальных районов на реализацию мероприятий по обеспечению жильем молодых семей</t>
    </r>
    <r>
      <rPr>
        <b/>
        <sz val="10"/>
        <rFont val="Arial Cyr"/>
        <family val="0"/>
      </rPr>
      <t xml:space="preserve"> (Субсидии на предоставление социальных выплат молодым семьям на приобретение (строительство) жилья)</t>
    </r>
  </si>
  <si>
    <t xml:space="preserve">      Субсидии бюджетам муниципальных районов на оганизацию деятельности по сбору, транспортированию, обработке, утилизации, обезвреживанию и захоронению твердых коммунальных отходов
</t>
  </si>
  <si>
    <t xml:space="preserve">        Субсидии на организацию отдыха детей в каникулярное время </t>
  </si>
  <si>
    <t xml:space="preserve">         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</si>
  <si>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0230642К00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</si>
  <si>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</si>
  <si>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0410914109</t>
  </si>
  <si>
    <t xml:space="preserve">           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</si>
  <si>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</si>
  <si>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Предоставление межбюджетных трансфертов МО "Обуховское сельское поселение" на проведение землеустроительных работ по описанию местоположения нраниц населенных пунктов</t>
  </si>
  <si>
    <t xml:space="preserve">    Предоставление межбюджетных трансфертов МО "Галкинское сельское поселение" на выполнение кадастровых работ в отношении объектов капитального строительства на территории МО "Галкинское сельское поселение"</t>
  </si>
  <si>
    <t xml:space="preserve">  Предоставление межбюджетных трансфертов МО "Галкинское сельское поселение" на выполнение работ актуализации местных нормативов градостроительного проектирования</t>
  </si>
  <si>
    <t>3.14.</t>
  </si>
  <si>
    <t>3.15.</t>
  </si>
  <si>
    <t>3.16.</t>
  </si>
  <si>
    <t>90811690050050000140</t>
  </si>
  <si>
    <t>Ведомственная структура расходов местного бюджета на 2019 год</t>
  </si>
  <si>
    <t xml:space="preserve">      Муниципальная программа "Комплексное развитие сельских трриторий муниципального образования Камышловский муниципальный район на период 2014-2024годов"</t>
  </si>
  <si>
    <t xml:space="preserve">          Межбюджетные трансферты бюджетам муниципальных образований сельских поселений на замену ветхих коммунальных сетей</t>
  </si>
  <si>
    <t xml:space="preserve">          Предоставление социальных выплат молодым семьям на приобретение (строительство) жилья за счет средств местного бюджета</t>
  </si>
  <si>
    <t>0460114970</t>
  </si>
  <si>
    <t xml:space="preserve">        Муниципальная программа "Комплексное развитие сельских трриторий муниципального образования Камышловский муниципальный район на период 2014-2024годов"</t>
  </si>
  <si>
    <t xml:space="preserve">            Межбюджетные трансферты бюджетам муниципальных образований сельских поселений на замену ветхих коммунальных сетей</t>
  </si>
  <si>
    <t xml:space="preserve">            Предоставление социальных выплат молодым семьям на приобретение (строительство) жилья за счет средств местного бюджета</t>
  </si>
  <si>
    <t>2.3.</t>
  </si>
  <si>
    <t>2.3.1.</t>
  </si>
  <si>
    <t>2.4.</t>
  </si>
  <si>
    <t>2.4.1.</t>
  </si>
  <si>
    <t>4.1.2.</t>
  </si>
  <si>
    <t>4.1.3.</t>
  </si>
  <si>
    <t>Резервный фонд Правительства Свердловской области</t>
  </si>
  <si>
    <t xml:space="preserve">    Иные межбюджетные трансферты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ресурсы,из областного бюджета для последующего предоставления  сельским поселениям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</si>
</sst>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FC19]d\ mmmm\ yyyy\ &quot;г.&quot;"/>
  </numFmts>
  <fonts count="9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Arial"/>
      <family val="2"/>
    </font>
    <font>
      <i/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Arial"/>
      <family val="2"/>
    </font>
    <font>
      <i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58" fillId="27" borderId="0">
      <alignment/>
      <protection/>
    </xf>
    <xf numFmtId="0" fontId="58" fillId="0" borderId="0">
      <alignment wrapText="1"/>
      <protection/>
    </xf>
    <xf numFmtId="0" fontId="58" fillId="0" borderId="0">
      <alignment/>
      <protection/>
    </xf>
    <xf numFmtId="0" fontId="59" fillId="0" borderId="0">
      <alignment horizontal="center"/>
      <protection/>
    </xf>
    <xf numFmtId="0" fontId="58" fillId="0" borderId="0">
      <alignment horizontal="right"/>
      <protection/>
    </xf>
    <xf numFmtId="0" fontId="58" fillId="27" borderId="1">
      <alignment/>
      <protection/>
    </xf>
    <xf numFmtId="0" fontId="58" fillId="0" borderId="2">
      <alignment horizontal="center" vertical="center" wrapText="1"/>
      <protection/>
    </xf>
    <xf numFmtId="0" fontId="58" fillId="27" borderId="3">
      <alignment/>
      <protection/>
    </xf>
    <xf numFmtId="0" fontId="58" fillId="27" borderId="0">
      <alignment shrinkToFit="1"/>
      <protection/>
    </xf>
    <xf numFmtId="0" fontId="60" fillId="0" borderId="3">
      <alignment horizontal="right"/>
      <protection/>
    </xf>
    <xf numFmtId="4" fontId="60" fillId="28" borderId="3">
      <alignment horizontal="right" vertical="top" shrinkToFit="1"/>
      <protection/>
    </xf>
    <xf numFmtId="4" fontId="60" fillId="29" borderId="3">
      <alignment horizontal="right" vertical="top" shrinkToFit="1"/>
      <protection/>
    </xf>
    <xf numFmtId="0" fontId="58" fillId="0" borderId="0">
      <alignment horizontal="left" wrapText="1"/>
      <protection/>
    </xf>
    <xf numFmtId="0" fontId="60" fillId="0" borderId="2">
      <alignment vertical="top" wrapText="1"/>
      <protection/>
    </xf>
    <xf numFmtId="49" fontId="58" fillId="0" borderId="2">
      <alignment horizontal="center" vertical="top" shrinkToFit="1"/>
      <protection/>
    </xf>
    <xf numFmtId="4" fontId="60" fillId="28" borderId="2">
      <alignment horizontal="right" vertical="top" shrinkToFit="1"/>
      <protection/>
    </xf>
    <xf numFmtId="4" fontId="60" fillId="29" borderId="2">
      <alignment horizontal="right" vertical="top" shrinkToFit="1"/>
      <protection/>
    </xf>
    <xf numFmtId="0" fontId="58" fillId="27" borderId="4">
      <alignment/>
      <protection/>
    </xf>
    <xf numFmtId="0" fontId="58" fillId="27" borderId="4">
      <alignment horizontal="center"/>
      <protection/>
    </xf>
    <xf numFmtId="4" fontId="60" fillId="0" borderId="2">
      <alignment horizontal="right" vertical="top" shrinkToFit="1"/>
      <protection/>
    </xf>
    <xf numFmtId="49" fontId="58" fillId="0" borderId="2">
      <alignment horizontal="left" vertical="top" wrapText="1" indent="2"/>
      <protection/>
    </xf>
    <xf numFmtId="4" fontId="58" fillId="0" borderId="2">
      <alignment horizontal="right" vertical="top" shrinkToFit="1"/>
      <protection/>
    </xf>
    <xf numFmtId="0" fontId="58" fillId="27" borderId="4">
      <alignment shrinkToFit="1"/>
      <protection/>
    </xf>
    <xf numFmtId="0" fontId="58" fillId="27" borderId="3">
      <alignment horizontal="center"/>
      <protection/>
    </xf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61" fillId="36" borderId="5" applyNumberFormat="0" applyAlignment="0" applyProtection="0"/>
    <xf numFmtId="0" fontId="62" fillId="37" borderId="6" applyNumberFormat="0" applyAlignment="0" applyProtection="0"/>
    <xf numFmtId="0" fontId="63" fillId="37" borderId="5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8" borderId="11" applyNumberFormat="0" applyAlignment="0" applyProtection="0"/>
    <xf numFmtId="0" fontId="70" fillId="0" borderId="0" applyNumberFormat="0" applyFill="0" applyBorder="0" applyAlignment="0" applyProtection="0"/>
    <xf numFmtId="0" fontId="71" fillId="39" borderId="0" applyNumberFormat="0" applyBorder="0" applyAlignment="0" applyProtection="0"/>
    <xf numFmtId="0" fontId="0" fillId="4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72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56" fillId="42" borderId="12" applyNumberFormat="0" applyFont="0" applyAlignment="0" applyProtection="0"/>
    <xf numFmtId="9" fontId="0" fillId="0" borderId="0" applyFont="0" applyFill="0" applyBorder="0" applyAlignment="0" applyProtection="0"/>
    <xf numFmtId="0" fontId="75" fillId="0" borderId="13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4" fillId="44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2" fontId="3" fillId="45" borderId="14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right" wrapText="1"/>
    </xf>
    <xf numFmtId="0" fontId="3" fillId="46" borderId="14" xfId="0" applyFont="1" applyFill="1" applyBorder="1" applyAlignment="1">
      <alignment horizontal="center" vertical="top"/>
    </xf>
    <xf numFmtId="0" fontId="4" fillId="46" borderId="14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horizontal="center" vertical="top" wrapText="1"/>
    </xf>
    <xf numFmtId="4" fontId="4" fillId="46" borderId="14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0" fontId="78" fillId="45" borderId="0" xfId="0" applyFont="1" applyFill="1" applyAlignment="1">
      <alignment horizontal="center" vertical="top"/>
    </xf>
    <xf numFmtId="0" fontId="78" fillId="45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79" fillId="40" borderId="14" xfId="92" applyFont="1" applyFill="1" applyBorder="1" applyAlignment="1">
      <alignment horizontal="left" vertical="top" wrapText="1"/>
      <protection/>
    </xf>
    <xf numFmtId="0" fontId="3" fillId="40" borderId="14" xfId="0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/>
    </xf>
    <xf numFmtId="2" fontId="6" fillId="45" borderId="0" xfId="0" applyNumberFormat="1" applyFont="1" applyFill="1" applyBorder="1" applyAlignment="1">
      <alignment vertical="top" wrapText="1"/>
    </xf>
    <xf numFmtId="0" fontId="5" fillId="44" borderId="14" xfId="0" applyFont="1" applyFill="1" applyBorder="1" applyAlignment="1">
      <alignment horizontal="center"/>
    </xf>
    <xf numFmtId="0" fontId="80" fillId="45" borderId="14" xfId="57" applyNumberFormat="1" applyFont="1" applyFill="1" applyBorder="1" applyAlignment="1" applyProtection="1">
      <alignment vertical="top" wrapText="1"/>
      <protection/>
    </xf>
    <xf numFmtId="4" fontId="5" fillId="0" borderId="0" xfId="0" applyNumberFormat="1" applyFont="1" applyAlignment="1">
      <alignment/>
    </xf>
    <xf numFmtId="0" fontId="81" fillId="0" borderId="0" xfId="0" applyFont="1" applyFill="1" applyAlignment="1">
      <alignment/>
    </xf>
    <xf numFmtId="0" fontId="78" fillId="45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78" fillId="45" borderId="15" xfId="0" applyFont="1" applyFill="1" applyBorder="1" applyAlignment="1">
      <alignment horizontal="center" vertical="center" wrapText="1"/>
    </xf>
    <xf numFmtId="4" fontId="83" fillId="28" borderId="15" xfId="61" applyNumberFormat="1" applyFont="1" applyBorder="1" applyProtection="1">
      <alignment horizontal="right" vertical="top" shrinkToFit="1"/>
      <protection/>
    </xf>
    <xf numFmtId="4" fontId="82" fillId="0" borderId="0" xfId="0" applyNumberFormat="1" applyFont="1" applyFill="1" applyAlignment="1">
      <alignment/>
    </xf>
    <xf numFmtId="4" fontId="84" fillId="27" borderId="15" xfId="53" applyNumberFormat="1" applyFont="1" applyBorder="1" applyAlignment="1" applyProtection="1">
      <alignment horizontal="right" vertical="top" shrinkToFit="1"/>
      <protection/>
    </xf>
    <xf numFmtId="0" fontId="7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 vertical="top" shrinkToFit="1"/>
    </xf>
    <xf numFmtId="0" fontId="1" fillId="40" borderId="14" xfId="0" applyFont="1" applyFill="1" applyBorder="1" applyAlignment="1">
      <alignment horizontal="left" vertical="top" wrapText="1"/>
    </xf>
    <xf numFmtId="4" fontId="1" fillId="47" borderId="14" xfId="0" applyNumberFormat="1" applyFont="1" applyFill="1" applyBorder="1" applyAlignment="1">
      <alignment horizontal="right" vertical="top" shrinkToFit="1"/>
    </xf>
    <xf numFmtId="49" fontId="0" fillId="40" borderId="14" xfId="0" applyNumberFormat="1" applyFill="1" applyBorder="1" applyAlignment="1">
      <alignment horizontal="center" vertical="top" shrinkToFit="1"/>
    </xf>
    <xf numFmtId="0" fontId="0" fillId="40" borderId="14" xfId="0" applyFill="1" applyBorder="1" applyAlignment="1">
      <alignment horizontal="justify" vertical="top" wrapText="1"/>
    </xf>
    <xf numFmtId="4" fontId="0" fillId="47" borderId="14" xfId="0" applyNumberFormat="1" applyFont="1" applyFill="1" applyBorder="1" applyAlignment="1">
      <alignment horizontal="right" vertical="top" shrinkToFit="1"/>
    </xf>
    <xf numFmtId="0" fontId="10" fillId="40" borderId="14" xfId="0" applyFont="1" applyFill="1" applyBorder="1" applyAlignment="1">
      <alignment horizontal="justify" vertical="top" wrapText="1"/>
    </xf>
    <xf numFmtId="49" fontId="10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justify" vertical="top" wrapText="1"/>
    </xf>
    <xf numFmtId="2" fontId="10" fillId="0" borderId="15" xfId="0" applyNumberFormat="1" applyFont="1" applyBorder="1" applyAlignment="1">
      <alignment vertical="top" wrapText="1"/>
    </xf>
    <xf numFmtId="0" fontId="1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0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11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49" fontId="1" fillId="0" borderId="14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justify" vertical="top" wrapText="1"/>
    </xf>
    <xf numFmtId="49" fontId="0" fillId="0" borderId="14" xfId="0" applyNumberForma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justify" vertical="top" wrapText="1"/>
    </xf>
    <xf numFmtId="49" fontId="11" fillId="0" borderId="14" xfId="0" applyNumberFormat="1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justify" vertical="top" wrapText="1"/>
    </xf>
    <xf numFmtId="49" fontId="10" fillId="0" borderId="14" xfId="0" applyNumberFormat="1" applyFont="1" applyFill="1" applyBorder="1" applyAlignment="1">
      <alignment horizontal="center" vertical="top" shrinkToFit="1"/>
    </xf>
    <xf numFmtId="0" fontId="10" fillId="0" borderId="14" xfId="0" applyFont="1" applyFill="1" applyBorder="1" applyAlignment="1">
      <alignment horizontal="justify" vertical="top" wrapText="1"/>
    </xf>
    <xf numFmtId="0" fontId="10" fillId="45" borderId="16" xfId="0" applyFont="1" applyFill="1" applyBorder="1" applyAlignment="1">
      <alignment horizontal="justify" vertical="top" wrapText="1"/>
    </xf>
    <xf numFmtId="0" fontId="10" fillId="45" borderId="14" xfId="0" applyFont="1" applyFill="1" applyBorder="1" applyAlignment="1">
      <alignment vertical="top" wrapText="1"/>
    </xf>
    <xf numFmtId="0" fontId="10" fillId="45" borderId="14" xfId="0" applyFont="1" applyFill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49" fontId="10" fillId="40" borderId="14" xfId="0" applyNumberFormat="1" applyFont="1" applyFill="1" applyBorder="1" applyAlignment="1">
      <alignment horizontal="justify" vertical="top" wrapText="1"/>
    </xf>
    <xf numFmtId="2" fontId="10" fillId="45" borderId="14" xfId="0" applyNumberFormat="1" applyFont="1" applyFill="1" applyBorder="1" applyAlignment="1">
      <alignment vertical="center" wrapText="1"/>
    </xf>
    <xf numFmtId="0" fontId="12" fillId="0" borderId="14" xfId="92" applyNumberFormat="1" applyFont="1" applyBorder="1" applyAlignment="1">
      <alignment horizontal="justify" vertical="top" wrapText="1"/>
      <protection/>
    </xf>
    <xf numFmtId="49" fontId="11" fillId="40" borderId="14" xfId="0" applyNumberFormat="1" applyFont="1" applyFill="1" applyBorder="1" applyAlignment="1">
      <alignment horizontal="justify" vertical="top" wrapText="1"/>
    </xf>
    <xf numFmtId="4" fontId="11" fillId="40" borderId="15" xfId="0" applyNumberFormat="1" applyFont="1" applyFill="1" applyBorder="1" applyAlignment="1">
      <alignment horizontal="right" vertical="top" wrapText="1"/>
    </xf>
    <xf numFmtId="0" fontId="3" fillId="45" borderId="0" xfId="0" applyFont="1" applyFill="1" applyAlignment="1">
      <alignment horizontal="center" vertical="top"/>
    </xf>
    <xf numFmtId="0" fontId="3" fillId="45" borderId="0" xfId="0" applyFont="1" applyFill="1" applyAlignment="1">
      <alignment/>
    </xf>
    <xf numFmtId="0" fontId="3" fillId="45" borderId="0" xfId="0" applyFont="1" applyFill="1" applyAlignment="1">
      <alignment horizontal="right"/>
    </xf>
    <xf numFmtId="0" fontId="3" fillId="45" borderId="0" xfId="0" applyFont="1" applyFill="1" applyAlignment="1">
      <alignment horizontal="center"/>
    </xf>
    <xf numFmtId="0" fontId="3" fillId="45" borderId="14" xfId="0" applyFont="1" applyFill="1" applyBorder="1" applyAlignment="1">
      <alignment horizontal="center" vertical="center" wrapText="1"/>
    </xf>
    <xf numFmtId="4" fontId="3" fillId="45" borderId="14" xfId="0" applyNumberFormat="1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top" wrapText="1"/>
    </xf>
    <xf numFmtId="0" fontId="3" fillId="45" borderId="14" xfId="0" applyFont="1" applyFill="1" applyBorder="1" applyAlignment="1">
      <alignment horizontal="center" vertical="top"/>
    </xf>
    <xf numFmtId="4" fontId="6" fillId="45" borderId="14" xfId="61" applyFont="1" applyFill="1" applyBorder="1" applyProtection="1">
      <alignment horizontal="right" vertical="top" shrinkToFit="1"/>
      <protection/>
    </xf>
    <xf numFmtId="0" fontId="3" fillId="45" borderId="17" xfId="0" applyFont="1" applyFill="1" applyBorder="1" applyAlignment="1">
      <alignment horizontal="center" vertical="top"/>
    </xf>
    <xf numFmtId="4" fontId="6" fillId="45" borderId="17" xfId="61" applyFont="1" applyFill="1" applyBorder="1" applyProtection="1">
      <alignment horizontal="right" vertical="top" shrinkToFit="1"/>
      <protection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right" vertical="top" wrapText="1"/>
    </xf>
    <xf numFmtId="0" fontId="86" fillId="0" borderId="0" xfId="0" applyFont="1" applyFill="1" applyAlignment="1">
      <alignment horizontal="right"/>
    </xf>
    <xf numFmtId="0" fontId="85" fillId="45" borderId="0" xfId="0" applyFont="1" applyFill="1" applyAlignment="1">
      <alignment/>
    </xf>
    <xf numFmtId="0" fontId="86" fillId="0" borderId="0" xfId="0" applyFont="1" applyAlignment="1">
      <alignment vertical="top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4" xfId="0" applyFont="1" applyBorder="1" applyAlignment="1">
      <alignment horizontal="center" wrapText="1"/>
    </xf>
    <xf numFmtId="0" fontId="86" fillId="0" borderId="14" xfId="0" applyFont="1" applyFill="1" applyBorder="1" applyAlignment="1">
      <alignment horizontal="center" wrapText="1"/>
    </xf>
    <xf numFmtId="0" fontId="87" fillId="44" borderId="14" xfId="0" applyFont="1" applyFill="1" applyBorder="1" applyAlignment="1">
      <alignment horizontal="center" wrapText="1"/>
    </xf>
    <xf numFmtId="0" fontId="87" fillId="11" borderId="14" xfId="0" applyFont="1" applyFill="1" applyBorder="1" applyAlignment="1">
      <alignment horizontal="center" vertical="center" wrapText="1"/>
    </xf>
    <xf numFmtId="0" fontId="87" fillId="11" borderId="14" xfId="0" applyFont="1" applyFill="1" applyBorder="1" applyAlignment="1">
      <alignment horizontal="left" wrapText="1"/>
    </xf>
    <xf numFmtId="4" fontId="87" fillId="11" borderId="14" xfId="0" applyNumberFormat="1" applyFont="1" applyFill="1" applyBorder="1" applyAlignment="1">
      <alignment horizontal="center" wrapText="1"/>
    </xf>
    <xf numFmtId="0" fontId="85" fillId="15" borderId="14" xfId="0" applyFont="1" applyFill="1" applyBorder="1" applyAlignment="1">
      <alignment horizontal="center"/>
    </xf>
    <xf numFmtId="0" fontId="86" fillId="15" borderId="14" xfId="0" applyFont="1" applyFill="1" applyBorder="1" applyAlignment="1">
      <alignment horizontal="left" vertical="center" wrapText="1"/>
    </xf>
    <xf numFmtId="4" fontId="86" fillId="15" borderId="14" xfId="0" applyNumberFormat="1" applyFont="1" applyFill="1" applyBorder="1" applyAlignment="1">
      <alignment/>
    </xf>
    <xf numFmtId="4" fontId="87" fillId="44" borderId="14" xfId="0" applyNumberFormat="1" applyFont="1" applyFill="1" applyBorder="1" applyAlignment="1">
      <alignment/>
    </xf>
    <xf numFmtId="0" fontId="85" fillId="0" borderId="14" xfId="0" applyFont="1" applyBorder="1" applyAlignment="1">
      <alignment horizontal="center"/>
    </xf>
    <xf numFmtId="0" fontId="86" fillId="0" borderId="14" xfId="0" applyFont="1" applyFill="1" applyBorder="1" applyAlignment="1">
      <alignment horizontal="left" vertical="center" wrapText="1"/>
    </xf>
    <xf numFmtId="4" fontId="86" fillId="0" borderId="14" xfId="0" applyNumberFormat="1" applyFont="1" applyFill="1" applyBorder="1" applyAlignment="1">
      <alignment/>
    </xf>
    <xf numFmtId="0" fontId="88" fillId="11" borderId="14" xfId="0" applyFont="1" applyFill="1" applyBorder="1" applyAlignment="1">
      <alignment horizontal="center"/>
    </xf>
    <xf numFmtId="0" fontId="87" fillId="11" borderId="14" xfId="0" applyFont="1" applyFill="1" applyBorder="1" applyAlignment="1">
      <alignment horizontal="left" vertical="center" wrapText="1"/>
    </xf>
    <xf numFmtId="4" fontId="87" fillId="11" borderId="14" xfId="0" applyNumberFormat="1" applyFont="1" applyFill="1" applyBorder="1" applyAlignment="1">
      <alignment/>
    </xf>
    <xf numFmtId="0" fontId="89" fillId="15" borderId="14" xfId="0" applyFont="1" applyFill="1" applyBorder="1" applyAlignment="1">
      <alignment horizontal="center"/>
    </xf>
    <xf numFmtId="0" fontId="86" fillId="15" borderId="14" xfId="0" applyFont="1" applyFill="1" applyBorder="1" applyAlignment="1">
      <alignment horizontal="left" wrapText="1"/>
    </xf>
    <xf numFmtId="4" fontId="87" fillId="15" borderId="15" xfId="0" applyNumberFormat="1" applyFont="1" applyFill="1" applyBorder="1" applyAlignment="1">
      <alignment/>
    </xf>
    <xf numFmtId="4" fontId="90" fillId="44" borderId="14" xfId="0" applyNumberFormat="1" applyFont="1" applyFill="1" applyBorder="1" applyAlignment="1">
      <alignment/>
    </xf>
    <xf numFmtId="4" fontId="85" fillId="45" borderId="0" xfId="0" applyNumberFormat="1" applyFont="1" applyFill="1" applyAlignment="1">
      <alignment/>
    </xf>
    <xf numFmtId="0" fontId="91" fillId="0" borderId="14" xfId="0" applyFont="1" applyBorder="1" applyAlignment="1">
      <alignment horizontal="center"/>
    </xf>
    <xf numFmtId="0" fontId="86" fillId="0" borderId="2" xfId="59" applyNumberFormat="1" applyFont="1" applyProtection="1">
      <alignment vertical="top" wrapText="1"/>
      <protection/>
    </xf>
    <xf numFmtId="4" fontId="86" fillId="45" borderId="15" xfId="0" applyNumberFormat="1" applyFont="1" applyFill="1" applyBorder="1" applyAlignment="1">
      <alignment/>
    </xf>
    <xf numFmtId="0" fontId="92" fillId="0" borderId="14" xfId="0" applyFont="1" applyFill="1" applyBorder="1" applyAlignment="1">
      <alignment horizontal="left" wrapText="1"/>
    </xf>
    <xf numFmtId="0" fontId="92" fillId="45" borderId="14" xfId="0" applyFont="1" applyFill="1" applyBorder="1" applyAlignment="1">
      <alignment horizontal="left" wrapText="1"/>
    </xf>
    <xf numFmtId="4" fontId="92" fillId="45" borderId="15" xfId="0" applyNumberFormat="1" applyFont="1" applyFill="1" applyBorder="1" applyAlignment="1">
      <alignment/>
    </xf>
    <xf numFmtId="4" fontId="86" fillId="15" borderId="15" xfId="0" applyNumberFormat="1" applyFont="1" applyFill="1" applyBorder="1" applyAlignment="1">
      <alignment/>
    </xf>
    <xf numFmtId="0" fontId="93" fillId="0" borderId="14" xfId="0" applyFont="1" applyBorder="1" applyAlignment="1">
      <alignment horizontal="center"/>
    </xf>
    <xf numFmtId="0" fontId="93" fillId="45" borderId="0" xfId="0" applyFont="1" applyFill="1" applyAlignment="1">
      <alignment/>
    </xf>
    <xf numFmtId="0" fontId="93" fillId="0" borderId="0" xfId="0" applyFont="1" applyAlignment="1">
      <alignment/>
    </xf>
    <xf numFmtId="0" fontId="93" fillId="18" borderId="14" xfId="0" applyFont="1" applyFill="1" applyBorder="1" applyAlignment="1">
      <alignment horizontal="center"/>
    </xf>
    <xf numFmtId="0" fontId="87" fillId="18" borderId="14" xfId="0" applyFont="1" applyFill="1" applyBorder="1" applyAlignment="1">
      <alignment horizontal="left" wrapText="1"/>
    </xf>
    <xf numFmtId="4" fontId="92" fillId="18" borderId="15" xfId="0" applyNumberFormat="1" applyFont="1" applyFill="1" applyBorder="1" applyAlignment="1">
      <alignment/>
    </xf>
    <xf numFmtId="0" fontId="86" fillId="45" borderId="2" xfId="59" applyNumberFormat="1" applyFont="1" applyFill="1" applyProtection="1">
      <alignment vertical="top" wrapText="1"/>
      <protection/>
    </xf>
    <xf numFmtId="2" fontId="86" fillId="45" borderId="14" xfId="0" applyNumberFormat="1" applyFont="1" applyFill="1" applyBorder="1" applyAlignment="1">
      <alignment vertical="top" wrapText="1"/>
    </xf>
    <xf numFmtId="4" fontId="93" fillId="0" borderId="0" xfId="0" applyNumberFormat="1" applyFont="1" applyAlignment="1">
      <alignment/>
    </xf>
    <xf numFmtId="2" fontId="86" fillId="45" borderId="14" xfId="0" applyNumberFormat="1" applyFont="1" applyFill="1" applyBorder="1" applyAlignment="1" quotePrefix="1">
      <alignment vertical="top" wrapText="1"/>
    </xf>
    <xf numFmtId="4" fontId="92" fillId="45" borderId="14" xfId="0" applyNumberFormat="1" applyFont="1" applyFill="1" applyBorder="1" applyAlignment="1">
      <alignment/>
    </xf>
    <xf numFmtId="0" fontId="93" fillId="0" borderId="18" xfId="0" applyFont="1" applyBorder="1" applyAlignment="1">
      <alignment horizontal="center"/>
    </xf>
    <xf numFmtId="0" fontId="86" fillId="45" borderId="19" xfId="59" applyNumberFormat="1" applyFont="1" applyFill="1" applyBorder="1" applyProtection="1">
      <alignment vertical="top" wrapText="1"/>
      <protection/>
    </xf>
    <xf numFmtId="4" fontId="92" fillId="45" borderId="20" xfId="0" applyNumberFormat="1" applyFont="1" applyFill="1" applyBorder="1" applyAlignment="1">
      <alignment/>
    </xf>
    <xf numFmtId="4" fontId="90" fillId="44" borderId="15" xfId="0" applyNumberFormat="1" applyFont="1" applyFill="1" applyBorder="1" applyAlignment="1">
      <alignment/>
    </xf>
    <xf numFmtId="0" fontId="86" fillId="45" borderId="2" xfId="59" applyNumberFormat="1" applyFont="1" applyFill="1" applyAlignment="1" applyProtection="1">
      <alignment vertical="top" wrapText="1"/>
      <protection/>
    </xf>
    <xf numFmtId="0" fontId="93" fillId="15" borderId="14" xfId="0" applyFont="1" applyFill="1" applyBorder="1" applyAlignment="1">
      <alignment horizontal="center"/>
    </xf>
    <xf numFmtId="0" fontId="92" fillId="15" borderId="14" xfId="0" applyFont="1" applyFill="1" applyBorder="1" applyAlignment="1">
      <alignment horizontal="left" wrapText="1"/>
    </xf>
    <xf numFmtId="4" fontId="92" fillId="15" borderId="15" xfId="0" applyNumberFormat="1" applyFont="1" applyFill="1" applyBorder="1" applyAlignment="1">
      <alignment/>
    </xf>
    <xf numFmtId="0" fontId="94" fillId="0" borderId="14" xfId="58" applyNumberFormat="1" applyFont="1" applyBorder="1" applyAlignment="1" applyProtection="1">
      <alignment vertical="top" wrapText="1"/>
      <protection/>
    </xf>
    <xf numFmtId="0" fontId="87" fillId="18" borderId="14" xfId="59" applyNumberFormat="1" applyFont="1" applyFill="1" applyBorder="1" applyAlignment="1" applyProtection="1">
      <alignment wrapText="1"/>
      <protection/>
    </xf>
    <xf numFmtId="0" fontId="86" fillId="15" borderId="2" xfId="59" applyNumberFormat="1" applyFont="1" applyFill="1" applyAlignment="1" applyProtection="1">
      <alignment wrapText="1"/>
      <protection/>
    </xf>
    <xf numFmtId="0" fontId="86" fillId="0" borderId="2" xfId="59" applyNumberFormat="1" applyFont="1" applyAlignment="1" applyProtection="1">
      <alignment wrapText="1"/>
      <protection/>
    </xf>
    <xf numFmtId="0" fontId="92" fillId="0" borderId="14" xfId="0" applyFont="1" applyBorder="1" applyAlignment="1">
      <alignment horizontal="center"/>
    </xf>
    <xf numFmtId="0" fontId="86" fillId="0" borderId="2" xfId="59" applyNumberFormat="1" applyFont="1" applyAlignment="1" applyProtection="1" quotePrefix="1">
      <alignment wrapText="1"/>
      <protection/>
    </xf>
    <xf numFmtId="0" fontId="86" fillId="45" borderId="2" xfId="59" applyNumberFormat="1" applyFont="1" applyFill="1" applyAlignment="1" applyProtection="1">
      <alignment wrapText="1"/>
      <protection/>
    </xf>
    <xf numFmtId="0" fontId="85" fillId="44" borderId="14" xfId="0" applyFont="1" applyFill="1" applyBorder="1" applyAlignment="1">
      <alignment horizontal="center"/>
    </xf>
    <xf numFmtId="0" fontId="87" fillId="44" borderId="14" xfId="0" applyFont="1" applyFill="1" applyBorder="1" applyAlignment="1">
      <alignment horizontal="left" wrapText="1"/>
    </xf>
    <xf numFmtId="4" fontId="87" fillId="44" borderId="15" xfId="0" applyNumberFormat="1" applyFont="1" applyFill="1" applyBorder="1" applyAlignment="1">
      <alignment/>
    </xf>
    <xf numFmtId="4" fontId="86" fillId="0" borderId="0" xfId="0" applyNumberFormat="1" applyFont="1" applyAlignment="1">
      <alignment/>
    </xf>
    <xf numFmtId="0" fontId="3" fillId="45" borderId="21" xfId="0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center" vertical="top"/>
    </xf>
    <xf numFmtId="4" fontId="6" fillId="45" borderId="18" xfId="61" applyFont="1" applyFill="1" applyBorder="1" applyProtection="1">
      <alignment horizontal="right" vertical="top" shrinkToFit="1"/>
      <protection/>
    </xf>
    <xf numFmtId="0" fontId="3" fillId="45" borderId="22" xfId="0" applyFont="1" applyFill="1" applyBorder="1" applyAlignment="1">
      <alignment horizontal="center" vertical="top"/>
    </xf>
    <xf numFmtId="4" fontId="6" fillId="45" borderId="22" xfId="61" applyFont="1" applyFill="1" applyBorder="1" applyProtection="1">
      <alignment horizontal="right" vertical="top" shrinkToFit="1"/>
      <protection/>
    </xf>
    <xf numFmtId="0" fontId="86" fillId="45" borderId="14" xfId="0" applyFont="1" applyFill="1" applyBorder="1" applyAlignment="1">
      <alignment horizontal="center" vertical="center" wrapText="1"/>
    </xf>
    <xf numFmtId="4" fontId="86" fillId="45" borderId="14" xfId="0" applyNumberFormat="1" applyFont="1" applyFill="1" applyBorder="1" applyAlignment="1">
      <alignment horizontal="center" vertical="center" wrapText="1"/>
    </xf>
    <xf numFmtId="0" fontId="86" fillId="45" borderId="14" xfId="0" applyFont="1" applyFill="1" applyBorder="1" applyAlignment="1">
      <alignment horizontal="center" vertical="top" wrapText="1"/>
    </xf>
    <xf numFmtId="0" fontId="86" fillId="45" borderId="14" xfId="0" applyFont="1" applyFill="1" applyBorder="1" applyAlignment="1">
      <alignment horizontal="center" vertical="top"/>
    </xf>
    <xf numFmtId="4" fontId="89" fillId="45" borderId="14" xfId="0" applyNumberFormat="1" applyFont="1" applyFill="1" applyBorder="1" applyAlignment="1">
      <alignment/>
    </xf>
    <xf numFmtId="0" fontId="86" fillId="45" borderId="0" xfId="0" applyFont="1" applyFill="1" applyAlignment="1">
      <alignment horizontal="center" vertical="top"/>
    </xf>
    <xf numFmtId="0" fontId="86" fillId="45" borderId="0" xfId="0" applyFont="1" applyFill="1" applyAlignment="1">
      <alignment/>
    </xf>
    <xf numFmtId="0" fontId="86" fillId="45" borderId="0" xfId="0" applyFont="1" applyFill="1" applyAlignment="1">
      <alignment horizontal="right"/>
    </xf>
    <xf numFmtId="0" fontId="95" fillId="45" borderId="0" xfId="0" applyFont="1" applyFill="1" applyAlignment="1">
      <alignment/>
    </xf>
    <xf numFmtId="0" fontId="86" fillId="45" borderId="0" xfId="0" applyFont="1" applyFill="1" applyAlignment="1">
      <alignment horizontal="center"/>
    </xf>
    <xf numFmtId="0" fontId="89" fillId="45" borderId="0" xfId="0" applyFont="1" applyFill="1" applyAlignment="1">
      <alignment/>
    </xf>
    <xf numFmtId="0" fontId="13" fillId="18" borderId="14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left" wrapText="1"/>
    </xf>
    <xf numFmtId="4" fontId="4" fillId="18" borderId="15" xfId="0" applyNumberFormat="1" applyFont="1" applyFill="1" applyBorder="1" applyAlignment="1">
      <alignment/>
    </xf>
    <xf numFmtId="0" fontId="14" fillId="45" borderId="0" xfId="0" applyFont="1" applyFill="1" applyAlignment="1">
      <alignment/>
    </xf>
    <xf numFmtId="0" fontId="14" fillId="0" borderId="0" xfId="0" applyFont="1" applyAlignment="1">
      <alignment/>
    </xf>
    <xf numFmtId="0" fontId="58" fillId="45" borderId="3" xfId="57" applyNumberFormat="1" applyFont="1" applyFill="1" applyAlignment="1" applyProtection="1">
      <alignment vertical="top" wrapText="1"/>
      <protection/>
    </xf>
    <xf numFmtId="1" fontId="58" fillId="45" borderId="2" xfId="59" applyNumberFormat="1" applyFont="1" applyFill="1" applyAlignment="1" applyProtection="1">
      <alignment horizontal="center" vertical="top" shrinkToFit="1"/>
      <protection/>
    </xf>
    <xf numFmtId="4" fontId="58" fillId="45" borderId="2" xfId="61" applyNumberFormat="1" applyFont="1" applyFill="1" applyProtection="1">
      <alignment horizontal="right" vertical="top" shrinkToFit="1"/>
      <protection/>
    </xf>
    <xf numFmtId="1" fontId="58" fillId="45" borderId="23" xfId="59" applyNumberFormat="1" applyFont="1" applyFill="1" applyBorder="1" applyAlignment="1" applyProtection="1">
      <alignment horizontal="center" vertical="top" shrinkToFit="1"/>
      <protection/>
    </xf>
    <xf numFmtId="4" fontId="58" fillId="45" borderId="23" xfId="61" applyNumberFormat="1" applyFont="1" applyFill="1" applyBorder="1" applyProtection="1">
      <alignment horizontal="right" vertical="top" shrinkToFit="1"/>
      <protection/>
    </xf>
    <xf numFmtId="0" fontId="58" fillId="45" borderId="14" xfId="57" applyNumberFormat="1" applyFont="1" applyFill="1" applyBorder="1" applyAlignment="1" applyProtection="1">
      <alignment vertical="top" wrapText="1"/>
      <protection/>
    </xf>
    <xf numFmtId="1" fontId="58" fillId="45" borderId="14" xfId="59" applyNumberFormat="1" applyFont="1" applyFill="1" applyBorder="1" applyAlignment="1" applyProtection="1">
      <alignment horizontal="center" vertical="top" shrinkToFit="1"/>
      <protection/>
    </xf>
    <xf numFmtId="4" fontId="58" fillId="45" borderId="14" xfId="61" applyNumberFormat="1" applyFont="1" applyFill="1" applyBorder="1" applyProtection="1">
      <alignment horizontal="right" vertical="top" shrinkToFit="1"/>
      <protection/>
    </xf>
    <xf numFmtId="49" fontId="1" fillId="40" borderId="14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6" fillId="45" borderId="0" xfId="0" applyFont="1" applyFill="1" applyBorder="1" applyAlignment="1">
      <alignment horizontal="center" vertical="center" wrapText="1"/>
    </xf>
    <xf numFmtId="0" fontId="6" fillId="45" borderId="0" xfId="0" applyFont="1" applyFill="1" applyAlignment="1">
      <alignment horizontal="center"/>
    </xf>
    <xf numFmtId="0" fontId="95" fillId="45" borderId="0" xfId="0" applyFont="1" applyFill="1" applyBorder="1" applyAlignment="1">
      <alignment horizontal="center" vertical="center" wrapText="1"/>
    </xf>
    <xf numFmtId="0" fontId="95" fillId="45" borderId="0" xfId="0" applyFont="1" applyFill="1" applyAlignment="1">
      <alignment horizontal="center"/>
    </xf>
    <xf numFmtId="0" fontId="87" fillId="0" borderId="0" xfId="0" applyFont="1" applyAlignment="1">
      <alignment horizontal="center"/>
    </xf>
    <xf numFmtId="0" fontId="9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58" fillId="45" borderId="14" xfId="50" applyNumberFormat="1" applyFont="1" applyFill="1" applyBorder="1" applyProtection="1">
      <alignment horizontal="right"/>
      <protection/>
    </xf>
    <xf numFmtId="0" fontId="58" fillId="45" borderId="14" xfId="50" applyFont="1" applyFill="1" applyBorder="1">
      <alignment horizontal="right"/>
      <protection/>
    </xf>
    <xf numFmtId="4" fontId="58" fillId="45" borderId="14" xfId="52" applyNumberFormat="1" applyFont="1" applyFill="1" applyBorder="1" applyAlignment="1" applyProtection="1">
      <alignment horizontal="right" vertical="top" shrinkToFit="1"/>
      <protection/>
    </xf>
    <xf numFmtId="4" fontId="58" fillId="45" borderId="24" xfId="61" applyNumberFormat="1" applyFont="1" applyFill="1" applyBorder="1" applyProtection="1">
      <alignment horizontal="right" vertical="top" shrinkToFit="1"/>
      <protection/>
    </xf>
    <xf numFmtId="4" fontId="58" fillId="45" borderId="24" xfId="52" applyNumberFormat="1" applyFont="1" applyFill="1" applyBorder="1" applyAlignment="1" applyProtection="1">
      <alignment horizontal="right" vertical="top" shrinkToFit="1"/>
      <protection/>
    </xf>
    <xf numFmtId="0" fontId="86" fillId="45" borderId="17" xfId="0" applyFont="1" applyFill="1" applyBorder="1" applyAlignment="1">
      <alignment horizontal="center" vertical="top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32"/>
  <sheetViews>
    <sheetView tabSelected="1" zoomScalePageLayoutView="0" workbookViewId="0" topLeftCell="A85">
      <selection activeCell="A121" sqref="A1:IV1638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49"/>
      <c r="B1" s="50"/>
      <c r="C1" s="50"/>
      <c r="D1" s="50" t="s">
        <v>33</v>
      </c>
    </row>
    <row r="2" spans="1:4" ht="12.75" customHeight="1">
      <c r="A2" s="49"/>
      <c r="B2" s="50"/>
      <c r="C2" s="50"/>
      <c r="D2" s="50" t="s">
        <v>99</v>
      </c>
    </row>
    <row r="3" spans="1:4" ht="12.75" customHeight="1">
      <c r="A3" s="49"/>
      <c r="B3" s="50"/>
      <c r="C3" s="50"/>
      <c r="D3" s="50" t="s">
        <v>17</v>
      </c>
    </row>
    <row r="4" spans="1:4" ht="12.75" customHeight="1">
      <c r="A4" s="49"/>
      <c r="B4" s="50"/>
      <c r="C4" s="50"/>
      <c r="D4" s="50" t="s">
        <v>18</v>
      </c>
    </row>
    <row r="5" spans="1:4" ht="12.75" customHeight="1">
      <c r="A5" s="49"/>
      <c r="B5" s="50"/>
      <c r="C5" s="50"/>
      <c r="D5" s="50" t="s">
        <v>17</v>
      </c>
    </row>
    <row r="6" spans="1:4" ht="12.75" customHeight="1">
      <c r="A6" s="49"/>
      <c r="B6" s="194" t="s">
        <v>773</v>
      </c>
      <c r="C6" s="194"/>
      <c r="D6" s="194"/>
    </row>
    <row r="7" spans="1:4" ht="10.5" customHeight="1">
      <c r="A7" s="49"/>
      <c r="B7" s="51"/>
      <c r="C7" s="51"/>
      <c r="D7" s="50"/>
    </row>
    <row r="8" spans="1:3" ht="16.5" customHeight="1">
      <c r="A8" s="49"/>
      <c r="B8" s="195" t="s">
        <v>789</v>
      </c>
      <c r="C8" s="195"/>
    </row>
    <row r="9" spans="1:3" ht="13.5" customHeight="1">
      <c r="A9" s="49"/>
      <c r="B9" s="52"/>
      <c r="C9" s="52"/>
    </row>
    <row r="10" spans="1:4" ht="34.5" customHeight="1">
      <c r="A10" s="196" t="s">
        <v>75</v>
      </c>
      <c r="B10" s="198" t="s">
        <v>34</v>
      </c>
      <c r="C10" s="198" t="s">
        <v>35</v>
      </c>
      <c r="D10" s="198" t="s">
        <v>36</v>
      </c>
    </row>
    <row r="11" spans="1:4" ht="34.5" customHeight="1">
      <c r="A11" s="197"/>
      <c r="B11" s="199"/>
      <c r="C11" s="199"/>
      <c r="D11" s="199"/>
    </row>
    <row r="12" spans="1:4" ht="12.75">
      <c r="A12" s="53">
        <v>1</v>
      </c>
      <c r="B12" s="54" t="s">
        <v>37</v>
      </c>
      <c r="C12" s="55" t="s">
        <v>38</v>
      </c>
      <c r="D12" s="56">
        <f>D13+D24+D29+D48+D56+D62+D72+D78</f>
        <v>400005.80999999994</v>
      </c>
    </row>
    <row r="13" spans="1:4" ht="12.75">
      <c r="A13" s="53">
        <v>2</v>
      </c>
      <c r="B13" s="54" t="s">
        <v>152</v>
      </c>
      <c r="C13" s="55" t="s">
        <v>39</v>
      </c>
      <c r="D13" s="56">
        <f>SUM(D14:D23)</f>
        <v>349066.82</v>
      </c>
    </row>
    <row r="14" spans="1:4" ht="78.75" customHeight="1">
      <c r="A14" s="53">
        <v>3</v>
      </c>
      <c r="B14" s="57" t="s">
        <v>40</v>
      </c>
      <c r="C14" s="58" t="s">
        <v>675</v>
      </c>
      <c r="D14" s="59">
        <v>346653.68</v>
      </c>
    </row>
    <row r="15" spans="1:4" ht="66" customHeight="1">
      <c r="A15" s="53">
        <v>4</v>
      </c>
      <c r="B15" s="57" t="s">
        <v>1038</v>
      </c>
      <c r="C15" s="58" t="s">
        <v>1039</v>
      </c>
      <c r="D15" s="59">
        <v>128</v>
      </c>
    </row>
    <row r="16" spans="1:4" ht="78.75" customHeight="1">
      <c r="A16" s="53">
        <v>5</v>
      </c>
      <c r="B16" s="57" t="s">
        <v>1094</v>
      </c>
      <c r="C16" s="58" t="s">
        <v>1095</v>
      </c>
      <c r="D16" s="59">
        <v>403.3</v>
      </c>
    </row>
    <row r="17" spans="1:4" ht="102">
      <c r="A17" s="53">
        <v>6</v>
      </c>
      <c r="B17" s="57" t="s">
        <v>25</v>
      </c>
      <c r="C17" s="58" t="s">
        <v>676</v>
      </c>
      <c r="D17" s="59">
        <v>500</v>
      </c>
    </row>
    <row r="18" spans="1:4" ht="89.25">
      <c r="A18" s="53">
        <v>7</v>
      </c>
      <c r="B18" s="57" t="s">
        <v>1168</v>
      </c>
      <c r="C18" s="58" t="s">
        <v>1169</v>
      </c>
      <c r="D18" s="59">
        <v>4.7</v>
      </c>
    </row>
    <row r="19" spans="1:4" ht="102">
      <c r="A19" s="53">
        <v>8</v>
      </c>
      <c r="B19" s="57" t="s">
        <v>1170</v>
      </c>
      <c r="C19" s="58" t="s">
        <v>1171</v>
      </c>
      <c r="D19" s="59">
        <v>2.42</v>
      </c>
    </row>
    <row r="20" spans="1:4" ht="51">
      <c r="A20" s="53">
        <v>9</v>
      </c>
      <c r="B20" s="57" t="s">
        <v>26</v>
      </c>
      <c r="C20" s="58" t="s">
        <v>677</v>
      </c>
      <c r="D20" s="59">
        <v>1146.4</v>
      </c>
    </row>
    <row r="21" spans="1:4" ht="38.25">
      <c r="A21" s="53">
        <v>10</v>
      </c>
      <c r="B21" s="57" t="s">
        <v>1040</v>
      </c>
      <c r="C21" s="58" t="s">
        <v>1041</v>
      </c>
      <c r="D21" s="59">
        <v>125.95</v>
      </c>
    </row>
    <row r="22" spans="1:4" ht="54.75" customHeight="1">
      <c r="A22" s="53">
        <v>11</v>
      </c>
      <c r="B22" s="57" t="s">
        <v>1096</v>
      </c>
      <c r="C22" s="58" t="s">
        <v>1172</v>
      </c>
      <c r="D22" s="59">
        <v>47.37</v>
      </c>
    </row>
    <row r="23" spans="1:4" ht="89.25">
      <c r="A23" s="53">
        <v>12</v>
      </c>
      <c r="B23" s="57" t="s">
        <v>41</v>
      </c>
      <c r="C23" s="60" t="s">
        <v>678</v>
      </c>
      <c r="D23" s="59">
        <v>55</v>
      </c>
    </row>
    <row r="24" spans="1:4" ht="25.5">
      <c r="A24" s="53">
        <v>13</v>
      </c>
      <c r="B24" s="54" t="s">
        <v>153</v>
      </c>
      <c r="C24" s="55" t="s">
        <v>154</v>
      </c>
      <c r="D24" s="56">
        <f>SUM(D25:D28)</f>
        <v>4892.98</v>
      </c>
    </row>
    <row r="25" spans="1:4" ht="84.75" customHeight="1">
      <c r="A25" s="53">
        <v>14</v>
      </c>
      <c r="B25" s="61" t="s">
        <v>937</v>
      </c>
      <c r="C25" s="62" t="s">
        <v>938</v>
      </c>
      <c r="D25" s="63">
        <v>2200</v>
      </c>
    </row>
    <row r="26" spans="1:4" ht="93.75" customHeight="1">
      <c r="A26" s="53">
        <v>15</v>
      </c>
      <c r="B26" s="57" t="s">
        <v>939</v>
      </c>
      <c r="C26" s="58" t="s">
        <v>940</v>
      </c>
      <c r="D26" s="59">
        <v>16.2</v>
      </c>
    </row>
    <row r="27" spans="1:4" ht="82.5" customHeight="1">
      <c r="A27" s="53">
        <v>16</v>
      </c>
      <c r="B27" s="57" t="s">
        <v>941</v>
      </c>
      <c r="C27" s="58" t="s">
        <v>942</v>
      </c>
      <c r="D27" s="59">
        <v>3000</v>
      </c>
    </row>
    <row r="28" spans="1:4" ht="78.75" customHeight="1">
      <c r="A28" s="53">
        <v>17</v>
      </c>
      <c r="B28" s="57" t="s">
        <v>943</v>
      </c>
      <c r="C28" s="58" t="s">
        <v>944</v>
      </c>
      <c r="D28" s="59">
        <v>-323.22</v>
      </c>
    </row>
    <row r="29" spans="1:4" ht="12.75">
      <c r="A29" s="53">
        <v>18</v>
      </c>
      <c r="B29" s="54" t="s">
        <v>155</v>
      </c>
      <c r="C29" s="55" t="s">
        <v>122</v>
      </c>
      <c r="D29" s="56">
        <f>D30+D37+D42+D46</f>
        <v>8820.13</v>
      </c>
    </row>
    <row r="30" spans="1:4" ht="25.5">
      <c r="A30" s="53">
        <v>19</v>
      </c>
      <c r="B30" s="54" t="s">
        <v>679</v>
      </c>
      <c r="C30" s="64" t="s">
        <v>680</v>
      </c>
      <c r="D30" s="56">
        <f>D31+D32+D33+D34+D35+D36</f>
        <v>5729.149999999999</v>
      </c>
    </row>
    <row r="31" spans="1:4" ht="41.25" customHeight="1">
      <c r="A31" s="53">
        <v>20</v>
      </c>
      <c r="B31" s="65" t="s">
        <v>681</v>
      </c>
      <c r="C31" s="66" t="s">
        <v>682</v>
      </c>
      <c r="D31" s="59">
        <v>2273.68</v>
      </c>
    </row>
    <row r="32" spans="1:4" ht="41.25" customHeight="1">
      <c r="A32" s="53">
        <v>21</v>
      </c>
      <c r="B32" s="65" t="s">
        <v>1097</v>
      </c>
      <c r="C32" s="66" t="s">
        <v>1098</v>
      </c>
      <c r="D32" s="59">
        <v>29.35</v>
      </c>
    </row>
    <row r="33" spans="1:4" ht="54.75" customHeight="1">
      <c r="A33" s="53">
        <v>22</v>
      </c>
      <c r="B33" s="65" t="s">
        <v>1173</v>
      </c>
      <c r="C33" s="66" t="s">
        <v>1174</v>
      </c>
      <c r="D33" s="59">
        <v>4.1</v>
      </c>
    </row>
    <row r="34" spans="1:4" ht="51">
      <c r="A34" s="53">
        <v>23</v>
      </c>
      <c r="B34" s="65" t="s">
        <v>683</v>
      </c>
      <c r="C34" s="66" t="s">
        <v>684</v>
      </c>
      <c r="D34" s="59">
        <v>3400</v>
      </c>
    </row>
    <row r="35" spans="1:4" ht="42" customHeight="1">
      <c r="A35" s="53">
        <v>24</v>
      </c>
      <c r="B35" s="65" t="s">
        <v>1099</v>
      </c>
      <c r="C35" s="66" t="s">
        <v>1100</v>
      </c>
      <c r="D35" s="59">
        <v>20.2</v>
      </c>
    </row>
    <row r="36" spans="1:4" ht="53.25" customHeight="1">
      <c r="A36" s="53">
        <v>25</v>
      </c>
      <c r="B36" s="65" t="s">
        <v>1216</v>
      </c>
      <c r="C36" s="66" t="s">
        <v>1217</v>
      </c>
      <c r="D36" s="59">
        <v>1.82</v>
      </c>
    </row>
    <row r="37" spans="1:4" ht="25.5">
      <c r="A37" s="53">
        <v>26</v>
      </c>
      <c r="B37" s="54" t="s">
        <v>123</v>
      </c>
      <c r="C37" s="55" t="s">
        <v>124</v>
      </c>
      <c r="D37" s="56">
        <f>D38+D39+D40+D41</f>
        <v>2634.21</v>
      </c>
    </row>
    <row r="38" spans="1:4" ht="38.25">
      <c r="A38" s="53">
        <v>27</v>
      </c>
      <c r="B38" s="57" t="s">
        <v>125</v>
      </c>
      <c r="C38" s="58" t="s">
        <v>685</v>
      </c>
      <c r="D38" s="59">
        <v>2596.21</v>
      </c>
    </row>
    <row r="39" spans="1:4" ht="30.75" customHeight="1">
      <c r="A39" s="53">
        <v>28</v>
      </c>
      <c r="B39" s="57" t="s">
        <v>1175</v>
      </c>
      <c r="C39" s="58" t="s">
        <v>1176</v>
      </c>
      <c r="D39" s="59">
        <v>14.15</v>
      </c>
    </row>
    <row r="40" spans="1:4" ht="38.25">
      <c r="A40" s="53">
        <v>29</v>
      </c>
      <c r="B40" s="57" t="s">
        <v>1177</v>
      </c>
      <c r="C40" s="58" t="s">
        <v>1178</v>
      </c>
      <c r="D40" s="59">
        <v>22.49</v>
      </c>
    </row>
    <row r="41" spans="1:4" ht="36.75" customHeight="1">
      <c r="A41" s="53">
        <v>30</v>
      </c>
      <c r="B41" s="57" t="s">
        <v>1179</v>
      </c>
      <c r="C41" s="58" t="s">
        <v>1180</v>
      </c>
      <c r="D41" s="59">
        <v>1.36</v>
      </c>
    </row>
    <row r="42" spans="1:4" ht="12.75">
      <c r="A42" s="53">
        <v>31</v>
      </c>
      <c r="B42" s="54" t="s">
        <v>126</v>
      </c>
      <c r="C42" s="55" t="s">
        <v>127</v>
      </c>
      <c r="D42" s="56">
        <f>D43+D44+D45</f>
        <v>155.76999999999998</v>
      </c>
    </row>
    <row r="43" spans="1:4" ht="38.25">
      <c r="A43" s="53">
        <v>32</v>
      </c>
      <c r="B43" s="67" t="s">
        <v>128</v>
      </c>
      <c r="C43" s="66" t="s">
        <v>686</v>
      </c>
      <c r="D43" s="59">
        <v>0</v>
      </c>
    </row>
    <row r="44" spans="1:4" ht="21" customHeight="1">
      <c r="A44" s="53">
        <v>33</v>
      </c>
      <c r="B44" s="65" t="s">
        <v>1181</v>
      </c>
      <c r="C44" s="66" t="s">
        <v>1182</v>
      </c>
      <c r="D44" s="59">
        <v>151.85</v>
      </c>
    </row>
    <row r="45" spans="1:4" ht="38.25">
      <c r="A45" s="53">
        <v>34</v>
      </c>
      <c r="B45" s="65" t="s">
        <v>1183</v>
      </c>
      <c r="C45" s="66" t="s">
        <v>1184</v>
      </c>
      <c r="D45" s="59">
        <v>3.92</v>
      </c>
    </row>
    <row r="46" spans="1:4" ht="25.5">
      <c r="A46" s="53">
        <v>35</v>
      </c>
      <c r="B46" s="54" t="s">
        <v>156</v>
      </c>
      <c r="C46" s="55" t="s">
        <v>687</v>
      </c>
      <c r="D46" s="56">
        <f>D47</f>
        <v>301</v>
      </c>
    </row>
    <row r="47" spans="1:4" ht="51">
      <c r="A47" s="53">
        <v>36</v>
      </c>
      <c r="B47" s="57" t="s">
        <v>157</v>
      </c>
      <c r="C47" s="66" t="s">
        <v>688</v>
      </c>
      <c r="D47" s="59">
        <v>301</v>
      </c>
    </row>
    <row r="48" spans="1:4" ht="25.5">
      <c r="A48" s="53">
        <v>37</v>
      </c>
      <c r="B48" s="54" t="s">
        <v>158</v>
      </c>
      <c r="C48" s="55" t="s">
        <v>129</v>
      </c>
      <c r="D48" s="56">
        <f>D49+D51+D52+D54</f>
        <v>6128.67</v>
      </c>
    </row>
    <row r="49" spans="1:4" ht="51">
      <c r="A49" s="53">
        <v>38</v>
      </c>
      <c r="B49" s="57" t="s">
        <v>760</v>
      </c>
      <c r="C49" s="58" t="s">
        <v>1218</v>
      </c>
      <c r="D49" s="56">
        <f>D50</f>
        <v>5100</v>
      </c>
    </row>
    <row r="50" spans="1:4" ht="51">
      <c r="A50" s="53">
        <v>39</v>
      </c>
      <c r="B50" s="57" t="s">
        <v>761</v>
      </c>
      <c r="C50" s="58" t="s">
        <v>689</v>
      </c>
      <c r="D50" s="59">
        <v>5100</v>
      </c>
    </row>
    <row r="51" spans="1:4" ht="38.25">
      <c r="A51" s="53">
        <v>40</v>
      </c>
      <c r="B51" s="57" t="s">
        <v>130</v>
      </c>
      <c r="C51" s="58" t="s">
        <v>131</v>
      </c>
      <c r="D51" s="59">
        <v>284.42</v>
      </c>
    </row>
    <row r="52" spans="1:4" ht="31.5" customHeight="1">
      <c r="A52" s="53">
        <v>41</v>
      </c>
      <c r="B52" s="54" t="s">
        <v>159</v>
      </c>
      <c r="C52" s="64" t="s">
        <v>1219</v>
      </c>
      <c r="D52" s="56">
        <f>SUM(D53)</f>
        <v>562</v>
      </c>
    </row>
    <row r="53" spans="1:4" ht="68.25" customHeight="1">
      <c r="A53" s="53">
        <v>42</v>
      </c>
      <c r="B53" s="65" t="s">
        <v>160</v>
      </c>
      <c r="C53" s="66" t="s">
        <v>1220</v>
      </c>
      <c r="D53" s="59">
        <v>562</v>
      </c>
    </row>
    <row r="54" spans="1:4" ht="68.25" customHeight="1">
      <c r="A54" s="53">
        <v>43</v>
      </c>
      <c r="B54" s="54" t="s">
        <v>1042</v>
      </c>
      <c r="C54" s="68" t="s">
        <v>1221</v>
      </c>
      <c r="D54" s="56">
        <f>D55</f>
        <v>182.25</v>
      </c>
    </row>
    <row r="55" spans="1:4" ht="81" customHeight="1">
      <c r="A55" s="53">
        <v>44</v>
      </c>
      <c r="B55" s="65" t="s">
        <v>1043</v>
      </c>
      <c r="C55" s="69" t="s">
        <v>1222</v>
      </c>
      <c r="D55" s="59">
        <v>182.25</v>
      </c>
    </row>
    <row r="56" spans="1:4" ht="12.75">
      <c r="A56" s="53">
        <v>45</v>
      </c>
      <c r="B56" s="54" t="s">
        <v>161</v>
      </c>
      <c r="C56" s="55" t="s">
        <v>132</v>
      </c>
      <c r="D56" s="56">
        <f>D57+D58+D59</f>
        <v>1055.2</v>
      </c>
    </row>
    <row r="57" spans="1:4" ht="25.5">
      <c r="A57" s="53">
        <v>46</v>
      </c>
      <c r="B57" s="57" t="s">
        <v>27</v>
      </c>
      <c r="C57" s="58" t="s">
        <v>28</v>
      </c>
      <c r="D57" s="59">
        <v>300</v>
      </c>
    </row>
    <row r="58" spans="1:4" ht="12.75">
      <c r="A58" s="53">
        <v>47</v>
      </c>
      <c r="B58" s="57" t="s">
        <v>1185</v>
      </c>
      <c r="C58" s="58" t="s">
        <v>1186</v>
      </c>
      <c r="D58" s="59">
        <v>2.2</v>
      </c>
    </row>
    <row r="59" spans="1:4" ht="15.75" customHeight="1">
      <c r="A59" s="53">
        <v>48</v>
      </c>
      <c r="B59" s="54" t="s">
        <v>29</v>
      </c>
      <c r="C59" s="64" t="s">
        <v>30</v>
      </c>
      <c r="D59" s="56">
        <f>D60+D61</f>
        <v>753</v>
      </c>
    </row>
    <row r="60" spans="1:4" ht="12.75">
      <c r="A60" s="53">
        <v>49</v>
      </c>
      <c r="B60" s="57" t="s">
        <v>790</v>
      </c>
      <c r="C60" s="58" t="s">
        <v>791</v>
      </c>
      <c r="D60" s="59">
        <v>240</v>
      </c>
    </row>
    <row r="61" spans="1:4" ht="12.75">
      <c r="A61" s="53">
        <v>50</v>
      </c>
      <c r="B61" s="57" t="s">
        <v>1145</v>
      </c>
      <c r="C61" s="58" t="s">
        <v>1146</v>
      </c>
      <c r="D61" s="59">
        <v>513</v>
      </c>
    </row>
    <row r="62" spans="1:4" ht="25.5">
      <c r="A62" s="53">
        <v>51</v>
      </c>
      <c r="B62" s="54" t="s">
        <v>162</v>
      </c>
      <c r="C62" s="55" t="s">
        <v>133</v>
      </c>
      <c r="D62" s="56">
        <f>D63+D67</f>
        <v>28122.18</v>
      </c>
    </row>
    <row r="63" spans="1:4" ht="25.5">
      <c r="A63" s="53">
        <v>52</v>
      </c>
      <c r="B63" s="54" t="s">
        <v>134</v>
      </c>
      <c r="C63" s="64" t="s">
        <v>31</v>
      </c>
      <c r="D63" s="56">
        <f>SUM(D64:D66)</f>
        <v>27690.15</v>
      </c>
    </row>
    <row r="64" spans="1:4" ht="66" customHeight="1">
      <c r="A64" s="53">
        <v>53</v>
      </c>
      <c r="B64" s="57" t="s">
        <v>81</v>
      </c>
      <c r="C64" s="66" t="s">
        <v>1223</v>
      </c>
      <c r="D64" s="59">
        <v>25172.5</v>
      </c>
    </row>
    <row r="65" spans="1:4" ht="38.25">
      <c r="A65" s="53">
        <v>54</v>
      </c>
      <c r="B65" s="57" t="s">
        <v>82</v>
      </c>
      <c r="C65" s="58" t="s">
        <v>1224</v>
      </c>
      <c r="D65" s="59">
        <v>2067</v>
      </c>
    </row>
    <row r="66" spans="1:4" ht="31.5" customHeight="1">
      <c r="A66" s="53">
        <v>55</v>
      </c>
      <c r="B66" s="57" t="s">
        <v>762</v>
      </c>
      <c r="C66" s="58" t="s">
        <v>763</v>
      </c>
      <c r="D66" s="59">
        <v>450.65</v>
      </c>
    </row>
    <row r="67" spans="1:4" ht="21.75" customHeight="1">
      <c r="A67" s="53">
        <v>56</v>
      </c>
      <c r="B67" s="70" t="s">
        <v>1101</v>
      </c>
      <c r="C67" s="71" t="s">
        <v>1102</v>
      </c>
      <c r="D67" s="56">
        <f>D68+D69+D70+D71</f>
        <v>432.03</v>
      </c>
    </row>
    <row r="68" spans="1:4" ht="31.5" customHeight="1">
      <c r="A68" s="53">
        <v>57</v>
      </c>
      <c r="B68" s="72" t="s">
        <v>1103</v>
      </c>
      <c r="C68" s="73" t="s">
        <v>1104</v>
      </c>
      <c r="D68" s="59">
        <v>23.59</v>
      </c>
    </row>
    <row r="69" spans="1:4" ht="31.5" customHeight="1">
      <c r="A69" s="53">
        <v>58</v>
      </c>
      <c r="B69" s="72" t="s">
        <v>1105</v>
      </c>
      <c r="C69" s="73" t="s">
        <v>1104</v>
      </c>
      <c r="D69" s="59">
        <v>315.2</v>
      </c>
    </row>
    <row r="70" spans="1:4" ht="31.5" customHeight="1">
      <c r="A70" s="53">
        <v>59</v>
      </c>
      <c r="B70" s="72" t="s">
        <v>1225</v>
      </c>
      <c r="C70" s="73" t="s">
        <v>1104</v>
      </c>
      <c r="D70" s="59">
        <v>89.34</v>
      </c>
    </row>
    <row r="71" spans="1:4" ht="24.75" customHeight="1">
      <c r="A71" s="53">
        <v>60</v>
      </c>
      <c r="B71" s="72" t="s">
        <v>1106</v>
      </c>
      <c r="C71" s="73" t="s">
        <v>1107</v>
      </c>
      <c r="D71" s="59">
        <v>3.9</v>
      </c>
    </row>
    <row r="72" spans="1:4" ht="25.5">
      <c r="A72" s="53">
        <v>61</v>
      </c>
      <c r="B72" s="54" t="s">
        <v>163</v>
      </c>
      <c r="C72" s="64" t="s">
        <v>135</v>
      </c>
      <c r="D72" s="56">
        <f>D73+D74+D77</f>
        <v>958.73</v>
      </c>
    </row>
    <row r="73" spans="1:4" ht="69" customHeight="1">
      <c r="A73" s="53">
        <v>62</v>
      </c>
      <c r="B73" s="57" t="s">
        <v>1226</v>
      </c>
      <c r="C73" s="68" t="s">
        <v>1227</v>
      </c>
      <c r="D73" s="59">
        <v>43.43</v>
      </c>
    </row>
    <row r="74" spans="1:4" ht="76.5">
      <c r="A74" s="53">
        <v>63</v>
      </c>
      <c r="B74" s="54" t="s">
        <v>1044</v>
      </c>
      <c r="C74" s="69" t="s">
        <v>1228</v>
      </c>
      <c r="D74" s="56">
        <f>D75+D76</f>
        <v>178.2</v>
      </c>
    </row>
    <row r="75" spans="1:4" ht="79.5" customHeight="1">
      <c r="A75" s="53">
        <v>64</v>
      </c>
      <c r="B75" s="57" t="s">
        <v>1045</v>
      </c>
      <c r="C75" s="69" t="s">
        <v>1229</v>
      </c>
      <c r="D75" s="59">
        <v>36.6</v>
      </c>
    </row>
    <row r="76" spans="1:4" ht="84" customHeight="1">
      <c r="A76" s="53">
        <v>65</v>
      </c>
      <c r="B76" s="57" t="s">
        <v>1046</v>
      </c>
      <c r="C76" s="69" t="s">
        <v>1230</v>
      </c>
      <c r="D76" s="59">
        <v>141.6</v>
      </c>
    </row>
    <row r="77" spans="1:4" ht="37.5" customHeight="1">
      <c r="A77" s="53">
        <v>66</v>
      </c>
      <c r="B77" s="57" t="s">
        <v>764</v>
      </c>
      <c r="C77" s="58" t="s">
        <v>690</v>
      </c>
      <c r="D77" s="59">
        <v>737.1</v>
      </c>
    </row>
    <row r="78" spans="1:4" ht="20.25" customHeight="1">
      <c r="A78" s="53">
        <v>67</v>
      </c>
      <c r="B78" s="74" t="s">
        <v>992</v>
      </c>
      <c r="C78" s="75" t="s">
        <v>993</v>
      </c>
      <c r="D78" s="56">
        <f>D79+D80+D81+D82+D83+D84</f>
        <v>961.1000000000001</v>
      </c>
    </row>
    <row r="79" spans="1:4" ht="54.75" customHeight="1">
      <c r="A79" s="53">
        <v>68</v>
      </c>
      <c r="B79" s="76" t="s">
        <v>994</v>
      </c>
      <c r="C79" s="77" t="s">
        <v>995</v>
      </c>
      <c r="D79" s="59">
        <v>20</v>
      </c>
    </row>
    <row r="80" spans="1:4" ht="48" customHeight="1">
      <c r="A80" s="53">
        <v>69</v>
      </c>
      <c r="B80" s="76" t="s">
        <v>996</v>
      </c>
      <c r="C80" s="77" t="s">
        <v>997</v>
      </c>
      <c r="D80" s="59">
        <v>2.22</v>
      </c>
    </row>
    <row r="81" spans="1:4" ht="37.5" customHeight="1">
      <c r="A81" s="53">
        <v>70</v>
      </c>
      <c r="B81" s="76" t="s">
        <v>998</v>
      </c>
      <c r="C81" s="77" t="s">
        <v>999</v>
      </c>
      <c r="D81" s="59">
        <v>401.65</v>
      </c>
    </row>
    <row r="82" spans="1:4" ht="37.5" customHeight="1">
      <c r="A82" s="53">
        <v>71</v>
      </c>
      <c r="B82" s="76" t="s">
        <v>1000</v>
      </c>
      <c r="C82" s="77" t="s">
        <v>1001</v>
      </c>
      <c r="D82" s="59">
        <v>298.3</v>
      </c>
    </row>
    <row r="83" spans="1:4" ht="37.5" customHeight="1">
      <c r="A83" s="53">
        <v>72</v>
      </c>
      <c r="B83" s="76" t="s">
        <v>1108</v>
      </c>
      <c r="C83" s="77" t="s">
        <v>1001</v>
      </c>
      <c r="D83" s="59">
        <v>140.75</v>
      </c>
    </row>
    <row r="84" spans="1:4" ht="37.5" customHeight="1">
      <c r="A84" s="53">
        <v>73</v>
      </c>
      <c r="B84" s="76" t="s">
        <v>1246</v>
      </c>
      <c r="C84" s="77" t="s">
        <v>1001</v>
      </c>
      <c r="D84" s="59">
        <v>98.18</v>
      </c>
    </row>
    <row r="85" spans="1:4" ht="12.75">
      <c r="A85" s="53">
        <v>74</v>
      </c>
      <c r="B85" s="54" t="s">
        <v>136</v>
      </c>
      <c r="C85" s="55" t="s">
        <v>137</v>
      </c>
      <c r="D85" s="56">
        <f>D86</f>
        <v>860570.5279999999</v>
      </c>
    </row>
    <row r="86" spans="1:4" ht="25.5">
      <c r="A86" s="53">
        <v>75</v>
      </c>
      <c r="B86" s="54" t="s">
        <v>138</v>
      </c>
      <c r="C86" s="64" t="s">
        <v>139</v>
      </c>
      <c r="D86" s="56">
        <f>D87+D89+D109+D126</f>
        <v>860570.5279999999</v>
      </c>
    </row>
    <row r="87" spans="1:4" ht="25.5">
      <c r="A87" s="53">
        <v>76</v>
      </c>
      <c r="B87" s="54" t="s">
        <v>792</v>
      </c>
      <c r="C87" s="64" t="s">
        <v>140</v>
      </c>
      <c r="D87" s="56">
        <f>D88</f>
        <v>81661</v>
      </c>
    </row>
    <row r="88" spans="1:4" ht="25.5">
      <c r="A88" s="53">
        <v>77</v>
      </c>
      <c r="B88" s="57" t="s">
        <v>793</v>
      </c>
      <c r="C88" s="58" t="s">
        <v>141</v>
      </c>
      <c r="D88" s="59">
        <v>81661</v>
      </c>
    </row>
    <row r="89" spans="1:4" ht="25.5">
      <c r="A89" s="53">
        <v>78</v>
      </c>
      <c r="B89" s="54" t="s">
        <v>794</v>
      </c>
      <c r="C89" s="64" t="s">
        <v>142</v>
      </c>
      <c r="D89" s="56">
        <f>D90+D91+D94+D95+D92+D93</f>
        <v>334814.84099999996</v>
      </c>
    </row>
    <row r="90" spans="1:4" ht="38.25">
      <c r="A90" s="53">
        <v>79</v>
      </c>
      <c r="B90" s="65" t="s">
        <v>1002</v>
      </c>
      <c r="C90" s="66" t="s">
        <v>969</v>
      </c>
      <c r="D90" s="59">
        <v>4780.251</v>
      </c>
    </row>
    <row r="91" spans="1:4" ht="55.5" customHeight="1">
      <c r="A91" s="53">
        <v>80</v>
      </c>
      <c r="B91" s="65" t="s">
        <v>1003</v>
      </c>
      <c r="C91" s="64" t="s">
        <v>1231</v>
      </c>
      <c r="D91" s="56">
        <v>1757.4</v>
      </c>
    </row>
    <row r="92" spans="1:4" ht="32.25" customHeight="1">
      <c r="A92" s="53">
        <v>81</v>
      </c>
      <c r="B92" s="65" t="s">
        <v>1075</v>
      </c>
      <c r="C92" s="66" t="s">
        <v>1076</v>
      </c>
      <c r="D92" s="59">
        <v>50</v>
      </c>
    </row>
    <row r="93" spans="1:4" ht="66.75" customHeight="1">
      <c r="A93" s="53">
        <v>82</v>
      </c>
      <c r="B93" s="65" t="s">
        <v>1075</v>
      </c>
      <c r="C93" s="78" t="s">
        <v>1147</v>
      </c>
      <c r="D93" s="79">
        <v>37.6</v>
      </c>
    </row>
    <row r="94" spans="1:4" ht="66.75" customHeight="1">
      <c r="A94" s="53">
        <v>83</v>
      </c>
      <c r="B94" s="65" t="s">
        <v>1047</v>
      </c>
      <c r="C94" s="80" t="s">
        <v>1048</v>
      </c>
      <c r="D94" s="56">
        <v>1046.9</v>
      </c>
    </row>
    <row r="95" spans="1:4" ht="15.75" customHeight="1">
      <c r="A95" s="53">
        <v>84</v>
      </c>
      <c r="B95" s="54" t="s">
        <v>795</v>
      </c>
      <c r="C95" s="64" t="s">
        <v>143</v>
      </c>
      <c r="D95" s="56">
        <f>SUM(D96:D108)</f>
        <v>327142.69</v>
      </c>
    </row>
    <row r="96" spans="1:4" ht="42" customHeight="1">
      <c r="A96" s="53">
        <v>85</v>
      </c>
      <c r="B96" s="65" t="s">
        <v>796</v>
      </c>
      <c r="C96" s="58" t="s">
        <v>32</v>
      </c>
      <c r="D96" s="59">
        <v>291838</v>
      </c>
    </row>
    <row r="97" spans="1:4" ht="42" customHeight="1">
      <c r="A97" s="53">
        <v>86</v>
      </c>
      <c r="B97" s="65" t="s">
        <v>796</v>
      </c>
      <c r="C97" s="58" t="s">
        <v>968</v>
      </c>
      <c r="D97" s="59">
        <v>3119.3</v>
      </c>
    </row>
    <row r="98" spans="1:4" ht="57" customHeight="1">
      <c r="A98" s="53">
        <v>87</v>
      </c>
      <c r="B98" s="65" t="s">
        <v>796</v>
      </c>
      <c r="C98" s="80" t="s">
        <v>1049</v>
      </c>
      <c r="D98" s="59">
        <v>728.5</v>
      </c>
    </row>
    <row r="99" spans="1:4" ht="40.5" customHeight="1">
      <c r="A99" s="53">
        <v>88</v>
      </c>
      <c r="B99" s="65" t="s">
        <v>796</v>
      </c>
      <c r="C99" s="80" t="s">
        <v>1232</v>
      </c>
      <c r="D99" s="59">
        <v>591</v>
      </c>
    </row>
    <row r="100" spans="1:4" ht="12.75">
      <c r="A100" s="53">
        <v>89</v>
      </c>
      <c r="B100" s="65" t="s">
        <v>797</v>
      </c>
      <c r="C100" s="66" t="s">
        <v>1233</v>
      </c>
      <c r="D100" s="59">
        <v>6575.1</v>
      </c>
    </row>
    <row r="101" spans="1:4" ht="30" customHeight="1">
      <c r="A101" s="53">
        <v>90</v>
      </c>
      <c r="B101" s="65" t="s">
        <v>797</v>
      </c>
      <c r="C101" s="81" t="s">
        <v>912</v>
      </c>
      <c r="D101" s="59">
        <v>20854</v>
      </c>
    </row>
    <row r="102" spans="1:4" ht="66" customHeight="1">
      <c r="A102" s="53">
        <v>91</v>
      </c>
      <c r="B102" s="65" t="s">
        <v>797</v>
      </c>
      <c r="C102" s="66" t="s">
        <v>1004</v>
      </c>
      <c r="D102" s="59">
        <v>1151.489</v>
      </c>
    </row>
    <row r="103" spans="1:4" ht="43.5" customHeight="1">
      <c r="A103" s="53">
        <v>92</v>
      </c>
      <c r="B103" s="65" t="s">
        <v>797</v>
      </c>
      <c r="C103" s="66" t="s">
        <v>970</v>
      </c>
      <c r="D103" s="59">
        <v>1018.701</v>
      </c>
    </row>
    <row r="104" spans="1:4" ht="30" customHeight="1">
      <c r="A104" s="53">
        <v>93</v>
      </c>
      <c r="B104" s="65" t="s">
        <v>1005</v>
      </c>
      <c r="C104" s="66" t="s">
        <v>1006</v>
      </c>
      <c r="D104" s="59">
        <v>77.9</v>
      </c>
    </row>
    <row r="105" spans="1:4" ht="81.75" customHeight="1">
      <c r="A105" s="53">
        <v>94</v>
      </c>
      <c r="B105" s="65" t="s">
        <v>1005</v>
      </c>
      <c r="C105" s="66" t="s">
        <v>1007</v>
      </c>
      <c r="D105" s="59">
        <v>80</v>
      </c>
    </row>
    <row r="106" spans="1:4" ht="65.25" customHeight="1">
      <c r="A106" s="53">
        <v>95</v>
      </c>
      <c r="B106" s="65" t="s">
        <v>1005</v>
      </c>
      <c r="C106" s="82" t="s">
        <v>1050</v>
      </c>
      <c r="D106" s="59">
        <v>161</v>
      </c>
    </row>
    <row r="107" spans="1:4" ht="36.75" customHeight="1">
      <c r="A107" s="53">
        <v>96</v>
      </c>
      <c r="B107" s="65" t="s">
        <v>1005</v>
      </c>
      <c r="C107" s="78" t="s">
        <v>1148</v>
      </c>
      <c r="D107" s="83">
        <v>47.5</v>
      </c>
    </row>
    <row r="108" spans="1:4" ht="30.75" customHeight="1">
      <c r="A108" s="53">
        <v>97</v>
      </c>
      <c r="B108" s="65" t="s">
        <v>1005</v>
      </c>
      <c r="C108" s="78" t="s">
        <v>1187</v>
      </c>
      <c r="D108" s="59">
        <v>900.2</v>
      </c>
    </row>
    <row r="109" spans="1:4" ht="25.5">
      <c r="A109" s="53">
        <v>98</v>
      </c>
      <c r="B109" s="54" t="s">
        <v>798</v>
      </c>
      <c r="C109" s="64" t="s">
        <v>85</v>
      </c>
      <c r="D109" s="56">
        <f>D110+D111+D119+D120+D121+D123+D122</f>
        <v>429551.39999999997</v>
      </c>
    </row>
    <row r="110" spans="1:4" ht="40.5" customHeight="1">
      <c r="A110" s="53">
        <v>99</v>
      </c>
      <c r="B110" s="54" t="s">
        <v>799</v>
      </c>
      <c r="C110" s="64" t="s">
        <v>765</v>
      </c>
      <c r="D110" s="56">
        <v>11883.3</v>
      </c>
    </row>
    <row r="111" spans="1:4" ht="25.5">
      <c r="A111" s="53">
        <v>100</v>
      </c>
      <c r="B111" s="54" t="s">
        <v>800</v>
      </c>
      <c r="C111" s="64" t="s">
        <v>86</v>
      </c>
      <c r="D111" s="56">
        <f>D112+D113+D114+D115+D116+D117+D118</f>
        <v>84355.1</v>
      </c>
    </row>
    <row r="112" spans="1:4" ht="51">
      <c r="A112" s="53">
        <v>101</v>
      </c>
      <c r="B112" s="65" t="s">
        <v>801</v>
      </c>
      <c r="C112" s="58" t="s">
        <v>100</v>
      </c>
      <c r="D112" s="59">
        <v>328</v>
      </c>
    </row>
    <row r="113" spans="1:4" ht="38.25">
      <c r="A113" s="53">
        <v>102</v>
      </c>
      <c r="B113" s="65" t="s">
        <v>801</v>
      </c>
      <c r="C113" s="58" t="s">
        <v>101</v>
      </c>
      <c r="D113" s="59">
        <v>75105.5</v>
      </c>
    </row>
    <row r="114" spans="1:4" ht="51">
      <c r="A114" s="53">
        <v>103</v>
      </c>
      <c r="B114" s="65" t="s">
        <v>801</v>
      </c>
      <c r="C114" s="58" t="s">
        <v>102</v>
      </c>
      <c r="D114" s="59">
        <v>7278</v>
      </c>
    </row>
    <row r="115" spans="1:4" ht="51">
      <c r="A115" s="53">
        <v>104</v>
      </c>
      <c r="B115" s="65" t="s">
        <v>801</v>
      </c>
      <c r="C115" s="58" t="s">
        <v>103</v>
      </c>
      <c r="D115" s="59">
        <v>0.6</v>
      </c>
    </row>
    <row r="116" spans="1:4" ht="25.5">
      <c r="A116" s="53">
        <v>105</v>
      </c>
      <c r="B116" s="65" t="s">
        <v>801</v>
      </c>
      <c r="C116" s="58" t="s">
        <v>104</v>
      </c>
      <c r="D116" s="59">
        <v>106.4</v>
      </c>
    </row>
    <row r="117" spans="1:4" ht="39.75" customHeight="1">
      <c r="A117" s="53">
        <v>106</v>
      </c>
      <c r="B117" s="65" t="s">
        <v>801</v>
      </c>
      <c r="C117" s="58" t="s">
        <v>691</v>
      </c>
      <c r="D117" s="59">
        <v>732.6</v>
      </c>
    </row>
    <row r="118" spans="1:4" ht="65.25" customHeight="1">
      <c r="A118" s="53">
        <v>107</v>
      </c>
      <c r="B118" s="65" t="s">
        <v>802</v>
      </c>
      <c r="C118" s="84" t="s">
        <v>803</v>
      </c>
      <c r="D118" s="59">
        <v>804</v>
      </c>
    </row>
    <row r="119" spans="1:4" ht="39.75" customHeight="1">
      <c r="A119" s="53">
        <v>108</v>
      </c>
      <c r="B119" s="54" t="s">
        <v>804</v>
      </c>
      <c r="C119" s="64" t="s">
        <v>477</v>
      </c>
      <c r="D119" s="56">
        <v>1108.3</v>
      </c>
    </row>
    <row r="120" spans="1:4" ht="39.75" customHeight="1">
      <c r="A120" s="53">
        <v>109</v>
      </c>
      <c r="B120" s="54" t="s">
        <v>805</v>
      </c>
      <c r="C120" s="64" t="s">
        <v>766</v>
      </c>
      <c r="D120" s="56">
        <v>1.6</v>
      </c>
    </row>
    <row r="121" spans="1:4" ht="39.75" customHeight="1">
      <c r="A121" s="53">
        <v>110</v>
      </c>
      <c r="B121" s="54" t="s">
        <v>806</v>
      </c>
      <c r="C121" s="64" t="s">
        <v>767</v>
      </c>
      <c r="D121" s="56">
        <v>8627</v>
      </c>
    </row>
    <row r="122" spans="1:4" ht="39.75" customHeight="1">
      <c r="A122" s="53">
        <v>111</v>
      </c>
      <c r="B122" s="54" t="s">
        <v>945</v>
      </c>
      <c r="C122" s="85" t="s">
        <v>946</v>
      </c>
      <c r="D122" s="86">
        <v>6.3</v>
      </c>
    </row>
    <row r="123" spans="1:4" ht="18.75" customHeight="1">
      <c r="A123" s="53">
        <v>112</v>
      </c>
      <c r="B123" s="54" t="s">
        <v>807</v>
      </c>
      <c r="C123" s="64" t="s">
        <v>105</v>
      </c>
      <c r="D123" s="56">
        <f>D124+D125</f>
        <v>323569.8</v>
      </c>
    </row>
    <row r="124" spans="1:4" ht="118.5" customHeight="1">
      <c r="A124" s="53">
        <v>113</v>
      </c>
      <c r="B124" s="65" t="s">
        <v>808</v>
      </c>
      <c r="C124" s="58" t="s">
        <v>692</v>
      </c>
      <c r="D124" s="59">
        <v>179803</v>
      </c>
    </row>
    <row r="125" spans="1:4" ht="45" customHeight="1">
      <c r="A125" s="53">
        <v>114</v>
      </c>
      <c r="B125" s="65" t="s">
        <v>808</v>
      </c>
      <c r="C125" s="58" t="s">
        <v>164</v>
      </c>
      <c r="D125" s="59">
        <v>143766.8</v>
      </c>
    </row>
    <row r="126" spans="1:4" ht="19.5" customHeight="1">
      <c r="A126" s="53">
        <v>115</v>
      </c>
      <c r="B126" s="54" t="s">
        <v>930</v>
      </c>
      <c r="C126" s="64" t="s">
        <v>931</v>
      </c>
      <c r="D126" s="56">
        <f>D127+D128+D129+D130+D131</f>
        <v>14543.287</v>
      </c>
    </row>
    <row r="127" spans="1:4" ht="57.75" customHeight="1">
      <c r="A127" s="53">
        <v>116</v>
      </c>
      <c r="B127" s="65" t="s">
        <v>932</v>
      </c>
      <c r="C127" s="58" t="s">
        <v>933</v>
      </c>
      <c r="D127" s="59">
        <v>2</v>
      </c>
    </row>
    <row r="128" spans="1:4" ht="78" customHeight="1">
      <c r="A128" s="53">
        <v>117</v>
      </c>
      <c r="B128" s="65" t="s">
        <v>1008</v>
      </c>
      <c r="C128" s="58" t="s">
        <v>1262</v>
      </c>
      <c r="D128" s="59">
        <v>4995</v>
      </c>
    </row>
    <row r="129" spans="1:4" ht="43.5" customHeight="1">
      <c r="A129" s="53">
        <v>118</v>
      </c>
      <c r="B129" s="65" t="s">
        <v>1008</v>
      </c>
      <c r="C129" s="58" t="s">
        <v>1074</v>
      </c>
      <c r="D129" s="59">
        <v>9197</v>
      </c>
    </row>
    <row r="130" spans="1:4" ht="29.25" customHeight="1">
      <c r="A130" s="53">
        <v>119</v>
      </c>
      <c r="B130" s="65" t="s">
        <v>1008</v>
      </c>
      <c r="C130" s="58" t="s">
        <v>1110</v>
      </c>
      <c r="D130" s="59">
        <v>99.82</v>
      </c>
    </row>
    <row r="131" spans="1:4" ht="32.25" customHeight="1">
      <c r="A131" s="53">
        <v>120</v>
      </c>
      <c r="B131" s="65" t="s">
        <v>1109</v>
      </c>
      <c r="C131" s="58" t="s">
        <v>1110</v>
      </c>
      <c r="D131" s="59">
        <v>249.467</v>
      </c>
    </row>
    <row r="132" spans="1:4" ht="12.75">
      <c r="A132" s="53">
        <v>121</v>
      </c>
      <c r="B132" s="193" t="s">
        <v>106</v>
      </c>
      <c r="C132" s="193"/>
      <c r="D132" s="56">
        <f>D12+D85</f>
        <v>1260576.338</v>
      </c>
    </row>
    <row r="133" ht="12.75"/>
    <row r="134" ht="12.75"/>
    <row r="135" ht="12.75"/>
  </sheetData>
  <sheetProtection/>
  <mergeCells count="7">
    <mergeCell ref="B132:C132"/>
    <mergeCell ref="B6:D6"/>
    <mergeCell ref="B8:C8"/>
    <mergeCell ref="A10:A11"/>
    <mergeCell ref="B10:B11"/>
    <mergeCell ref="C10:C11"/>
    <mergeCell ref="D10:D11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15"/>
  <sheetViews>
    <sheetView zoomScalePageLayoutView="0" workbookViewId="0" topLeftCell="A601">
      <selection activeCell="J593" sqref="J593"/>
    </sheetView>
  </sheetViews>
  <sheetFormatPr defaultColWidth="9.00390625" defaultRowHeight="12.75"/>
  <cols>
    <col min="1" max="1" width="4.75390625" style="30" customWidth="1"/>
    <col min="2" max="2" width="46.375" style="31" customWidth="1"/>
    <col min="3" max="3" width="3.75390625" style="31" customWidth="1"/>
    <col min="4" max="4" width="9.75390625" style="31" customWidth="1"/>
    <col min="5" max="5" width="6.625" style="31" customWidth="1"/>
    <col min="6" max="6" width="0.12890625" style="31" hidden="1" customWidth="1"/>
    <col min="7" max="7" width="14.75390625" style="48" customWidth="1"/>
    <col min="8" max="8" width="6.75390625" style="31" hidden="1" customWidth="1"/>
    <col min="9" max="9" width="9.125" style="43" customWidth="1"/>
    <col min="10" max="10" width="27.375" style="43" customWidth="1"/>
    <col min="11" max="16384" width="9.125" style="43" customWidth="1"/>
  </cols>
  <sheetData>
    <row r="1" spans="1:8" s="41" customFormat="1" ht="12.75">
      <c r="A1" s="87"/>
      <c r="B1" s="88"/>
      <c r="C1" s="88"/>
      <c r="D1" s="88"/>
      <c r="E1" s="88"/>
      <c r="F1" s="88"/>
      <c r="G1" s="89" t="s">
        <v>73</v>
      </c>
      <c r="H1" s="31"/>
    </row>
    <row r="2" spans="1:8" s="41" customFormat="1" ht="12.75">
      <c r="A2" s="87"/>
      <c r="B2" s="88"/>
      <c r="C2" s="88"/>
      <c r="D2" s="88"/>
      <c r="E2" s="88"/>
      <c r="F2" s="88"/>
      <c r="G2" s="89" t="s">
        <v>77</v>
      </c>
      <c r="H2" s="31"/>
    </row>
    <row r="3" spans="1:8" s="41" customFormat="1" ht="12.75">
      <c r="A3" s="87"/>
      <c r="B3" s="88"/>
      <c r="C3" s="88"/>
      <c r="D3" s="88"/>
      <c r="E3" s="88"/>
      <c r="F3" s="88"/>
      <c r="G3" s="89" t="s">
        <v>17</v>
      </c>
      <c r="H3" s="31"/>
    </row>
    <row r="4" spans="1:8" s="41" customFormat="1" ht="12.75">
      <c r="A4" s="87"/>
      <c r="B4" s="88"/>
      <c r="C4" s="88"/>
      <c r="D4" s="88"/>
      <c r="E4" s="88"/>
      <c r="F4" s="88"/>
      <c r="G4" s="89" t="s">
        <v>18</v>
      </c>
      <c r="H4" s="31"/>
    </row>
    <row r="5" spans="1:8" s="41" customFormat="1" ht="12.75">
      <c r="A5" s="87"/>
      <c r="B5" s="88"/>
      <c r="C5" s="88"/>
      <c r="D5" s="88"/>
      <c r="E5" s="88"/>
      <c r="F5" s="88"/>
      <c r="G5" s="89" t="s">
        <v>17</v>
      </c>
      <c r="H5" s="31"/>
    </row>
    <row r="6" spans="1:8" s="41" customFormat="1" ht="12.75">
      <c r="A6" s="87"/>
      <c r="B6" s="88"/>
      <c r="C6" s="88"/>
      <c r="D6" s="88"/>
      <c r="E6" s="88"/>
      <c r="F6" s="88"/>
      <c r="G6" s="89" t="s">
        <v>773</v>
      </c>
      <c r="H6" s="31"/>
    </row>
    <row r="7" spans="1:8" s="41" customFormat="1" ht="12.75">
      <c r="A7" s="87"/>
      <c r="B7" s="88"/>
      <c r="C7" s="88"/>
      <c r="D7" s="88"/>
      <c r="E7" s="88"/>
      <c r="F7" s="88"/>
      <c r="G7" s="89"/>
      <c r="H7" s="31"/>
    </row>
    <row r="8" spans="1:7" s="41" customFormat="1" ht="79.5" customHeight="1">
      <c r="A8" s="200" t="s">
        <v>774</v>
      </c>
      <c r="B8" s="201"/>
      <c r="C8" s="201"/>
      <c r="D8" s="201"/>
      <c r="E8" s="201"/>
      <c r="F8" s="201"/>
      <c r="G8" s="201"/>
    </row>
    <row r="9" spans="1:8" ht="12">
      <c r="A9" s="87"/>
      <c r="B9" s="90"/>
      <c r="C9" s="90"/>
      <c r="D9" s="90"/>
      <c r="E9" s="90"/>
      <c r="F9" s="90"/>
      <c r="G9" s="89"/>
      <c r="H9" s="42"/>
    </row>
    <row r="10" spans="1:8" ht="90">
      <c r="A10" s="91" t="s">
        <v>79</v>
      </c>
      <c r="B10" s="91" t="s">
        <v>281</v>
      </c>
      <c r="C10" s="91" t="s">
        <v>22</v>
      </c>
      <c r="D10" s="91" t="s">
        <v>76</v>
      </c>
      <c r="E10" s="91" t="s">
        <v>78</v>
      </c>
      <c r="F10" s="164"/>
      <c r="G10" s="92" t="s">
        <v>70</v>
      </c>
      <c r="H10" s="44"/>
    </row>
    <row r="11" spans="1:8" ht="12">
      <c r="A11" s="93">
        <v>1</v>
      </c>
      <c r="B11" s="91">
        <v>2</v>
      </c>
      <c r="C11" s="91">
        <v>3</v>
      </c>
      <c r="D11" s="91">
        <v>4</v>
      </c>
      <c r="E11" s="91">
        <v>5</v>
      </c>
      <c r="F11" s="164"/>
      <c r="G11" s="91">
        <v>6</v>
      </c>
      <c r="H11" s="44"/>
    </row>
    <row r="12" spans="1:8" ht="12.75">
      <c r="A12" s="94">
        <v>1</v>
      </c>
      <c r="B12" s="185" t="s">
        <v>5</v>
      </c>
      <c r="C12" s="186" t="s">
        <v>49</v>
      </c>
      <c r="D12" s="186" t="s">
        <v>478</v>
      </c>
      <c r="E12" s="186" t="s">
        <v>19</v>
      </c>
      <c r="F12" s="187">
        <v>96143058.74</v>
      </c>
      <c r="G12" s="95">
        <f>F12/1000</f>
        <v>96143.05874</v>
      </c>
      <c r="H12" s="45">
        <v>90831261.74</v>
      </c>
    </row>
    <row r="13" spans="1:8" ht="38.25">
      <c r="A13" s="94">
        <f aca="true" t="shared" si="0" ref="A13:A76">1+A12</f>
        <v>2</v>
      </c>
      <c r="B13" s="185" t="s">
        <v>6</v>
      </c>
      <c r="C13" s="186" t="s">
        <v>50</v>
      </c>
      <c r="D13" s="186" t="s">
        <v>478</v>
      </c>
      <c r="E13" s="186" t="s">
        <v>19</v>
      </c>
      <c r="F13" s="187">
        <v>1912534</v>
      </c>
      <c r="G13" s="95">
        <f aca="true" t="shared" si="1" ref="G13:G76">F13/1000</f>
        <v>1912.534</v>
      </c>
      <c r="H13" s="45">
        <v>1912534</v>
      </c>
    </row>
    <row r="14" spans="1:8" ht="12.75">
      <c r="A14" s="94">
        <f t="shared" si="0"/>
        <v>3</v>
      </c>
      <c r="B14" s="185" t="s">
        <v>165</v>
      </c>
      <c r="C14" s="186" t="s">
        <v>50</v>
      </c>
      <c r="D14" s="186" t="s">
        <v>479</v>
      </c>
      <c r="E14" s="186" t="s">
        <v>19</v>
      </c>
      <c r="F14" s="187">
        <v>1912534</v>
      </c>
      <c r="G14" s="95">
        <f t="shared" si="1"/>
        <v>1912.534</v>
      </c>
      <c r="H14" s="45">
        <v>1912534</v>
      </c>
    </row>
    <row r="15" spans="1:8" ht="12.75">
      <c r="A15" s="94">
        <f t="shared" si="0"/>
        <v>4</v>
      </c>
      <c r="B15" s="185" t="s">
        <v>144</v>
      </c>
      <c r="C15" s="186" t="s">
        <v>50</v>
      </c>
      <c r="D15" s="186" t="s">
        <v>480</v>
      </c>
      <c r="E15" s="186" t="s">
        <v>19</v>
      </c>
      <c r="F15" s="187">
        <v>1912534</v>
      </c>
      <c r="G15" s="95">
        <f t="shared" si="1"/>
        <v>1912.534</v>
      </c>
      <c r="H15" s="45">
        <v>1912534</v>
      </c>
    </row>
    <row r="16" spans="1:8" ht="25.5">
      <c r="A16" s="94">
        <f t="shared" si="0"/>
        <v>5</v>
      </c>
      <c r="B16" s="185" t="s">
        <v>181</v>
      </c>
      <c r="C16" s="186" t="s">
        <v>50</v>
      </c>
      <c r="D16" s="186" t="s">
        <v>480</v>
      </c>
      <c r="E16" s="186" t="s">
        <v>171</v>
      </c>
      <c r="F16" s="187">
        <v>1912534</v>
      </c>
      <c r="G16" s="95">
        <f t="shared" si="1"/>
        <v>1912.534</v>
      </c>
      <c r="H16" s="45">
        <v>1912534</v>
      </c>
    </row>
    <row r="17" spans="1:8" ht="51">
      <c r="A17" s="94">
        <f t="shared" si="0"/>
        <v>6</v>
      </c>
      <c r="B17" s="185" t="s">
        <v>7</v>
      </c>
      <c r="C17" s="186" t="s">
        <v>51</v>
      </c>
      <c r="D17" s="186" t="s">
        <v>478</v>
      </c>
      <c r="E17" s="186" t="s">
        <v>19</v>
      </c>
      <c r="F17" s="187">
        <v>3654100</v>
      </c>
      <c r="G17" s="95">
        <f t="shared" si="1"/>
        <v>3654.1</v>
      </c>
      <c r="H17" s="45">
        <v>3654100</v>
      </c>
    </row>
    <row r="18" spans="1:8" ht="12.75">
      <c r="A18" s="94">
        <f t="shared" si="0"/>
        <v>7</v>
      </c>
      <c r="B18" s="185" t="s">
        <v>165</v>
      </c>
      <c r="C18" s="186" t="s">
        <v>51</v>
      </c>
      <c r="D18" s="186" t="s">
        <v>479</v>
      </c>
      <c r="E18" s="186" t="s">
        <v>19</v>
      </c>
      <c r="F18" s="187">
        <v>3654100</v>
      </c>
      <c r="G18" s="95">
        <f t="shared" si="1"/>
        <v>3654.1</v>
      </c>
      <c r="H18" s="45">
        <v>3654100</v>
      </c>
    </row>
    <row r="19" spans="1:8" ht="25.5">
      <c r="A19" s="94">
        <f t="shared" si="0"/>
        <v>8</v>
      </c>
      <c r="B19" s="185" t="s">
        <v>182</v>
      </c>
      <c r="C19" s="186" t="s">
        <v>51</v>
      </c>
      <c r="D19" s="186" t="s">
        <v>481</v>
      </c>
      <c r="E19" s="186" t="s">
        <v>19</v>
      </c>
      <c r="F19" s="187">
        <v>1807843</v>
      </c>
      <c r="G19" s="95">
        <f t="shared" si="1"/>
        <v>1807.843</v>
      </c>
      <c r="H19" s="45">
        <v>1807843</v>
      </c>
    </row>
    <row r="20" spans="1:8" ht="25.5">
      <c r="A20" s="94">
        <f t="shared" si="0"/>
        <v>9</v>
      </c>
      <c r="B20" s="185" t="s">
        <v>181</v>
      </c>
      <c r="C20" s="186" t="s">
        <v>51</v>
      </c>
      <c r="D20" s="186" t="s">
        <v>481</v>
      </c>
      <c r="E20" s="186" t="s">
        <v>171</v>
      </c>
      <c r="F20" s="187">
        <v>1754243</v>
      </c>
      <c r="G20" s="95">
        <f t="shared" si="1"/>
        <v>1754.243</v>
      </c>
      <c r="H20" s="45">
        <v>1754243</v>
      </c>
    </row>
    <row r="21" spans="1:8" ht="38.25">
      <c r="A21" s="94">
        <f t="shared" si="0"/>
        <v>10</v>
      </c>
      <c r="B21" s="185" t="s">
        <v>183</v>
      </c>
      <c r="C21" s="186" t="s">
        <v>51</v>
      </c>
      <c r="D21" s="186" t="s">
        <v>481</v>
      </c>
      <c r="E21" s="186" t="s">
        <v>172</v>
      </c>
      <c r="F21" s="187">
        <v>53600</v>
      </c>
      <c r="G21" s="95">
        <f t="shared" si="1"/>
        <v>53.6</v>
      </c>
      <c r="H21" s="45">
        <v>53600</v>
      </c>
    </row>
    <row r="22" spans="1:8" ht="25.5">
      <c r="A22" s="94">
        <f t="shared" si="0"/>
        <v>11</v>
      </c>
      <c r="B22" s="185" t="s">
        <v>274</v>
      </c>
      <c r="C22" s="186" t="s">
        <v>51</v>
      </c>
      <c r="D22" s="186" t="s">
        <v>647</v>
      </c>
      <c r="E22" s="186" t="s">
        <v>19</v>
      </c>
      <c r="F22" s="187">
        <v>1666257</v>
      </c>
      <c r="G22" s="95">
        <f t="shared" si="1"/>
        <v>1666.257</v>
      </c>
      <c r="H22" s="45">
        <v>1666257</v>
      </c>
    </row>
    <row r="23" spans="1:8" ht="25.5">
      <c r="A23" s="94">
        <f t="shared" si="0"/>
        <v>12</v>
      </c>
      <c r="B23" s="185" t="s">
        <v>181</v>
      </c>
      <c r="C23" s="186" t="s">
        <v>51</v>
      </c>
      <c r="D23" s="186" t="s">
        <v>647</v>
      </c>
      <c r="E23" s="186" t="s">
        <v>171</v>
      </c>
      <c r="F23" s="187">
        <v>1666257</v>
      </c>
      <c r="G23" s="95">
        <f t="shared" si="1"/>
        <v>1666.257</v>
      </c>
      <c r="H23" s="45">
        <v>1666257</v>
      </c>
    </row>
    <row r="24" spans="1:8" ht="25.5">
      <c r="A24" s="94">
        <f t="shared" si="0"/>
        <v>13</v>
      </c>
      <c r="B24" s="185" t="s">
        <v>390</v>
      </c>
      <c r="C24" s="186" t="s">
        <v>51</v>
      </c>
      <c r="D24" s="186" t="s">
        <v>648</v>
      </c>
      <c r="E24" s="186" t="s">
        <v>19</v>
      </c>
      <c r="F24" s="187">
        <v>180000</v>
      </c>
      <c r="G24" s="95">
        <f t="shared" si="1"/>
        <v>180</v>
      </c>
      <c r="H24" s="45">
        <v>180000</v>
      </c>
    </row>
    <row r="25" spans="1:8" ht="25.5">
      <c r="A25" s="94">
        <f t="shared" si="0"/>
        <v>14</v>
      </c>
      <c r="B25" s="185" t="s">
        <v>181</v>
      </c>
      <c r="C25" s="186" t="s">
        <v>51</v>
      </c>
      <c r="D25" s="186" t="s">
        <v>648</v>
      </c>
      <c r="E25" s="186" t="s">
        <v>171</v>
      </c>
      <c r="F25" s="187">
        <v>180000</v>
      </c>
      <c r="G25" s="95">
        <f t="shared" si="1"/>
        <v>180</v>
      </c>
      <c r="H25" s="45">
        <v>180000</v>
      </c>
    </row>
    <row r="26" spans="1:8" ht="51">
      <c r="A26" s="94">
        <f t="shared" si="0"/>
        <v>15</v>
      </c>
      <c r="B26" s="185" t="s">
        <v>8</v>
      </c>
      <c r="C26" s="186" t="s">
        <v>52</v>
      </c>
      <c r="D26" s="186" t="s">
        <v>478</v>
      </c>
      <c r="E26" s="186" t="s">
        <v>19</v>
      </c>
      <c r="F26" s="187">
        <v>29460671</v>
      </c>
      <c r="G26" s="95">
        <f t="shared" si="1"/>
        <v>29460.671</v>
      </c>
      <c r="H26" s="45">
        <v>28512505</v>
      </c>
    </row>
    <row r="27" spans="1:8" ht="12.75">
      <c r="A27" s="94">
        <f t="shared" si="0"/>
        <v>16</v>
      </c>
      <c r="B27" s="185" t="s">
        <v>165</v>
      </c>
      <c r="C27" s="186" t="s">
        <v>52</v>
      </c>
      <c r="D27" s="186" t="s">
        <v>479</v>
      </c>
      <c r="E27" s="186" t="s">
        <v>19</v>
      </c>
      <c r="F27" s="187">
        <v>29460671</v>
      </c>
      <c r="G27" s="95">
        <f t="shared" si="1"/>
        <v>29460.671</v>
      </c>
      <c r="H27" s="45">
        <v>28512505</v>
      </c>
    </row>
    <row r="28" spans="1:8" ht="25.5">
      <c r="A28" s="94">
        <f t="shared" si="0"/>
        <v>17</v>
      </c>
      <c r="B28" s="185" t="s">
        <v>182</v>
      </c>
      <c r="C28" s="186" t="s">
        <v>52</v>
      </c>
      <c r="D28" s="186" t="s">
        <v>481</v>
      </c>
      <c r="E28" s="186" t="s">
        <v>19</v>
      </c>
      <c r="F28" s="187">
        <v>29460671</v>
      </c>
      <c r="G28" s="95">
        <f t="shared" si="1"/>
        <v>29460.671</v>
      </c>
      <c r="H28" s="45">
        <v>28512505</v>
      </c>
    </row>
    <row r="29" spans="1:8" ht="25.5">
      <c r="A29" s="94">
        <f t="shared" si="0"/>
        <v>18</v>
      </c>
      <c r="B29" s="185" t="s">
        <v>181</v>
      </c>
      <c r="C29" s="186" t="s">
        <v>52</v>
      </c>
      <c r="D29" s="186" t="s">
        <v>481</v>
      </c>
      <c r="E29" s="186" t="s">
        <v>171</v>
      </c>
      <c r="F29" s="187">
        <v>29042671</v>
      </c>
      <c r="G29" s="95">
        <f t="shared" si="1"/>
        <v>29042.671</v>
      </c>
      <c r="H29" s="45">
        <v>28094505</v>
      </c>
    </row>
    <row r="30" spans="1:8" ht="38.25">
      <c r="A30" s="94">
        <f t="shared" si="0"/>
        <v>19</v>
      </c>
      <c r="B30" s="185" t="s">
        <v>183</v>
      </c>
      <c r="C30" s="186" t="s">
        <v>52</v>
      </c>
      <c r="D30" s="186" t="s">
        <v>481</v>
      </c>
      <c r="E30" s="186" t="s">
        <v>172</v>
      </c>
      <c r="F30" s="187">
        <v>390000</v>
      </c>
      <c r="G30" s="95">
        <f t="shared" si="1"/>
        <v>390</v>
      </c>
      <c r="H30" s="45">
        <v>395000</v>
      </c>
    </row>
    <row r="31" spans="1:8" ht="12.75">
      <c r="A31" s="94">
        <f t="shared" si="0"/>
        <v>20</v>
      </c>
      <c r="B31" s="185" t="s">
        <v>936</v>
      </c>
      <c r="C31" s="186" t="s">
        <v>52</v>
      </c>
      <c r="D31" s="186" t="s">
        <v>481</v>
      </c>
      <c r="E31" s="186" t="s">
        <v>935</v>
      </c>
      <c r="F31" s="187">
        <v>27000</v>
      </c>
      <c r="G31" s="95">
        <f t="shared" si="1"/>
        <v>27</v>
      </c>
      <c r="H31" s="45">
        <v>22000</v>
      </c>
    </row>
    <row r="32" spans="1:8" ht="12.75">
      <c r="A32" s="94">
        <f t="shared" si="0"/>
        <v>21</v>
      </c>
      <c r="B32" s="185" t="s">
        <v>190</v>
      </c>
      <c r="C32" s="186" t="s">
        <v>52</v>
      </c>
      <c r="D32" s="186" t="s">
        <v>481</v>
      </c>
      <c r="E32" s="186" t="s">
        <v>174</v>
      </c>
      <c r="F32" s="187">
        <v>1000</v>
      </c>
      <c r="G32" s="95">
        <f t="shared" si="1"/>
        <v>1</v>
      </c>
      <c r="H32" s="45">
        <v>1000</v>
      </c>
    </row>
    <row r="33" spans="1:8" ht="38.25">
      <c r="A33" s="94">
        <f t="shared" si="0"/>
        <v>22</v>
      </c>
      <c r="B33" s="185" t="s">
        <v>84</v>
      </c>
      <c r="C33" s="186" t="s">
        <v>83</v>
      </c>
      <c r="D33" s="186" t="s">
        <v>478</v>
      </c>
      <c r="E33" s="186" t="s">
        <v>19</v>
      </c>
      <c r="F33" s="187">
        <v>16987692</v>
      </c>
      <c r="G33" s="95">
        <f t="shared" si="1"/>
        <v>16987.692</v>
      </c>
      <c r="H33" s="45">
        <v>16987692</v>
      </c>
    </row>
    <row r="34" spans="1:8" ht="12.75">
      <c r="A34" s="94">
        <f t="shared" si="0"/>
        <v>23</v>
      </c>
      <c r="B34" s="185" t="s">
        <v>165</v>
      </c>
      <c r="C34" s="186" t="s">
        <v>83</v>
      </c>
      <c r="D34" s="186" t="s">
        <v>479</v>
      </c>
      <c r="E34" s="186" t="s">
        <v>19</v>
      </c>
      <c r="F34" s="187">
        <v>16987692</v>
      </c>
      <c r="G34" s="95">
        <f t="shared" si="1"/>
        <v>16987.692</v>
      </c>
      <c r="H34" s="45">
        <v>16987692</v>
      </c>
    </row>
    <row r="35" spans="1:8" ht="25.5">
      <c r="A35" s="94">
        <f t="shared" si="0"/>
        <v>24</v>
      </c>
      <c r="B35" s="185" t="s">
        <v>182</v>
      </c>
      <c r="C35" s="186" t="s">
        <v>83</v>
      </c>
      <c r="D35" s="186" t="s">
        <v>481</v>
      </c>
      <c r="E35" s="186" t="s">
        <v>19</v>
      </c>
      <c r="F35" s="187">
        <v>15816205</v>
      </c>
      <c r="G35" s="95">
        <f t="shared" si="1"/>
        <v>15816.205</v>
      </c>
      <c r="H35" s="45">
        <v>15816205</v>
      </c>
    </row>
    <row r="36" spans="1:8" ht="25.5">
      <c r="A36" s="94">
        <f t="shared" si="0"/>
        <v>25</v>
      </c>
      <c r="B36" s="185" t="s">
        <v>181</v>
      </c>
      <c r="C36" s="186" t="s">
        <v>83</v>
      </c>
      <c r="D36" s="186" t="s">
        <v>481</v>
      </c>
      <c r="E36" s="186" t="s">
        <v>171</v>
      </c>
      <c r="F36" s="187">
        <v>13870034</v>
      </c>
      <c r="G36" s="95">
        <f t="shared" si="1"/>
        <v>13870.034</v>
      </c>
      <c r="H36" s="45">
        <v>13903765</v>
      </c>
    </row>
    <row r="37" spans="1:8" ht="38.25">
      <c r="A37" s="94">
        <f t="shared" si="0"/>
        <v>26</v>
      </c>
      <c r="B37" s="185" t="s">
        <v>183</v>
      </c>
      <c r="C37" s="186" t="s">
        <v>83</v>
      </c>
      <c r="D37" s="186" t="s">
        <v>481</v>
      </c>
      <c r="E37" s="186" t="s">
        <v>172</v>
      </c>
      <c r="F37" s="187">
        <v>1946171</v>
      </c>
      <c r="G37" s="95">
        <f t="shared" si="1"/>
        <v>1946.171</v>
      </c>
      <c r="H37" s="45">
        <v>1912440</v>
      </c>
    </row>
    <row r="38" spans="1:8" ht="25.5">
      <c r="A38" s="94">
        <f t="shared" si="0"/>
        <v>27</v>
      </c>
      <c r="B38" s="185" t="s">
        <v>275</v>
      </c>
      <c r="C38" s="186" t="s">
        <v>83</v>
      </c>
      <c r="D38" s="186" t="s">
        <v>649</v>
      </c>
      <c r="E38" s="186" t="s">
        <v>19</v>
      </c>
      <c r="F38" s="187">
        <v>1171487</v>
      </c>
      <c r="G38" s="95">
        <f t="shared" si="1"/>
        <v>1171.487</v>
      </c>
      <c r="H38" s="45">
        <v>1171487</v>
      </c>
    </row>
    <row r="39" spans="1:8" ht="25.5">
      <c r="A39" s="94">
        <f t="shared" si="0"/>
        <v>28</v>
      </c>
      <c r="B39" s="185" t="s">
        <v>181</v>
      </c>
      <c r="C39" s="186" t="s">
        <v>83</v>
      </c>
      <c r="D39" s="186" t="s">
        <v>649</v>
      </c>
      <c r="E39" s="186" t="s">
        <v>171</v>
      </c>
      <c r="F39" s="187">
        <v>1171487</v>
      </c>
      <c r="G39" s="95">
        <f t="shared" si="1"/>
        <v>1171.487</v>
      </c>
      <c r="H39" s="45">
        <v>1171487</v>
      </c>
    </row>
    <row r="40" spans="1:8" ht="12.75">
      <c r="A40" s="94">
        <f t="shared" si="0"/>
        <v>29</v>
      </c>
      <c r="B40" s="185" t="s">
        <v>9</v>
      </c>
      <c r="C40" s="186" t="s">
        <v>145</v>
      </c>
      <c r="D40" s="186" t="s">
        <v>478</v>
      </c>
      <c r="E40" s="186" t="s">
        <v>19</v>
      </c>
      <c r="F40" s="187">
        <v>1000000</v>
      </c>
      <c r="G40" s="95">
        <f t="shared" si="1"/>
        <v>1000</v>
      </c>
      <c r="H40" s="45">
        <v>1000000</v>
      </c>
    </row>
    <row r="41" spans="1:8" ht="12.75">
      <c r="A41" s="94">
        <f t="shared" si="0"/>
        <v>30</v>
      </c>
      <c r="B41" s="185" t="s">
        <v>165</v>
      </c>
      <c r="C41" s="186" t="s">
        <v>145</v>
      </c>
      <c r="D41" s="186" t="s">
        <v>479</v>
      </c>
      <c r="E41" s="186" t="s">
        <v>19</v>
      </c>
      <c r="F41" s="187">
        <v>1000000</v>
      </c>
      <c r="G41" s="95">
        <f t="shared" si="1"/>
        <v>1000</v>
      </c>
      <c r="H41" s="45">
        <v>1000000</v>
      </c>
    </row>
    <row r="42" spans="1:8" ht="12.75">
      <c r="A42" s="94">
        <f t="shared" si="0"/>
        <v>31</v>
      </c>
      <c r="B42" s="185" t="s">
        <v>146</v>
      </c>
      <c r="C42" s="186" t="s">
        <v>145</v>
      </c>
      <c r="D42" s="186" t="s">
        <v>482</v>
      </c>
      <c r="E42" s="186" t="s">
        <v>19</v>
      </c>
      <c r="F42" s="187">
        <v>1000000</v>
      </c>
      <c r="G42" s="95">
        <f t="shared" si="1"/>
        <v>1000</v>
      </c>
      <c r="H42" s="45">
        <v>1000000</v>
      </c>
    </row>
    <row r="43" spans="1:8" ht="12.75">
      <c r="A43" s="94">
        <f t="shared" si="0"/>
        <v>32</v>
      </c>
      <c r="B43" s="185" t="s">
        <v>184</v>
      </c>
      <c r="C43" s="186" t="s">
        <v>145</v>
      </c>
      <c r="D43" s="186" t="s">
        <v>482</v>
      </c>
      <c r="E43" s="186" t="s">
        <v>166</v>
      </c>
      <c r="F43" s="187">
        <v>1000000</v>
      </c>
      <c r="G43" s="95">
        <f t="shared" si="1"/>
        <v>1000</v>
      </c>
      <c r="H43" s="45">
        <v>1000000</v>
      </c>
    </row>
    <row r="44" spans="1:8" ht="12.75">
      <c r="A44" s="94">
        <f t="shared" si="0"/>
        <v>33</v>
      </c>
      <c r="B44" s="185" t="s">
        <v>10</v>
      </c>
      <c r="C44" s="186" t="s">
        <v>147</v>
      </c>
      <c r="D44" s="186" t="s">
        <v>478</v>
      </c>
      <c r="E44" s="186" t="s">
        <v>19</v>
      </c>
      <c r="F44" s="187">
        <v>43128061.74</v>
      </c>
      <c r="G44" s="95">
        <f t="shared" si="1"/>
        <v>43128.061740000005</v>
      </c>
      <c r="H44" s="45">
        <v>38764430.74</v>
      </c>
    </row>
    <row r="45" spans="1:8" ht="63.75">
      <c r="A45" s="94">
        <f t="shared" si="0"/>
        <v>34</v>
      </c>
      <c r="B45" s="185" t="s">
        <v>870</v>
      </c>
      <c r="C45" s="186" t="s">
        <v>147</v>
      </c>
      <c r="D45" s="186" t="s">
        <v>483</v>
      </c>
      <c r="E45" s="186" t="s">
        <v>19</v>
      </c>
      <c r="F45" s="187">
        <v>27119395.76</v>
      </c>
      <c r="G45" s="95">
        <f t="shared" si="1"/>
        <v>27119.395760000003</v>
      </c>
      <c r="H45" s="45">
        <v>26009137.76</v>
      </c>
    </row>
    <row r="46" spans="1:8" ht="51">
      <c r="A46" s="94">
        <f t="shared" si="0"/>
        <v>35</v>
      </c>
      <c r="B46" s="185" t="s">
        <v>391</v>
      </c>
      <c r="C46" s="186" t="s">
        <v>147</v>
      </c>
      <c r="D46" s="186" t="s">
        <v>484</v>
      </c>
      <c r="E46" s="186" t="s">
        <v>19</v>
      </c>
      <c r="F46" s="187">
        <v>22439467.76</v>
      </c>
      <c r="G46" s="95">
        <f t="shared" si="1"/>
        <v>22439.467760000003</v>
      </c>
      <c r="H46" s="45">
        <v>21329209.76</v>
      </c>
    </row>
    <row r="47" spans="1:8" ht="25.5">
      <c r="A47" s="94">
        <f t="shared" si="0"/>
        <v>36</v>
      </c>
      <c r="B47" s="185" t="s">
        <v>189</v>
      </c>
      <c r="C47" s="186" t="s">
        <v>147</v>
      </c>
      <c r="D47" s="186" t="s">
        <v>484</v>
      </c>
      <c r="E47" s="186" t="s">
        <v>173</v>
      </c>
      <c r="F47" s="187">
        <v>12331663.76</v>
      </c>
      <c r="G47" s="95">
        <f t="shared" si="1"/>
        <v>12331.66376</v>
      </c>
      <c r="H47" s="45">
        <v>12331663.76</v>
      </c>
    </row>
    <row r="48" spans="1:8" ht="38.25">
      <c r="A48" s="94">
        <f t="shared" si="0"/>
        <v>37</v>
      </c>
      <c r="B48" s="185" t="s">
        <v>183</v>
      </c>
      <c r="C48" s="186" t="s">
        <v>147</v>
      </c>
      <c r="D48" s="186" t="s">
        <v>484</v>
      </c>
      <c r="E48" s="186" t="s">
        <v>172</v>
      </c>
      <c r="F48" s="187">
        <v>9857117</v>
      </c>
      <c r="G48" s="95">
        <f t="shared" si="1"/>
        <v>9857.117</v>
      </c>
      <c r="H48" s="45">
        <v>8746859</v>
      </c>
    </row>
    <row r="49" spans="1:8" ht="12.75">
      <c r="A49" s="94">
        <f t="shared" si="0"/>
        <v>38</v>
      </c>
      <c r="B49" s="185" t="s">
        <v>190</v>
      </c>
      <c r="C49" s="186" t="s">
        <v>147</v>
      </c>
      <c r="D49" s="186" t="s">
        <v>484</v>
      </c>
      <c r="E49" s="186" t="s">
        <v>174</v>
      </c>
      <c r="F49" s="187">
        <v>250687</v>
      </c>
      <c r="G49" s="95">
        <f t="shared" si="1"/>
        <v>250.687</v>
      </c>
      <c r="H49" s="45">
        <v>250687</v>
      </c>
    </row>
    <row r="50" spans="1:8" ht="63.75">
      <c r="A50" s="94">
        <f t="shared" si="0"/>
        <v>39</v>
      </c>
      <c r="B50" s="185" t="s">
        <v>185</v>
      </c>
      <c r="C50" s="186" t="s">
        <v>147</v>
      </c>
      <c r="D50" s="186" t="s">
        <v>485</v>
      </c>
      <c r="E50" s="186" t="s">
        <v>19</v>
      </c>
      <c r="F50" s="187">
        <v>50000</v>
      </c>
      <c r="G50" s="95">
        <f t="shared" si="1"/>
        <v>50</v>
      </c>
      <c r="H50" s="45">
        <v>50000</v>
      </c>
    </row>
    <row r="51" spans="1:8" ht="38.25">
      <c r="A51" s="94">
        <f t="shared" si="0"/>
        <v>40</v>
      </c>
      <c r="B51" s="185" t="s">
        <v>183</v>
      </c>
      <c r="C51" s="186" t="s">
        <v>147</v>
      </c>
      <c r="D51" s="186" t="s">
        <v>485</v>
      </c>
      <c r="E51" s="186" t="s">
        <v>172</v>
      </c>
      <c r="F51" s="187">
        <v>50000</v>
      </c>
      <c r="G51" s="95">
        <f t="shared" si="1"/>
        <v>50</v>
      </c>
      <c r="H51" s="45">
        <v>50000</v>
      </c>
    </row>
    <row r="52" spans="1:8" ht="51">
      <c r="A52" s="94">
        <f t="shared" si="0"/>
        <v>41</v>
      </c>
      <c r="B52" s="185" t="s">
        <v>693</v>
      </c>
      <c r="C52" s="186" t="s">
        <v>147</v>
      </c>
      <c r="D52" s="186" t="s">
        <v>486</v>
      </c>
      <c r="E52" s="186" t="s">
        <v>19</v>
      </c>
      <c r="F52" s="187">
        <v>100000</v>
      </c>
      <c r="G52" s="95">
        <f t="shared" si="1"/>
        <v>100</v>
      </c>
      <c r="H52" s="45">
        <v>100000</v>
      </c>
    </row>
    <row r="53" spans="1:8" ht="38.25">
      <c r="A53" s="94">
        <f t="shared" si="0"/>
        <v>42</v>
      </c>
      <c r="B53" s="185" t="s">
        <v>183</v>
      </c>
      <c r="C53" s="186" t="s">
        <v>147</v>
      </c>
      <c r="D53" s="186" t="s">
        <v>486</v>
      </c>
      <c r="E53" s="186" t="s">
        <v>172</v>
      </c>
      <c r="F53" s="187">
        <v>100000</v>
      </c>
      <c r="G53" s="95">
        <f t="shared" si="1"/>
        <v>100</v>
      </c>
      <c r="H53" s="45">
        <v>100000</v>
      </c>
    </row>
    <row r="54" spans="1:8" ht="12.75">
      <c r="A54" s="94">
        <f t="shared" si="0"/>
        <v>43</v>
      </c>
      <c r="B54" s="185" t="s">
        <v>694</v>
      </c>
      <c r="C54" s="186" t="s">
        <v>147</v>
      </c>
      <c r="D54" s="186" t="s">
        <v>695</v>
      </c>
      <c r="E54" s="186" t="s">
        <v>19</v>
      </c>
      <c r="F54" s="187">
        <v>550000</v>
      </c>
      <c r="G54" s="95">
        <f t="shared" si="1"/>
        <v>550</v>
      </c>
      <c r="H54" s="45">
        <v>550000</v>
      </c>
    </row>
    <row r="55" spans="1:8" ht="25.5">
      <c r="A55" s="94">
        <f t="shared" si="0"/>
        <v>44</v>
      </c>
      <c r="B55" s="185" t="s">
        <v>181</v>
      </c>
      <c r="C55" s="186" t="s">
        <v>147</v>
      </c>
      <c r="D55" s="186" t="s">
        <v>695</v>
      </c>
      <c r="E55" s="186" t="s">
        <v>171</v>
      </c>
      <c r="F55" s="187">
        <v>210000</v>
      </c>
      <c r="G55" s="95">
        <f t="shared" si="1"/>
        <v>210</v>
      </c>
      <c r="H55" s="45">
        <v>210000</v>
      </c>
    </row>
    <row r="56" spans="1:8" ht="38.25">
      <c r="A56" s="94">
        <f t="shared" si="0"/>
        <v>45</v>
      </c>
      <c r="B56" s="185" t="s">
        <v>183</v>
      </c>
      <c r="C56" s="186" t="s">
        <v>147</v>
      </c>
      <c r="D56" s="186" t="s">
        <v>695</v>
      </c>
      <c r="E56" s="186" t="s">
        <v>172</v>
      </c>
      <c r="F56" s="187">
        <v>340000</v>
      </c>
      <c r="G56" s="95">
        <f t="shared" si="1"/>
        <v>340</v>
      </c>
      <c r="H56" s="45">
        <v>340000</v>
      </c>
    </row>
    <row r="57" spans="1:8" ht="12.75">
      <c r="A57" s="94">
        <f t="shared" si="0"/>
        <v>46</v>
      </c>
      <c r="B57" s="185" t="s">
        <v>696</v>
      </c>
      <c r="C57" s="186" t="s">
        <v>147</v>
      </c>
      <c r="D57" s="186" t="s">
        <v>487</v>
      </c>
      <c r="E57" s="186" t="s">
        <v>19</v>
      </c>
      <c r="F57" s="187">
        <v>425000</v>
      </c>
      <c r="G57" s="95">
        <f t="shared" si="1"/>
        <v>425</v>
      </c>
      <c r="H57" s="45">
        <v>425000</v>
      </c>
    </row>
    <row r="58" spans="1:8" ht="38.25">
      <c r="A58" s="94">
        <f t="shared" si="0"/>
        <v>47</v>
      </c>
      <c r="B58" s="185" t="s">
        <v>183</v>
      </c>
      <c r="C58" s="186" t="s">
        <v>147</v>
      </c>
      <c r="D58" s="186" t="s">
        <v>487</v>
      </c>
      <c r="E58" s="186" t="s">
        <v>172</v>
      </c>
      <c r="F58" s="187">
        <v>269831</v>
      </c>
      <c r="G58" s="95">
        <f t="shared" si="1"/>
        <v>269.831</v>
      </c>
      <c r="H58" s="45">
        <v>269831</v>
      </c>
    </row>
    <row r="59" spans="1:8" ht="12.75">
      <c r="A59" s="94">
        <f t="shared" si="0"/>
        <v>48</v>
      </c>
      <c r="B59" s="185" t="s">
        <v>650</v>
      </c>
      <c r="C59" s="186" t="s">
        <v>147</v>
      </c>
      <c r="D59" s="186" t="s">
        <v>487</v>
      </c>
      <c r="E59" s="186" t="s">
        <v>489</v>
      </c>
      <c r="F59" s="187">
        <v>155169</v>
      </c>
      <c r="G59" s="95">
        <f t="shared" si="1"/>
        <v>155.169</v>
      </c>
      <c r="H59" s="45">
        <v>155169</v>
      </c>
    </row>
    <row r="60" spans="1:8" ht="25.5">
      <c r="A60" s="94">
        <f t="shared" si="0"/>
        <v>49</v>
      </c>
      <c r="B60" s="185" t="s">
        <v>697</v>
      </c>
      <c r="C60" s="186" t="s">
        <v>147</v>
      </c>
      <c r="D60" s="186" t="s">
        <v>698</v>
      </c>
      <c r="E60" s="186" t="s">
        <v>19</v>
      </c>
      <c r="F60" s="187">
        <v>350000</v>
      </c>
      <c r="G60" s="95">
        <f t="shared" si="1"/>
        <v>350</v>
      </c>
      <c r="H60" s="45">
        <v>350000</v>
      </c>
    </row>
    <row r="61" spans="1:8" ht="38.25">
      <c r="A61" s="94">
        <f t="shared" si="0"/>
        <v>50</v>
      </c>
      <c r="B61" s="185" t="s">
        <v>183</v>
      </c>
      <c r="C61" s="186" t="s">
        <v>147</v>
      </c>
      <c r="D61" s="186" t="s">
        <v>698</v>
      </c>
      <c r="E61" s="186" t="s">
        <v>172</v>
      </c>
      <c r="F61" s="187">
        <v>350000</v>
      </c>
      <c r="G61" s="95">
        <f t="shared" si="1"/>
        <v>350</v>
      </c>
      <c r="H61" s="45">
        <v>350000</v>
      </c>
    </row>
    <row r="62" spans="1:8" ht="25.5">
      <c r="A62" s="94">
        <f t="shared" si="0"/>
        <v>51</v>
      </c>
      <c r="B62" s="185" t="s">
        <v>699</v>
      </c>
      <c r="C62" s="186" t="s">
        <v>147</v>
      </c>
      <c r="D62" s="186" t="s">
        <v>490</v>
      </c>
      <c r="E62" s="186" t="s">
        <v>19</v>
      </c>
      <c r="F62" s="187">
        <v>530000</v>
      </c>
      <c r="G62" s="95">
        <f t="shared" si="1"/>
        <v>530</v>
      </c>
      <c r="H62" s="45">
        <v>530000</v>
      </c>
    </row>
    <row r="63" spans="1:8" ht="38.25">
      <c r="A63" s="94">
        <f t="shared" si="0"/>
        <v>52</v>
      </c>
      <c r="B63" s="185" t="s">
        <v>183</v>
      </c>
      <c r="C63" s="186" t="s">
        <v>147</v>
      </c>
      <c r="D63" s="186" t="s">
        <v>490</v>
      </c>
      <c r="E63" s="186" t="s">
        <v>172</v>
      </c>
      <c r="F63" s="187">
        <v>530000</v>
      </c>
      <c r="G63" s="95">
        <f t="shared" si="1"/>
        <v>530</v>
      </c>
      <c r="H63" s="45">
        <v>530000</v>
      </c>
    </row>
    <row r="64" spans="1:8" ht="38.25">
      <c r="A64" s="94">
        <f t="shared" si="0"/>
        <v>53</v>
      </c>
      <c r="B64" s="185" t="s">
        <v>186</v>
      </c>
      <c r="C64" s="186" t="s">
        <v>147</v>
      </c>
      <c r="D64" s="186" t="s">
        <v>700</v>
      </c>
      <c r="E64" s="186" t="s">
        <v>19</v>
      </c>
      <c r="F64" s="187">
        <v>100000</v>
      </c>
      <c r="G64" s="95">
        <f t="shared" si="1"/>
        <v>100</v>
      </c>
      <c r="H64" s="45">
        <v>100000</v>
      </c>
    </row>
    <row r="65" spans="1:8" ht="38.25">
      <c r="A65" s="94">
        <f t="shared" si="0"/>
        <v>54</v>
      </c>
      <c r="B65" s="185" t="s">
        <v>183</v>
      </c>
      <c r="C65" s="186" t="s">
        <v>147</v>
      </c>
      <c r="D65" s="186" t="s">
        <v>700</v>
      </c>
      <c r="E65" s="186" t="s">
        <v>172</v>
      </c>
      <c r="F65" s="187">
        <v>100000</v>
      </c>
      <c r="G65" s="95">
        <f t="shared" si="1"/>
        <v>100</v>
      </c>
      <c r="H65" s="45">
        <v>100000</v>
      </c>
    </row>
    <row r="66" spans="1:8" ht="38.25">
      <c r="A66" s="94">
        <f t="shared" si="0"/>
        <v>55</v>
      </c>
      <c r="B66" s="185" t="s">
        <v>187</v>
      </c>
      <c r="C66" s="186" t="s">
        <v>147</v>
      </c>
      <c r="D66" s="186" t="s">
        <v>491</v>
      </c>
      <c r="E66" s="186" t="s">
        <v>19</v>
      </c>
      <c r="F66" s="187">
        <v>50000</v>
      </c>
      <c r="G66" s="95">
        <f t="shared" si="1"/>
        <v>50</v>
      </c>
      <c r="H66" s="45">
        <v>50000</v>
      </c>
    </row>
    <row r="67" spans="1:8" ht="12.75">
      <c r="A67" s="94">
        <f t="shared" si="0"/>
        <v>56</v>
      </c>
      <c r="B67" s="185" t="s">
        <v>190</v>
      </c>
      <c r="C67" s="186" t="s">
        <v>147</v>
      </c>
      <c r="D67" s="186" t="s">
        <v>491</v>
      </c>
      <c r="E67" s="186" t="s">
        <v>174</v>
      </c>
      <c r="F67" s="187">
        <v>50000</v>
      </c>
      <c r="G67" s="95">
        <f t="shared" si="1"/>
        <v>50</v>
      </c>
      <c r="H67" s="45">
        <v>50000</v>
      </c>
    </row>
    <row r="68" spans="1:8" ht="12.75">
      <c r="A68" s="94">
        <f t="shared" si="0"/>
        <v>57</v>
      </c>
      <c r="B68" s="185" t="s">
        <v>871</v>
      </c>
      <c r="C68" s="186" t="s">
        <v>147</v>
      </c>
      <c r="D68" s="186" t="s">
        <v>830</v>
      </c>
      <c r="E68" s="186" t="s">
        <v>19</v>
      </c>
      <c r="F68" s="187">
        <v>155000</v>
      </c>
      <c r="G68" s="95">
        <f t="shared" si="1"/>
        <v>155</v>
      </c>
      <c r="H68" s="45">
        <v>155000</v>
      </c>
    </row>
    <row r="69" spans="1:8" ht="38.25">
      <c r="A69" s="94">
        <f t="shared" si="0"/>
        <v>58</v>
      </c>
      <c r="B69" s="185" t="s">
        <v>183</v>
      </c>
      <c r="C69" s="186" t="s">
        <v>147</v>
      </c>
      <c r="D69" s="186" t="s">
        <v>830</v>
      </c>
      <c r="E69" s="186" t="s">
        <v>172</v>
      </c>
      <c r="F69" s="187">
        <v>155000</v>
      </c>
      <c r="G69" s="95">
        <f t="shared" si="1"/>
        <v>155</v>
      </c>
      <c r="H69" s="45">
        <v>155000</v>
      </c>
    </row>
    <row r="70" spans="1:8" ht="89.25">
      <c r="A70" s="94">
        <f t="shared" si="0"/>
        <v>59</v>
      </c>
      <c r="B70" s="185" t="s">
        <v>651</v>
      </c>
      <c r="C70" s="186" t="s">
        <v>147</v>
      </c>
      <c r="D70" s="186" t="s">
        <v>701</v>
      </c>
      <c r="E70" s="186" t="s">
        <v>19</v>
      </c>
      <c r="F70" s="187">
        <v>328000</v>
      </c>
      <c r="G70" s="95">
        <f t="shared" si="1"/>
        <v>328</v>
      </c>
      <c r="H70" s="45">
        <v>328000</v>
      </c>
    </row>
    <row r="71" spans="1:8" ht="38.25">
      <c r="A71" s="94">
        <f t="shared" si="0"/>
        <v>60</v>
      </c>
      <c r="B71" s="185" t="s">
        <v>183</v>
      </c>
      <c r="C71" s="186" t="s">
        <v>147</v>
      </c>
      <c r="D71" s="186" t="s">
        <v>701</v>
      </c>
      <c r="E71" s="186" t="s">
        <v>172</v>
      </c>
      <c r="F71" s="187">
        <v>328000</v>
      </c>
      <c r="G71" s="95">
        <f t="shared" si="1"/>
        <v>328</v>
      </c>
      <c r="H71" s="45">
        <v>328000</v>
      </c>
    </row>
    <row r="72" spans="1:8" ht="25.5">
      <c r="A72" s="94">
        <f t="shared" si="0"/>
        <v>61</v>
      </c>
      <c r="B72" s="185" t="s">
        <v>188</v>
      </c>
      <c r="C72" s="186" t="s">
        <v>147</v>
      </c>
      <c r="D72" s="186" t="s">
        <v>493</v>
      </c>
      <c r="E72" s="186" t="s">
        <v>19</v>
      </c>
      <c r="F72" s="187">
        <v>500000</v>
      </c>
      <c r="G72" s="95">
        <f t="shared" si="1"/>
        <v>500</v>
      </c>
      <c r="H72" s="45">
        <v>500000</v>
      </c>
    </row>
    <row r="73" spans="1:8" ht="38.25">
      <c r="A73" s="94">
        <f t="shared" si="0"/>
        <v>62</v>
      </c>
      <c r="B73" s="185" t="s">
        <v>183</v>
      </c>
      <c r="C73" s="186" t="s">
        <v>147</v>
      </c>
      <c r="D73" s="186" t="s">
        <v>493</v>
      </c>
      <c r="E73" s="186" t="s">
        <v>172</v>
      </c>
      <c r="F73" s="187">
        <v>500000</v>
      </c>
      <c r="G73" s="95">
        <f t="shared" si="1"/>
        <v>500</v>
      </c>
      <c r="H73" s="45">
        <v>500000</v>
      </c>
    </row>
    <row r="74" spans="1:8" ht="51">
      <c r="A74" s="94">
        <f t="shared" si="0"/>
        <v>63</v>
      </c>
      <c r="B74" s="185" t="s">
        <v>191</v>
      </c>
      <c r="C74" s="186" t="s">
        <v>147</v>
      </c>
      <c r="D74" s="186" t="s">
        <v>494</v>
      </c>
      <c r="E74" s="186" t="s">
        <v>19</v>
      </c>
      <c r="F74" s="187">
        <v>1541928</v>
      </c>
      <c r="G74" s="95">
        <f t="shared" si="1"/>
        <v>1541.928</v>
      </c>
      <c r="H74" s="45">
        <v>1541928</v>
      </c>
    </row>
    <row r="75" spans="1:8" ht="25.5">
      <c r="A75" s="94">
        <f t="shared" si="0"/>
        <v>64</v>
      </c>
      <c r="B75" s="185" t="s">
        <v>189</v>
      </c>
      <c r="C75" s="186" t="s">
        <v>147</v>
      </c>
      <c r="D75" s="186" t="s">
        <v>494</v>
      </c>
      <c r="E75" s="186" t="s">
        <v>173</v>
      </c>
      <c r="F75" s="187">
        <v>1452128</v>
      </c>
      <c r="G75" s="95">
        <f t="shared" si="1"/>
        <v>1452.128</v>
      </c>
      <c r="H75" s="45">
        <v>1452128</v>
      </c>
    </row>
    <row r="76" spans="1:8" ht="38.25">
      <c r="A76" s="94">
        <f t="shared" si="0"/>
        <v>65</v>
      </c>
      <c r="B76" s="185" t="s">
        <v>183</v>
      </c>
      <c r="C76" s="186" t="s">
        <v>147</v>
      </c>
      <c r="D76" s="186" t="s">
        <v>494</v>
      </c>
      <c r="E76" s="186" t="s">
        <v>172</v>
      </c>
      <c r="F76" s="187">
        <v>89800</v>
      </c>
      <c r="G76" s="95">
        <f t="shared" si="1"/>
        <v>89.8</v>
      </c>
      <c r="H76" s="45">
        <v>89800</v>
      </c>
    </row>
    <row r="77" spans="1:8" ht="63.75">
      <c r="A77" s="94">
        <f aca="true" t="shared" si="2" ref="A77:A140">1+A76</f>
        <v>66</v>
      </c>
      <c r="B77" s="185" t="s">
        <v>872</v>
      </c>
      <c r="C77" s="186" t="s">
        <v>147</v>
      </c>
      <c r="D77" s="186" t="s">
        <v>496</v>
      </c>
      <c r="E77" s="186" t="s">
        <v>19</v>
      </c>
      <c r="F77" s="187">
        <v>15902165.98</v>
      </c>
      <c r="G77" s="95">
        <f aca="true" t="shared" si="3" ref="G77:G140">F77/1000</f>
        <v>15902.16598</v>
      </c>
      <c r="H77" s="45">
        <v>12648792.98</v>
      </c>
    </row>
    <row r="78" spans="1:8" ht="38.25">
      <c r="A78" s="165">
        <f t="shared" si="2"/>
        <v>67</v>
      </c>
      <c r="B78" s="185" t="s">
        <v>193</v>
      </c>
      <c r="C78" s="186" t="s">
        <v>147</v>
      </c>
      <c r="D78" s="186" t="s">
        <v>497</v>
      </c>
      <c r="E78" s="186" t="s">
        <v>19</v>
      </c>
      <c r="F78" s="187">
        <v>310000</v>
      </c>
      <c r="G78" s="166">
        <f t="shared" si="3"/>
        <v>310</v>
      </c>
      <c r="H78" s="45">
        <v>150000</v>
      </c>
    </row>
    <row r="79" spans="1:8" ht="38.25">
      <c r="A79" s="96">
        <f t="shared" si="2"/>
        <v>68</v>
      </c>
      <c r="B79" s="185" t="s">
        <v>183</v>
      </c>
      <c r="C79" s="186" t="s">
        <v>147</v>
      </c>
      <c r="D79" s="186" t="s">
        <v>497</v>
      </c>
      <c r="E79" s="186" t="s">
        <v>172</v>
      </c>
      <c r="F79" s="187">
        <v>310000</v>
      </c>
      <c r="G79" s="97">
        <f t="shared" si="3"/>
        <v>310</v>
      </c>
      <c r="H79" s="45">
        <v>150000</v>
      </c>
    </row>
    <row r="80" spans="1:8" ht="127.5">
      <c r="A80" s="94">
        <f t="shared" si="2"/>
        <v>69</v>
      </c>
      <c r="B80" s="185" t="s">
        <v>1066</v>
      </c>
      <c r="C80" s="186" t="s">
        <v>147</v>
      </c>
      <c r="D80" s="186" t="s">
        <v>926</v>
      </c>
      <c r="E80" s="186" t="s">
        <v>19</v>
      </c>
      <c r="F80" s="187">
        <v>1000</v>
      </c>
      <c r="G80" s="95">
        <f t="shared" si="3"/>
        <v>1</v>
      </c>
      <c r="H80" s="45">
        <v>1000</v>
      </c>
    </row>
    <row r="81" spans="1:8" ht="38.25">
      <c r="A81" s="94">
        <f t="shared" si="2"/>
        <v>70</v>
      </c>
      <c r="B81" s="185" t="s">
        <v>183</v>
      </c>
      <c r="C81" s="186" t="s">
        <v>147</v>
      </c>
      <c r="D81" s="186" t="s">
        <v>926</v>
      </c>
      <c r="E81" s="186" t="s">
        <v>172</v>
      </c>
      <c r="F81" s="187">
        <v>1000</v>
      </c>
      <c r="G81" s="95">
        <f t="shared" si="3"/>
        <v>1</v>
      </c>
      <c r="H81" s="45">
        <v>1000</v>
      </c>
    </row>
    <row r="82" spans="1:8" ht="25.5">
      <c r="A82" s="94">
        <f t="shared" si="2"/>
        <v>71</v>
      </c>
      <c r="B82" s="185" t="s">
        <v>194</v>
      </c>
      <c r="C82" s="186" t="s">
        <v>147</v>
      </c>
      <c r="D82" s="186" t="s">
        <v>498</v>
      </c>
      <c r="E82" s="186" t="s">
        <v>19</v>
      </c>
      <c r="F82" s="187">
        <v>418000</v>
      </c>
      <c r="G82" s="95">
        <f t="shared" si="3"/>
        <v>418</v>
      </c>
      <c r="H82" s="45">
        <v>754773</v>
      </c>
    </row>
    <row r="83" spans="1:8" ht="38.25">
      <c r="A83" s="94">
        <f t="shared" si="2"/>
        <v>72</v>
      </c>
      <c r="B83" s="185" t="s">
        <v>183</v>
      </c>
      <c r="C83" s="186" t="s">
        <v>147</v>
      </c>
      <c r="D83" s="186" t="s">
        <v>498</v>
      </c>
      <c r="E83" s="186" t="s">
        <v>172</v>
      </c>
      <c r="F83" s="187">
        <v>418000</v>
      </c>
      <c r="G83" s="95">
        <f t="shared" si="3"/>
        <v>418</v>
      </c>
      <c r="H83" s="45">
        <v>754773</v>
      </c>
    </row>
    <row r="84" spans="1:8" ht="51">
      <c r="A84" s="94">
        <f t="shared" si="2"/>
        <v>73</v>
      </c>
      <c r="B84" s="185" t="s">
        <v>873</v>
      </c>
      <c r="C84" s="186" t="s">
        <v>147</v>
      </c>
      <c r="D84" s="186" t="s">
        <v>499</v>
      </c>
      <c r="E84" s="186" t="s">
        <v>19</v>
      </c>
      <c r="F84" s="187">
        <v>9406143.29</v>
      </c>
      <c r="G84" s="95">
        <f t="shared" si="3"/>
        <v>9406.14329</v>
      </c>
      <c r="H84" s="45">
        <v>7437162.98</v>
      </c>
    </row>
    <row r="85" spans="1:8" ht="38.25">
      <c r="A85" s="94">
        <f t="shared" si="2"/>
        <v>74</v>
      </c>
      <c r="B85" s="185" t="s">
        <v>183</v>
      </c>
      <c r="C85" s="186" t="s">
        <v>147</v>
      </c>
      <c r="D85" s="186" t="s">
        <v>499</v>
      </c>
      <c r="E85" s="186" t="s">
        <v>172</v>
      </c>
      <c r="F85" s="187">
        <v>7148713.29</v>
      </c>
      <c r="G85" s="95">
        <f t="shared" si="3"/>
        <v>7148.71329</v>
      </c>
      <c r="H85" s="45">
        <v>5179732.98</v>
      </c>
    </row>
    <row r="86" spans="1:8" ht="12.75">
      <c r="A86" s="94">
        <f t="shared" si="2"/>
        <v>75</v>
      </c>
      <c r="B86" s="185" t="s">
        <v>192</v>
      </c>
      <c r="C86" s="186" t="s">
        <v>147</v>
      </c>
      <c r="D86" s="186" t="s">
        <v>499</v>
      </c>
      <c r="E86" s="186" t="s">
        <v>175</v>
      </c>
      <c r="F86" s="187">
        <v>2257430</v>
      </c>
      <c r="G86" s="95">
        <f t="shared" si="3"/>
        <v>2257.43</v>
      </c>
      <c r="H86" s="45">
        <v>2257430</v>
      </c>
    </row>
    <row r="87" spans="1:8" ht="63.75">
      <c r="A87" s="94">
        <f t="shared" si="2"/>
        <v>76</v>
      </c>
      <c r="B87" s="185" t="s">
        <v>1205</v>
      </c>
      <c r="C87" s="186" t="s">
        <v>147</v>
      </c>
      <c r="D87" s="186" t="s">
        <v>1111</v>
      </c>
      <c r="E87" s="186" t="s">
        <v>19</v>
      </c>
      <c r="F87" s="187">
        <v>94992</v>
      </c>
      <c r="G87" s="95">
        <f t="shared" si="3"/>
        <v>94.992</v>
      </c>
      <c r="H87" s="45">
        <v>100000</v>
      </c>
    </row>
    <row r="88" spans="1:8" ht="12.75">
      <c r="A88" s="94">
        <f t="shared" si="2"/>
        <v>77</v>
      </c>
      <c r="B88" s="185" t="s">
        <v>234</v>
      </c>
      <c r="C88" s="186" t="s">
        <v>147</v>
      </c>
      <c r="D88" s="186" t="s">
        <v>1111</v>
      </c>
      <c r="E88" s="186" t="s">
        <v>170</v>
      </c>
      <c r="F88" s="187">
        <v>94992</v>
      </c>
      <c r="G88" s="95">
        <f t="shared" si="3"/>
        <v>94.992</v>
      </c>
      <c r="H88" s="45">
        <v>100000</v>
      </c>
    </row>
    <row r="89" spans="1:8" ht="38.25">
      <c r="A89" s="94">
        <f t="shared" si="2"/>
        <v>78</v>
      </c>
      <c r="B89" s="185" t="s">
        <v>195</v>
      </c>
      <c r="C89" s="186" t="s">
        <v>147</v>
      </c>
      <c r="D89" s="186" t="s">
        <v>500</v>
      </c>
      <c r="E89" s="186" t="s">
        <v>19</v>
      </c>
      <c r="F89" s="187">
        <v>49500</v>
      </c>
      <c r="G89" s="95">
        <f t="shared" si="3"/>
        <v>49.5</v>
      </c>
      <c r="H89" s="45">
        <v>789800</v>
      </c>
    </row>
    <row r="90" spans="1:8" ht="38.25">
      <c r="A90" s="94">
        <f t="shared" si="2"/>
        <v>79</v>
      </c>
      <c r="B90" s="185" t="s">
        <v>183</v>
      </c>
      <c r="C90" s="186" t="s">
        <v>147</v>
      </c>
      <c r="D90" s="186" t="s">
        <v>500</v>
      </c>
      <c r="E90" s="186" t="s">
        <v>172</v>
      </c>
      <c r="F90" s="187">
        <v>49500</v>
      </c>
      <c r="G90" s="95">
        <f t="shared" si="3"/>
        <v>49.5</v>
      </c>
      <c r="H90" s="45">
        <v>789800</v>
      </c>
    </row>
    <row r="91" spans="1:8" ht="25.5">
      <c r="A91" s="94">
        <f t="shared" si="2"/>
        <v>80</v>
      </c>
      <c r="B91" s="185" t="s">
        <v>1067</v>
      </c>
      <c r="C91" s="186" t="s">
        <v>147</v>
      </c>
      <c r="D91" s="186" t="s">
        <v>1053</v>
      </c>
      <c r="E91" s="186" t="s">
        <v>19</v>
      </c>
      <c r="F91" s="187">
        <v>789800</v>
      </c>
      <c r="G91" s="95">
        <f t="shared" si="3"/>
        <v>789.8</v>
      </c>
      <c r="H91" s="45">
        <v>1651457</v>
      </c>
    </row>
    <row r="92" spans="1:8" ht="38.25">
      <c r="A92" s="94">
        <f t="shared" si="2"/>
        <v>81</v>
      </c>
      <c r="B92" s="185" t="s">
        <v>183</v>
      </c>
      <c r="C92" s="186" t="s">
        <v>147</v>
      </c>
      <c r="D92" s="186" t="s">
        <v>1053</v>
      </c>
      <c r="E92" s="186" t="s">
        <v>172</v>
      </c>
      <c r="F92" s="187">
        <v>789800</v>
      </c>
      <c r="G92" s="95">
        <f t="shared" si="3"/>
        <v>789.8</v>
      </c>
      <c r="H92" s="45">
        <v>1651457</v>
      </c>
    </row>
    <row r="93" spans="1:8" ht="25.5">
      <c r="A93" s="94">
        <f t="shared" si="2"/>
        <v>82</v>
      </c>
      <c r="B93" s="185" t="s">
        <v>874</v>
      </c>
      <c r="C93" s="186" t="s">
        <v>147</v>
      </c>
      <c r="D93" s="186" t="s">
        <v>833</v>
      </c>
      <c r="E93" s="186" t="s">
        <v>19</v>
      </c>
      <c r="F93" s="187">
        <v>2020423</v>
      </c>
      <c r="G93" s="95">
        <f t="shared" si="3"/>
        <v>2020.423</v>
      </c>
      <c r="H93" s="45">
        <v>1424600</v>
      </c>
    </row>
    <row r="94" spans="1:8" ht="25.5">
      <c r="A94" s="94">
        <f t="shared" si="2"/>
        <v>83</v>
      </c>
      <c r="B94" s="185" t="s">
        <v>189</v>
      </c>
      <c r="C94" s="186" t="s">
        <v>147</v>
      </c>
      <c r="D94" s="186" t="s">
        <v>833</v>
      </c>
      <c r="E94" s="186" t="s">
        <v>173</v>
      </c>
      <c r="F94" s="187">
        <v>1987383</v>
      </c>
      <c r="G94" s="95">
        <f t="shared" si="3"/>
        <v>1987.383</v>
      </c>
      <c r="H94" s="45">
        <v>1424600</v>
      </c>
    </row>
    <row r="95" spans="1:8" ht="38.25">
      <c r="A95" s="94">
        <f t="shared" si="2"/>
        <v>84</v>
      </c>
      <c r="B95" s="185" t="s">
        <v>183</v>
      </c>
      <c r="C95" s="186" t="s">
        <v>147</v>
      </c>
      <c r="D95" s="186" t="s">
        <v>833</v>
      </c>
      <c r="E95" s="186" t="s">
        <v>172</v>
      </c>
      <c r="F95" s="187">
        <v>33040</v>
      </c>
      <c r="G95" s="95">
        <f t="shared" si="3"/>
        <v>33.04</v>
      </c>
      <c r="H95" s="45">
        <v>90000</v>
      </c>
    </row>
    <row r="96" spans="1:8" ht="63.75">
      <c r="A96" s="94">
        <f t="shared" si="2"/>
        <v>85</v>
      </c>
      <c r="B96" s="185" t="s">
        <v>910</v>
      </c>
      <c r="C96" s="186" t="s">
        <v>147</v>
      </c>
      <c r="D96" s="186" t="s">
        <v>909</v>
      </c>
      <c r="E96" s="186" t="s">
        <v>19</v>
      </c>
      <c r="F96" s="187">
        <v>1424600</v>
      </c>
      <c r="G96" s="95">
        <f t="shared" si="3"/>
        <v>1424.6</v>
      </c>
      <c r="H96" s="45">
        <v>90000</v>
      </c>
    </row>
    <row r="97" spans="1:8" ht="12.75">
      <c r="A97" s="167">
        <f t="shared" si="2"/>
        <v>86</v>
      </c>
      <c r="B97" s="185" t="s">
        <v>234</v>
      </c>
      <c r="C97" s="186" t="s">
        <v>147</v>
      </c>
      <c r="D97" s="186" t="s">
        <v>909</v>
      </c>
      <c r="E97" s="186" t="s">
        <v>170</v>
      </c>
      <c r="F97" s="187">
        <v>1424600</v>
      </c>
      <c r="G97" s="168">
        <f t="shared" si="3"/>
        <v>1424.6</v>
      </c>
      <c r="H97" s="45">
        <v>250000</v>
      </c>
    </row>
    <row r="98" spans="1:8" ht="12.75">
      <c r="A98" s="94">
        <f t="shared" si="2"/>
        <v>87</v>
      </c>
      <c r="B98" s="185" t="s">
        <v>1068</v>
      </c>
      <c r="C98" s="186" t="s">
        <v>147</v>
      </c>
      <c r="D98" s="186" t="s">
        <v>1055</v>
      </c>
      <c r="E98" s="186" t="s">
        <v>19</v>
      </c>
      <c r="F98" s="187">
        <v>58344.69</v>
      </c>
      <c r="G98" s="95">
        <f t="shared" si="3"/>
        <v>58.34469</v>
      </c>
      <c r="H98" s="45">
        <v>250000</v>
      </c>
    </row>
    <row r="99" spans="1:8" ht="38.25">
      <c r="A99" s="94">
        <f t="shared" si="2"/>
        <v>88</v>
      </c>
      <c r="B99" s="185" t="s">
        <v>183</v>
      </c>
      <c r="C99" s="186" t="s">
        <v>147</v>
      </c>
      <c r="D99" s="186" t="s">
        <v>1055</v>
      </c>
      <c r="E99" s="186" t="s">
        <v>172</v>
      </c>
      <c r="F99" s="187">
        <v>58344.69</v>
      </c>
      <c r="G99" s="95">
        <f t="shared" si="3"/>
        <v>58.34469</v>
      </c>
      <c r="H99" s="45">
        <v>106500</v>
      </c>
    </row>
    <row r="100" spans="1:8" ht="25.5">
      <c r="A100" s="94">
        <f t="shared" si="2"/>
        <v>89</v>
      </c>
      <c r="B100" s="185" t="s">
        <v>702</v>
      </c>
      <c r="C100" s="186" t="s">
        <v>147</v>
      </c>
      <c r="D100" s="186" t="s">
        <v>703</v>
      </c>
      <c r="E100" s="186" t="s">
        <v>19</v>
      </c>
      <c r="F100" s="187">
        <v>221000</v>
      </c>
      <c r="G100" s="95">
        <f t="shared" si="3"/>
        <v>221</v>
      </c>
      <c r="H100" s="45">
        <v>106500</v>
      </c>
    </row>
    <row r="101" spans="1:8" ht="38.25">
      <c r="A101" s="94">
        <f t="shared" si="2"/>
        <v>90</v>
      </c>
      <c r="B101" s="185" t="s">
        <v>183</v>
      </c>
      <c r="C101" s="186" t="s">
        <v>147</v>
      </c>
      <c r="D101" s="186" t="s">
        <v>703</v>
      </c>
      <c r="E101" s="186" t="s">
        <v>172</v>
      </c>
      <c r="F101" s="187">
        <v>221000</v>
      </c>
      <c r="G101" s="95">
        <f t="shared" si="3"/>
        <v>221</v>
      </c>
      <c r="H101" s="45">
        <v>100</v>
      </c>
    </row>
    <row r="102" spans="1:8" ht="76.5">
      <c r="A102" s="94">
        <f t="shared" si="2"/>
        <v>91</v>
      </c>
      <c r="B102" s="185" t="s">
        <v>1120</v>
      </c>
      <c r="C102" s="186" t="s">
        <v>147</v>
      </c>
      <c r="D102" s="186" t="s">
        <v>1113</v>
      </c>
      <c r="E102" s="186" t="s">
        <v>19</v>
      </c>
      <c r="F102" s="187">
        <v>886963</v>
      </c>
      <c r="G102" s="95">
        <f t="shared" si="3"/>
        <v>886.963</v>
      </c>
      <c r="H102" s="45">
        <v>100</v>
      </c>
    </row>
    <row r="103" spans="1:8" ht="12.75">
      <c r="A103" s="94">
        <f t="shared" si="2"/>
        <v>92</v>
      </c>
      <c r="B103" s="185" t="s">
        <v>234</v>
      </c>
      <c r="C103" s="186" t="s">
        <v>147</v>
      </c>
      <c r="D103" s="186" t="s">
        <v>1113</v>
      </c>
      <c r="E103" s="186" t="s">
        <v>170</v>
      </c>
      <c r="F103" s="187">
        <v>886963</v>
      </c>
      <c r="G103" s="95">
        <f t="shared" si="3"/>
        <v>886.963</v>
      </c>
      <c r="H103" s="45">
        <v>106400</v>
      </c>
    </row>
    <row r="104" spans="1:8" ht="63.75">
      <c r="A104" s="94">
        <f t="shared" si="2"/>
        <v>93</v>
      </c>
      <c r="B104" s="185" t="s">
        <v>1206</v>
      </c>
      <c r="C104" s="186" t="s">
        <v>147</v>
      </c>
      <c r="D104" s="186" t="s">
        <v>1191</v>
      </c>
      <c r="E104" s="186" t="s">
        <v>19</v>
      </c>
      <c r="F104" s="187">
        <v>221400</v>
      </c>
      <c r="G104" s="95">
        <f t="shared" si="3"/>
        <v>221.4</v>
      </c>
      <c r="H104" s="45">
        <v>40427.1</v>
      </c>
    </row>
    <row r="105" spans="1:8" ht="12.75">
      <c r="A105" s="94">
        <f t="shared" si="2"/>
        <v>94</v>
      </c>
      <c r="B105" s="185" t="s">
        <v>234</v>
      </c>
      <c r="C105" s="186" t="s">
        <v>147</v>
      </c>
      <c r="D105" s="186" t="s">
        <v>1191</v>
      </c>
      <c r="E105" s="186" t="s">
        <v>170</v>
      </c>
      <c r="F105" s="187">
        <v>221400</v>
      </c>
      <c r="G105" s="95">
        <f t="shared" si="3"/>
        <v>221.4</v>
      </c>
      <c r="H105" s="45">
        <v>65972.9</v>
      </c>
    </row>
    <row r="106" spans="1:8" ht="38.25">
      <c r="A106" s="94">
        <f t="shared" si="2"/>
        <v>95</v>
      </c>
      <c r="B106" s="185" t="s">
        <v>921</v>
      </c>
      <c r="C106" s="186" t="s">
        <v>147</v>
      </c>
      <c r="D106" s="186" t="s">
        <v>501</v>
      </c>
      <c r="E106" s="186" t="s">
        <v>19</v>
      </c>
      <c r="F106" s="187">
        <v>106500</v>
      </c>
      <c r="G106" s="95">
        <f t="shared" si="3"/>
        <v>106.5</v>
      </c>
      <c r="H106" s="45">
        <v>15759054</v>
      </c>
    </row>
    <row r="107" spans="1:8" ht="51">
      <c r="A107" s="94">
        <f t="shared" si="2"/>
        <v>96</v>
      </c>
      <c r="B107" s="185" t="s">
        <v>875</v>
      </c>
      <c r="C107" s="186" t="s">
        <v>147</v>
      </c>
      <c r="D107" s="186" t="s">
        <v>502</v>
      </c>
      <c r="E107" s="186" t="s">
        <v>19</v>
      </c>
      <c r="F107" s="187">
        <v>106500</v>
      </c>
      <c r="G107" s="95">
        <f t="shared" si="3"/>
        <v>106.5</v>
      </c>
      <c r="H107" s="45">
        <v>12025754</v>
      </c>
    </row>
    <row r="108" spans="1:8" ht="102">
      <c r="A108" s="94">
        <f t="shared" si="2"/>
        <v>97</v>
      </c>
      <c r="B108" s="185" t="s">
        <v>1084</v>
      </c>
      <c r="C108" s="186" t="s">
        <v>147</v>
      </c>
      <c r="D108" s="186" t="s">
        <v>503</v>
      </c>
      <c r="E108" s="186" t="s">
        <v>19</v>
      </c>
      <c r="F108" s="187">
        <v>100</v>
      </c>
      <c r="G108" s="95">
        <f t="shared" si="3"/>
        <v>0.1</v>
      </c>
      <c r="H108" s="45">
        <v>12025754</v>
      </c>
    </row>
    <row r="109" spans="1:8" ht="38.25">
      <c r="A109" s="94">
        <f t="shared" si="2"/>
        <v>98</v>
      </c>
      <c r="B109" s="185" t="s">
        <v>183</v>
      </c>
      <c r="C109" s="186" t="s">
        <v>147</v>
      </c>
      <c r="D109" s="186" t="s">
        <v>503</v>
      </c>
      <c r="E109" s="186" t="s">
        <v>172</v>
      </c>
      <c r="F109" s="187">
        <v>100</v>
      </c>
      <c r="G109" s="95">
        <f t="shared" si="3"/>
        <v>0.1</v>
      </c>
      <c r="H109" s="45">
        <v>12025754</v>
      </c>
    </row>
    <row r="110" spans="1:8" ht="51">
      <c r="A110" s="94">
        <f t="shared" si="2"/>
        <v>99</v>
      </c>
      <c r="B110" s="185" t="s">
        <v>392</v>
      </c>
      <c r="C110" s="186" t="s">
        <v>147</v>
      </c>
      <c r="D110" s="186" t="s">
        <v>504</v>
      </c>
      <c r="E110" s="186" t="s">
        <v>19</v>
      </c>
      <c r="F110" s="187">
        <v>106400</v>
      </c>
      <c r="G110" s="95">
        <f t="shared" si="3"/>
        <v>106.4</v>
      </c>
      <c r="H110" s="45">
        <v>100000</v>
      </c>
    </row>
    <row r="111" spans="1:8" ht="25.5">
      <c r="A111" s="94">
        <f t="shared" si="2"/>
        <v>100</v>
      </c>
      <c r="B111" s="185" t="s">
        <v>181</v>
      </c>
      <c r="C111" s="186" t="s">
        <v>147</v>
      </c>
      <c r="D111" s="186" t="s">
        <v>504</v>
      </c>
      <c r="E111" s="186" t="s">
        <v>171</v>
      </c>
      <c r="F111" s="187">
        <v>40427.1</v>
      </c>
      <c r="G111" s="95">
        <f t="shared" si="3"/>
        <v>40.427099999999996</v>
      </c>
      <c r="H111" s="45">
        <v>100000</v>
      </c>
    </row>
    <row r="112" spans="1:8" ht="38.25">
      <c r="A112" s="94">
        <f t="shared" si="2"/>
        <v>101</v>
      </c>
      <c r="B112" s="185" t="s">
        <v>183</v>
      </c>
      <c r="C112" s="186" t="s">
        <v>147</v>
      </c>
      <c r="D112" s="186" t="s">
        <v>504</v>
      </c>
      <c r="E112" s="186" t="s">
        <v>172</v>
      </c>
      <c r="F112" s="187">
        <v>65972.9</v>
      </c>
      <c r="G112" s="95">
        <f t="shared" si="3"/>
        <v>65.9729</v>
      </c>
      <c r="H112" s="45">
        <v>50000</v>
      </c>
    </row>
    <row r="113" spans="1:8" ht="25.5">
      <c r="A113" s="94">
        <f t="shared" si="2"/>
        <v>102</v>
      </c>
      <c r="B113" s="185" t="s">
        <v>11</v>
      </c>
      <c r="C113" s="186" t="s">
        <v>53</v>
      </c>
      <c r="D113" s="186" t="s">
        <v>478</v>
      </c>
      <c r="E113" s="186" t="s">
        <v>19</v>
      </c>
      <c r="F113" s="187">
        <v>15709054</v>
      </c>
      <c r="G113" s="95">
        <f t="shared" si="3"/>
        <v>15709.054</v>
      </c>
      <c r="H113" s="45">
        <v>50000</v>
      </c>
    </row>
    <row r="114" spans="1:8" ht="38.25">
      <c r="A114" s="94">
        <f t="shared" si="2"/>
        <v>103</v>
      </c>
      <c r="B114" s="185" t="s">
        <v>12</v>
      </c>
      <c r="C114" s="186" t="s">
        <v>54</v>
      </c>
      <c r="D114" s="186" t="s">
        <v>478</v>
      </c>
      <c r="E114" s="186" t="s">
        <v>19</v>
      </c>
      <c r="F114" s="187">
        <v>11975754</v>
      </c>
      <c r="G114" s="95">
        <f t="shared" si="3"/>
        <v>11975.754</v>
      </c>
      <c r="H114" s="45">
        <v>50000</v>
      </c>
    </row>
    <row r="115" spans="1:8" ht="38.25">
      <c r="A115" s="94">
        <f t="shared" si="2"/>
        <v>104</v>
      </c>
      <c r="B115" s="185" t="s">
        <v>921</v>
      </c>
      <c r="C115" s="186" t="s">
        <v>54</v>
      </c>
      <c r="D115" s="186" t="s">
        <v>501</v>
      </c>
      <c r="E115" s="186" t="s">
        <v>19</v>
      </c>
      <c r="F115" s="187">
        <v>11975754</v>
      </c>
      <c r="G115" s="95">
        <f t="shared" si="3"/>
        <v>11975.754</v>
      </c>
      <c r="H115" s="45">
        <v>50000</v>
      </c>
    </row>
    <row r="116" spans="1:8" ht="89.25">
      <c r="A116" s="94">
        <f t="shared" si="2"/>
        <v>105</v>
      </c>
      <c r="B116" s="185" t="s">
        <v>876</v>
      </c>
      <c r="C116" s="186" t="s">
        <v>54</v>
      </c>
      <c r="D116" s="186" t="s">
        <v>505</v>
      </c>
      <c r="E116" s="186" t="s">
        <v>19</v>
      </c>
      <c r="F116" s="187">
        <v>11975754</v>
      </c>
      <c r="G116" s="95">
        <f t="shared" si="3"/>
        <v>11975.754</v>
      </c>
      <c r="H116" s="45">
        <v>80000</v>
      </c>
    </row>
    <row r="117" spans="1:8" ht="76.5">
      <c r="A117" s="94">
        <f t="shared" si="2"/>
        <v>106</v>
      </c>
      <c r="B117" s="185" t="s">
        <v>196</v>
      </c>
      <c r="C117" s="186" t="s">
        <v>54</v>
      </c>
      <c r="D117" s="186" t="s">
        <v>506</v>
      </c>
      <c r="E117" s="186" t="s">
        <v>19</v>
      </c>
      <c r="F117" s="187">
        <v>100000</v>
      </c>
      <c r="G117" s="95">
        <f t="shared" si="3"/>
        <v>100</v>
      </c>
      <c r="H117" s="45">
        <v>80000</v>
      </c>
    </row>
    <row r="118" spans="1:8" ht="38.25">
      <c r="A118" s="94">
        <f t="shared" si="2"/>
        <v>107</v>
      </c>
      <c r="B118" s="185" t="s">
        <v>183</v>
      </c>
      <c r="C118" s="186" t="s">
        <v>54</v>
      </c>
      <c r="D118" s="186" t="s">
        <v>506</v>
      </c>
      <c r="E118" s="186" t="s">
        <v>172</v>
      </c>
      <c r="F118" s="187">
        <v>100000</v>
      </c>
      <c r="G118" s="95">
        <f t="shared" si="3"/>
        <v>100</v>
      </c>
      <c r="H118" s="45">
        <v>110000</v>
      </c>
    </row>
    <row r="119" spans="1:8" ht="38.25">
      <c r="A119" s="94">
        <f t="shared" si="2"/>
        <v>108</v>
      </c>
      <c r="B119" s="185" t="s">
        <v>197</v>
      </c>
      <c r="C119" s="186" t="s">
        <v>54</v>
      </c>
      <c r="D119" s="186" t="s">
        <v>507</v>
      </c>
      <c r="E119" s="186" t="s">
        <v>19</v>
      </c>
      <c r="F119" s="187">
        <v>50000</v>
      </c>
      <c r="G119" s="95">
        <f t="shared" si="3"/>
        <v>50</v>
      </c>
      <c r="H119" s="45">
        <v>110000</v>
      </c>
    </row>
    <row r="120" spans="1:8" ht="38.25">
      <c r="A120" s="94">
        <f t="shared" si="2"/>
        <v>109</v>
      </c>
      <c r="B120" s="185" t="s">
        <v>183</v>
      </c>
      <c r="C120" s="186" t="s">
        <v>54</v>
      </c>
      <c r="D120" s="186" t="s">
        <v>507</v>
      </c>
      <c r="E120" s="186" t="s">
        <v>172</v>
      </c>
      <c r="F120" s="187">
        <v>50000</v>
      </c>
      <c r="G120" s="95">
        <f t="shared" si="3"/>
        <v>50</v>
      </c>
      <c r="H120" s="45">
        <v>60000</v>
      </c>
    </row>
    <row r="121" spans="1:8" ht="63.75">
      <c r="A121" s="94">
        <f t="shared" si="2"/>
        <v>110</v>
      </c>
      <c r="B121" s="185" t="s">
        <v>198</v>
      </c>
      <c r="C121" s="186" t="s">
        <v>54</v>
      </c>
      <c r="D121" s="186" t="s">
        <v>508</v>
      </c>
      <c r="E121" s="186" t="s">
        <v>19</v>
      </c>
      <c r="F121" s="187">
        <v>80000</v>
      </c>
      <c r="G121" s="95">
        <f t="shared" si="3"/>
        <v>80</v>
      </c>
      <c r="H121" s="45">
        <v>60000</v>
      </c>
    </row>
    <row r="122" spans="1:8" ht="38.25">
      <c r="A122" s="165">
        <f t="shared" si="2"/>
        <v>111</v>
      </c>
      <c r="B122" s="185" t="s">
        <v>183</v>
      </c>
      <c r="C122" s="186" t="s">
        <v>54</v>
      </c>
      <c r="D122" s="186" t="s">
        <v>508</v>
      </c>
      <c r="E122" s="186" t="s">
        <v>172</v>
      </c>
      <c r="F122" s="187">
        <v>80000</v>
      </c>
      <c r="G122" s="166">
        <f t="shared" si="3"/>
        <v>80</v>
      </c>
      <c r="H122" s="45">
        <v>50000</v>
      </c>
    </row>
    <row r="123" spans="1:8" ht="89.25">
      <c r="A123" s="96">
        <f t="shared" si="2"/>
        <v>112</v>
      </c>
      <c r="B123" s="185" t="s">
        <v>199</v>
      </c>
      <c r="C123" s="186" t="s">
        <v>54</v>
      </c>
      <c r="D123" s="186" t="s">
        <v>509</v>
      </c>
      <c r="E123" s="186" t="s">
        <v>19</v>
      </c>
      <c r="F123" s="187">
        <v>110000</v>
      </c>
      <c r="G123" s="97">
        <f t="shared" si="3"/>
        <v>110</v>
      </c>
      <c r="H123" s="45">
        <v>50000</v>
      </c>
    </row>
    <row r="124" spans="1:8" ht="38.25">
      <c r="A124" s="94">
        <f t="shared" si="2"/>
        <v>113</v>
      </c>
      <c r="B124" s="185" t="s">
        <v>183</v>
      </c>
      <c r="C124" s="186" t="s">
        <v>54</v>
      </c>
      <c r="D124" s="186" t="s">
        <v>509</v>
      </c>
      <c r="E124" s="186" t="s">
        <v>172</v>
      </c>
      <c r="F124" s="187">
        <v>110000</v>
      </c>
      <c r="G124" s="95">
        <f t="shared" si="3"/>
        <v>110</v>
      </c>
      <c r="H124" s="45">
        <v>30000</v>
      </c>
    </row>
    <row r="125" spans="1:8" ht="25.5">
      <c r="A125" s="94">
        <f t="shared" si="2"/>
        <v>114</v>
      </c>
      <c r="B125" s="185" t="s">
        <v>201</v>
      </c>
      <c r="C125" s="186" t="s">
        <v>54</v>
      </c>
      <c r="D125" s="186" t="s">
        <v>510</v>
      </c>
      <c r="E125" s="186" t="s">
        <v>19</v>
      </c>
      <c r="F125" s="187">
        <v>60000</v>
      </c>
      <c r="G125" s="95">
        <f t="shared" si="3"/>
        <v>60</v>
      </c>
      <c r="H125" s="45">
        <v>30000</v>
      </c>
    </row>
    <row r="126" spans="1:8" ht="38.25">
      <c r="A126" s="165">
        <f t="shared" si="2"/>
        <v>115</v>
      </c>
      <c r="B126" s="185" t="s">
        <v>183</v>
      </c>
      <c r="C126" s="186" t="s">
        <v>54</v>
      </c>
      <c r="D126" s="186" t="s">
        <v>510</v>
      </c>
      <c r="E126" s="186" t="s">
        <v>172</v>
      </c>
      <c r="F126" s="187">
        <v>60000</v>
      </c>
      <c r="G126" s="166">
        <f t="shared" si="3"/>
        <v>60</v>
      </c>
      <c r="H126" s="45">
        <v>171490</v>
      </c>
    </row>
    <row r="127" spans="1:8" ht="25.5">
      <c r="A127" s="96">
        <f t="shared" si="2"/>
        <v>116</v>
      </c>
      <c r="B127" s="185" t="s">
        <v>652</v>
      </c>
      <c r="C127" s="186" t="s">
        <v>54</v>
      </c>
      <c r="D127" s="186" t="s">
        <v>511</v>
      </c>
      <c r="E127" s="186" t="s">
        <v>19</v>
      </c>
      <c r="F127" s="187">
        <v>50000</v>
      </c>
      <c r="G127" s="97">
        <f t="shared" si="3"/>
        <v>50</v>
      </c>
      <c r="H127" s="45">
        <v>171490</v>
      </c>
    </row>
    <row r="128" spans="1:9" ht="38.25">
      <c r="A128" s="94">
        <f t="shared" si="2"/>
        <v>117</v>
      </c>
      <c r="B128" s="185" t="s">
        <v>183</v>
      </c>
      <c r="C128" s="186" t="s">
        <v>54</v>
      </c>
      <c r="D128" s="186" t="s">
        <v>511</v>
      </c>
      <c r="E128" s="186" t="s">
        <v>172</v>
      </c>
      <c r="F128" s="187">
        <v>50000</v>
      </c>
      <c r="G128" s="95">
        <f t="shared" si="3"/>
        <v>50</v>
      </c>
      <c r="H128" s="45">
        <v>11324264</v>
      </c>
      <c r="I128" s="46"/>
    </row>
    <row r="129" spans="1:8" ht="25.5">
      <c r="A129" s="94">
        <f t="shared" si="2"/>
        <v>118</v>
      </c>
      <c r="B129" s="185" t="s">
        <v>202</v>
      </c>
      <c r="C129" s="186" t="s">
        <v>54</v>
      </c>
      <c r="D129" s="186" t="s">
        <v>512</v>
      </c>
      <c r="E129" s="186" t="s">
        <v>19</v>
      </c>
      <c r="F129" s="187">
        <v>30000</v>
      </c>
      <c r="G129" s="95">
        <f t="shared" si="3"/>
        <v>30</v>
      </c>
      <c r="H129" s="45">
        <v>8827106</v>
      </c>
    </row>
    <row r="130" spans="1:8" ht="38.25">
      <c r="A130" s="94">
        <f t="shared" si="2"/>
        <v>119</v>
      </c>
      <c r="B130" s="185" t="s">
        <v>183</v>
      </c>
      <c r="C130" s="186" t="s">
        <v>54</v>
      </c>
      <c r="D130" s="186" t="s">
        <v>512</v>
      </c>
      <c r="E130" s="186" t="s">
        <v>172</v>
      </c>
      <c r="F130" s="187">
        <v>30000</v>
      </c>
      <c r="G130" s="95">
        <f t="shared" si="3"/>
        <v>30</v>
      </c>
      <c r="H130" s="45">
        <v>2085955</v>
      </c>
    </row>
    <row r="131" spans="1:8" ht="38.25">
      <c r="A131" s="94">
        <f t="shared" si="2"/>
        <v>120</v>
      </c>
      <c r="B131" s="185" t="s">
        <v>203</v>
      </c>
      <c r="C131" s="186" t="s">
        <v>54</v>
      </c>
      <c r="D131" s="186" t="s">
        <v>513</v>
      </c>
      <c r="E131" s="186" t="s">
        <v>19</v>
      </c>
      <c r="F131" s="187">
        <v>171490</v>
      </c>
      <c r="G131" s="95">
        <f t="shared" si="3"/>
        <v>171.49</v>
      </c>
      <c r="H131" s="45">
        <v>411203</v>
      </c>
    </row>
    <row r="132" spans="1:8" ht="38.25">
      <c r="A132" s="94">
        <f t="shared" si="2"/>
        <v>121</v>
      </c>
      <c r="B132" s="185" t="s">
        <v>183</v>
      </c>
      <c r="C132" s="186" t="s">
        <v>54</v>
      </c>
      <c r="D132" s="186" t="s">
        <v>513</v>
      </c>
      <c r="E132" s="186" t="s">
        <v>172</v>
      </c>
      <c r="F132" s="187">
        <v>171490</v>
      </c>
      <c r="G132" s="95">
        <f t="shared" si="3"/>
        <v>171.49</v>
      </c>
      <c r="H132" s="45">
        <v>2210000</v>
      </c>
    </row>
    <row r="133" spans="1:8" ht="12.75">
      <c r="A133" s="94">
        <f t="shared" si="2"/>
        <v>122</v>
      </c>
      <c r="B133" s="185" t="s">
        <v>204</v>
      </c>
      <c r="C133" s="186" t="s">
        <v>54</v>
      </c>
      <c r="D133" s="186" t="s">
        <v>514</v>
      </c>
      <c r="E133" s="186" t="s">
        <v>19</v>
      </c>
      <c r="F133" s="187">
        <v>11324264</v>
      </c>
      <c r="G133" s="95">
        <f t="shared" si="3"/>
        <v>11324.264</v>
      </c>
      <c r="H133" s="45">
        <v>2210000</v>
      </c>
    </row>
    <row r="134" spans="1:8" ht="25.5">
      <c r="A134" s="94">
        <f t="shared" si="2"/>
        <v>123</v>
      </c>
      <c r="B134" s="185" t="s">
        <v>189</v>
      </c>
      <c r="C134" s="186" t="s">
        <v>54</v>
      </c>
      <c r="D134" s="186" t="s">
        <v>514</v>
      </c>
      <c r="E134" s="186" t="s">
        <v>173</v>
      </c>
      <c r="F134" s="187">
        <v>8827106</v>
      </c>
      <c r="G134" s="95">
        <f t="shared" si="3"/>
        <v>8827.106</v>
      </c>
      <c r="H134" s="45">
        <v>2210000</v>
      </c>
    </row>
    <row r="135" spans="1:8" ht="38.25">
      <c r="A135" s="94">
        <f t="shared" si="2"/>
        <v>124</v>
      </c>
      <c r="B135" s="185" t="s">
        <v>183</v>
      </c>
      <c r="C135" s="186" t="s">
        <v>54</v>
      </c>
      <c r="D135" s="186" t="s">
        <v>514</v>
      </c>
      <c r="E135" s="186" t="s">
        <v>172</v>
      </c>
      <c r="F135" s="187">
        <v>2085955</v>
      </c>
      <c r="G135" s="95">
        <f t="shared" si="3"/>
        <v>2085.955</v>
      </c>
      <c r="H135" s="45">
        <v>2210000</v>
      </c>
    </row>
    <row r="136" spans="1:8" ht="12.75">
      <c r="A136" s="94">
        <f t="shared" si="2"/>
        <v>125</v>
      </c>
      <c r="B136" s="185" t="s">
        <v>190</v>
      </c>
      <c r="C136" s="186" t="s">
        <v>54</v>
      </c>
      <c r="D136" s="186" t="s">
        <v>514</v>
      </c>
      <c r="E136" s="186" t="s">
        <v>174</v>
      </c>
      <c r="F136" s="187">
        <v>411203</v>
      </c>
      <c r="G136" s="95">
        <f t="shared" si="3"/>
        <v>411.203</v>
      </c>
      <c r="H136" s="45">
        <v>2210000</v>
      </c>
    </row>
    <row r="137" spans="1:8" ht="12.75">
      <c r="A137" s="94">
        <f t="shared" si="2"/>
        <v>126</v>
      </c>
      <c r="B137" s="185" t="s">
        <v>877</v>
      </c>
      <c r="C137" s="186" t="s">
        <v>814</v>
      </c>
      <c r="D137" s="186" t="s">
        <v>478</v>
      </c>
      <c r="E137" s="186" t="s">
        <v>19</v>
      </c>
      <c r="F137" s="187">
        <v>2210000</v>
      </c>
      <c r="G137" s="95">
        <f t="shared" si="3"/>
        <v>2210</v>
      </c>
      <c r="H137" s="45">
        <v>1523300</v>
      </c>
    </row>
    <row r="138" spans="1:8" ht="38.25">
      <c r="A138" s="94">
        <f t="shared" si="2"/>
        <v>127</v>
      </c>
      <c r="B138" s="185" t="s">
        <v>921</v>
      </c>
      <c r="C138" s="186" t="s">
        <v>814</v>
      </c>
      <c r="D138" s="186" t="s">
        <v>501</v>
      </c>
      <c r="E138" s="186" t="s">
        <v>19</v>
      </c>
      <c r="F138" s="187">
        <v>2210000</v>
      </c>
      <c r="G138" s="95">
        <f t="shared" si="3"/>
        <v>2210</v>
      </c>
      <c r="H138" s="45">
        <v>1523300</v>
      </c>
    </row>
    <row r="139" spans="1:8" ht="89.25">
      <c r="A139" s="94">
        <f t="shared" si="2"/>
        <v>128</v>
      </c>
      <c r="B139" s="185" t="s">
        <v>876</v>
      </c>
      <c r="C139" s="186" t="s">
        <v>814</v>
      </c>
      <c r="D139" s="186" t="s">
        <v>505</v>
      </c>
      <c r="E139" s="186" t="s">
        <v>19</v>
      </c>
      <c r="F139" s="187">
        <v>2210000</v>
      </c>
      <c r="G139" s="95">
        <f t="shared" si="3"/>
        <v>2210</v>
      </c>
      <c r="H139" s="45">
        <v>1212000</v>
      </c>
    </row>
    <row r="140" spans="1:8" ht="38.25">
      <c r="A140" s="94">
        <f t="shared" si="2"/>
        <v>129</v>
      </c>
      <c r="B140" s="185" t="s">
        <v>878</v>
      </c>
      <c r="C140" s="186" t="s">
        <v>814</v>
      </c>
      <c r="D140" s="186" t="s">
        <v>835</v>
      </c>
      <c r="E140" s="186" t="s">
        <v>19</v>
      </c>
      <c r="F140" s="187">
        <v>2210000</v>
      </c>
      <c r="G140" s="95">
        <f t="shared" si="3"/>
        <v>2210</v>
      </c>
      <c r="H140" s="45">
        <v>1137000</v>
      </c>
    </row>
    <row r="141" spans="1:8" ht="12.75">
      <c r="A141" s="94">
        <f aca="true" t="shared" si="4" ref="A141:A204">1+A140</f>
        <v>130</v>
      </c>
      <c r="B141" s="185" t="s">
        <v>234</v>
      </c>
      <c r="C141" s="186" t="s">
        <v>814</v>
      </c>
      <c r="D141" s="186" t="s">
        <v>835</v>
      </c>
      <c r="E141" s="186" t="s">
        <v>170</v>
      </c>
      <c r="F141" s="187">
        <v>2210000</v>
      </c>
      <c r="G141" s="95">
        <f aca="true" t="shared" si="5" ref="G141:G204">F141/1000</f>
        <v>2210</v>
      </c>
      <c r="H141" s="45">
        <v>1001952</v>
      </c>
    </row>
    <row r="142" spans="1:8" ht="25.5">
      <c r="A142" s="94">
        <f t="shared" si="4"/>
        <v>131</v>
      </c>
      <c r="B142" s="185" t="s">
        <v>90</v>
      </c>
      <c r="C142" s="186" t="s">
        <v>148</v>
      </c>
      <c r="D142" s="186" t="s">
        <v>478</v>
      </c>
      <c r="E142" s="186" t="s">
        <v>19</v>
      </c>
      <c r="F142" s="187">
        <v>1523300</v>
      </c>
      <c r="G142" s="95">
        <f t="shared" si="5"/>
        <v>1523.3</v>
      </c>
      <c r="H142" s="45">
        <v>135048</v>
      </c>
    </row>
    <row r="143" spans="1:8" ht="38.25">
      <c r="A143" s="94">
        <f t="shared" si="4"/>
        <v>132</v>
      </c>
      <c r="B143" s="185" t="s">
        <v>921</v>
      </c>
      <c r="C143" s="186" t="s">
        <v>148</v>
      </c>
      <c r="D143" s="186" t="s">
        <v>501</v>
      </c>
      <c r="E143" s="186" t="s">
        <v>19</v>
      </c>
      <c r="F143" s="187">
        <v>1523300</v>
      </c>
      <c r="G143" s="95">
        <f t="shared" si="5"/>
        <v>1523.3</v>
      </c>
      <c r="H143" s="45">
        <v>75000</v>
      </c>
    </row>
    <row r="144" spans="1:8" ht="51">
      <c r="A144" s="94">
        <f t="shared" si="4"/>
        <v>133</v>
      </c>
      <c r="B144" s="185" t="s">
        <v>879</v>
      </c>
      <c r="C144" s="186" t="s">
        <v>148</v>
      </c>
      <c r="D144" s="186" t="s">
        <v>515</v>
      </c>
      <c r="E144" s="186" t="s">
        <v>19</v>
      </c>
      <c r="F144" s="187">
        <v>1212000</v>
      </c>
      <c r="G144" s="95">
        <f t="shared" si="5"/>
        <v>1212</v>
      </c>
      <c r="H144" s="45">
        <v>75000</v>
      </c>
    </row>
    <row r="145" spans="1:8" ht="102">
      <c r="A145" s="94">
        <f t="shared" si="4"/>
        <v>134</v>
      </c>
      <c r="B145" s="185" t="s">
        <v>880</v>
      </c>
      <c r="C145" s="186" t="s">
        <v>148</v>
      </c>
      <c r="D145" s="186" t="s">
        <v>516</v>
      </c>
      <c r="E145" s="186" t="s">
        <v>19</v>
      </c>
      <c r="F145" s="187">
        <v>1137000</v>
      </c>
      <c r="G145" s="95">
        <f t="shared" si="5"/>
        <v>1137</v>
      </c>
      <c r="H145" s="45">
        <v>311300</v>
      </c>
    </row>
    <row r="146" spans="1:8" ht="25.5">
      <c r="A146" s="94">
        <f t="shared" si="4"/>
        <v>135</v>
      </c>
      <c r="B146" s="185" t="s">
        <v>189</v>
      </c>
      <c r="C146" s="186" t="s">
        <v>148</v>
      </c>
      <c r="D146" s="186" t="s">
        <v>516</v>
      </c>
      <c r="E146" s="186" t="s">
        <v>173</v>
      </c>
      <c r="F146" s="187">
        <v>1001952</v>
      </c>
      <c r="G146" s="95">
        <f t="shared" si="5"/>
        <v>1001.952</v>
      </c>
      <c r="H146" s="45">
        <v>100300</v>
      </c>
    </row>
    <row r="147" spans="1:8" ht="38.25">
      <c r="A147" s="94">
        <f t="shared" si="4"/>
        <v>136</v>
      </c>
      <c r="B147" s="185" t="s">
        <v>183</v>
      </c>
      <c r="C147" s="186" t="s">
        <v>148</v>
      </c>
      <c r="D147" s="186" t="s">
        <v>516</v>
      </c>
      <c r="E147" s="186" t="s">
        <v>172</v>
      </c>
      <c r="F147" s="187">
        <v>135048</v>
      </c>
      <c r="G147" s="95">
        <f t="shared" si="5"/>
        <v>135.048</v>
      </c>
      <c r="H147" s="45">
        <v>100300</v>
      </c>
    </row>
    <row r="148" spans="1:8" ht="114.75">
      <c r="A148" s="94">
        <f t="shared" si="4"/>
        <v>137</v>
      </c>
      <c r="B148" s="185" t="s">
        <v>881</v>
      </c>
      <c r="C148" s="186" t="s">
        <v>148</v>
      </c>
      <c r="D148" s="186" t="s">
        <v>517</v>
      </c>
      <c r="E148" s="186" t="s">
        <v>19</v>
      </c>
      <c r="F148" s="187">
        <v>75000</v>
      </c>
      <c r="G148" s="95">
        <f t="shared" si="5"/>
        <v>75</v>
      </c>
      <c r="H148" s="45">
        <v>97000</v>
      </c>
    </row>
    <row r="149" spans="1:8" ht="38.25">
      <c r="A149" s="94">
        <f t="shared" si="4"/>
        <v>138</v>
      </c>
      <c r="B149" s="185" t="s">
        <v>183</v>
      </c>
      <c r="C149" s="186" t="s">
        <v>148</v>
      </c>
      <c r="D149" s="186" t="s">
        <v>517</v>
      </c>
      <c r="E149" s="186" t="s">
        <v>172</v>
      </c>
      <c r="F149" s="187">
        <v>75000</v>
      </c>
      <c r="G149" s="95">
        <f t="shared" si="5"/>
        <v>75</v>
      </c>
      <c r="H149" s="45">
        <v>97000</v>
      </c>
    </row>
    <row r="150" spans="1:8" ht="51">
      <c r="A150" s="94">
        <f t="shared" si="4"/>
        <v>139</v>
      </c>
      <c r="B150" s="185" t="s">
        <v>875</v>
      </c>
      <c r="C150" s="186" t="s">
        <v>148</v>
      </c>
      <c r="D150" s="186" t="s">
        <v>502</v>
      </c>
      <c r="E150" s="186" t="s">
        <v>19</v>
      </c>
      <c r="F150" s="187">
        <v>311300</v>
      </c>
      <c r="G150" s="95">
        <f t="shared" si="5"/>
        <v>311.3</v>
      </c>
      <c r="H150" s="45">
        <v>114000</v>
      </c>
    </row>
    <row r="151" spans="1:8" ht="127.5">
      <c r="A151" s="94">
        <f t="shared" si="4"/>
        <v>140</v>
      </c>
      <c r="B151" s="185" t="s">
        <v>882</v>
      </c>
      <c r="C151" s="186" t="s">
        <v>148</v>
      </c>
      <c r="D151" s="186" t="s">
        <v>518</v>
      </c>
      <c r="E151" s="186" t="s">
        <v>19</v>
      </c>
      <c r="F151" s="187">
        <v>161300</v>
      </c>
      <c r="G151" s="95">
        <f t="shared" si="5"/>
        <v>161.3</v>
      </c>
      <c r="H151" s="45">
        <v>114000</v>
      </c>
    </row>
    <row r="152" spans="1:8" ht="38.25">
      <c r="A152" s="94">
        <f t="shared" si="4"/>
        <v>141</v>
      </c>
      <c r="B152" s="185" t="s">
        <v>183</v>
      </c>
      <c r="C152" s="186" t="s">
        <v>148</v>
      </c>
      <c r="D152" s="186" t="s">
        <v>518</v>
      </c>
      <c r="E152" s="186" t="s">
        <v>172</v>
      </c>
      <c r="F152" s="187">
        <v>161300</v>
      </c>
      <c r="G152" s="95">
        <f t="shared" si="5"/>
        <v>161.3</v>
      </c>
      <c r="H152" s="45">
        <v>41126961.76</v>
      </c>
    </row>
    <row r="153" spans="1:8" ht="76.5">
      <c r="A153" s="94">
        <f t="shared" si="4"/>
        <v>142</v>
      </c>
      <c r="B153" s="185" t="s">
        <v>883</v>
      </c>
      <c r="C153" s="186" t="s">
        <v>148</v>
      </c>
      <c r="D153" s="186" t="s">
        <v>519</v>
      </c>
      <c r="E153" s="186" t="s">
        <v>19</v>
      </c>
      <c r="F153" s="187">
        <v>36000</v>
      </c>
      <c r="G153" s="95">
        <f t="shared" si="5"/>
        <v>36</v>
      </c>
      <c r="H153" s="45">
        <v>2333600</v>
      </c>
    </row>
    <row r="154" spans="1:8" ht="38.25">
      <c r="A154" s="94">
        <f t="shared" si="4"/>
        <v>143</v>
      </c>
      <c r="B154" s="185" t="s">
        <v>183</v>
      </c>
      <c r="C154" s="186" t="s">
        <v>148</v>
      </c>
      <c r="D154" s="186" t="s">
        <v>519</v>
      </c>
      <c r="E154" s="186" t="s">
        <v>172</v>
      </c>
      <c r="F154" s="187">
        <v>36000</v>
      </c>
      <c r="G154" s="95">
        <f t="shared" si="5"/>
        <v>36</v>
      </c>
      <c r="H154" s="45">
        <v>1662000</v>
      </c>
    </row>
    <row r="155" spans="1:8" ht="127.5">
      <c r="A155" s="94">
        <f t="shared" si="4"/>
        <v>144</v>
      </c>
      <c r="B155" s="185" t="s">
        <v>884</v>
      </c>
      <c r="C155" s="186" t="s">
        <v>148</v>
      </c>
      <c r="D155" s="186" t="s">
        <v>520</v>
      </c>
      <c r="E155" s="186" t="s">
        <v>19</v>
      </c>
      <c r="F155" s="187">
        <v>114000</v>
      </c>
      <c r="G155" s="95">
        <f t="shared" si="5"/>
        <v>114</v>
      </c>
      <c r="H155" s="45">
        <v>1662000</v>
      </c>
    </row>
    <row r="156" spans="1:8" ht="38.25">
      <c r="A156" s="94">
        <f t="shared" si="4"/>
        <v>145</v>
      </c>
      <c r="B156" s="185" t="s">
        <v>183</v>
      </c>
      <c r="C156" s="186" t="s">
        <v>148</v>
      </c>
      <c r="D156" s="186" t="s">
        <v>520</v>
      </c>
      <c r="E156" s="186" t="s">
        <v>172</v>
      </c>
      <c r="F156" s="187">
        <v>114000</v>
      </c>
      <c r="G156" s="95">
        <f t="shared" si="5"/>
        <v>114</v>
      </c>
      <c r="H156" s="45">
        <v>40000</v>
      </c>
    </row>
    <row r="157" spans="1:8" ht="12.75">
      <c r="A157" s="94">
        <f t="shared" si="4"/>
        <v>146</v>
      </c>
      <c r="B157" s="185" t="s">
        <v>91</v>
      </c>
      <c r="C157" s="186" t="s">
        <v>55</v>
      </c>
      <c r="D157" s="186" t="s">
        <v>478</v>
      </c>
      <c r="E157" s="186" t="s">
        <v>19</v>
      </c>
      <c r="F157" s="187">
        <v>39892187.39</v>
      </c>
      <c r="G157" s="95">
        <f t="shared" si="5"/>
        <v>39892.18739</v>
      </c>
      <c r="H157" s="45">
        <v>40000</v>
      </c>
    </row>
    <row r="158" spans="1:8" ht="12.75">
      <c r="A158" s="94">
        <f t="shared" si="4"/>
        <v>147</v>
      </c>
      <c r="B158" s="185" t="s">
        <v>92</v>
      </c>
      <c r="C158" s="186" t="s">
        <v>56</v>
      </c>
      <c r="D158" s="186" t="s">
        <v>478</v>
      </c>
      <c r="E158" s="186" t="s">
        <v>19</v>
      </c>
      <c r="F158" s="187">
        <v>2394600</v>
      </c>
      <c r="G158" s="95">
        <f t="shared" si="5"/>
        <v>2394.6</v>
      </c>
      <c r="H158" s="45">
        <v>100000</v>
      </c>
    </row>
    <row r="159" spans="1:8" ht="51">
      <c r="A159" s="94">
        <f t="shared" si="4"/>
        <v>148</v>
      </c>
      <c r="B159" s="185" t="s">
        <v>1248</v>
      </c>
      <c r="C159" s="186" t="s">
        <v>56</v>
      </c>
      <c r="D159" s="186" t="s">
        <v>521</v>
      </c>
      <c r="E159" s="186" t="s">
        <v>19</v>
      </c>
      <c r="F159" s="187">
        <v>1662000</v>
      </c>
      <c r="G159" s="95">
        <f t="shared" si="5"/>
        <v>1662</v>
      </c>
      <c r="H159" s="45">
        <v>82500</v>
      </c>
    </row>
    <row r="160" spans="1:8" ht="51">
      <c r="A160" s="94">
        <f t="shared" si="4"/>
        <v>149</v>
      </c>
      <c r="B160" s="185" t="s">
        <v>205</v>
      </c>
      <c r="C160" s="186" t="s">
        <v>56</v>
      </c>
      <c r="D160" s="186" t="s">
        <v>522</v>
      </c>
      <c r="E160" s="186" t="s">
        <v>19</v>
      </c>
      <c r="F160" s="187">
        <v>1662000</v>
      </c>
      <c r="G160" s="95">
        <f t="shared" si="5"/>
        <v>1662</v>
      </c>
      <c r="H160" s="45">
        <v>17500</v>
      </c>
    </row>
    <row r="161" spans="1:8" ht="51">
      <c r="A161" s="94">
        <f t="shared" si="4"/>
        <v>150</v>
      </c>
      <c r="B161" s="185" t="s">
        <v>207</v>
      </c>
      <c r="C161" s="186" t="s">
        <v>56</v>
      </c>
      <c r="D161" s="186" t="s">
        <v>523</v>
      </c>
      <c r="E161" s="186" t="s">
        <v>19</v>
      </c>
      <c r="F161" s="187">
        <v>100000</v>
      </c>
      <c r="G161" s="95">
        <f t="shared" si="5"/>
        <v>100</v>
      </c>
      <c r="H161" s="45">
        <v>400000</v>
      </c>
    </row>
    <row r="162" spans="1:8" ht="38.25">
      <c r="A162" s="94">
        <f t="shared" si="4"/>
        <v>151</v>
      </c>
      <c r="B162" s="185" t="s">
        <v>183</v>
      </c>
      <c r="C162" s="186" t="s">
        <v>56</v>
      </c>
      <c r="D162" s="186" t="s">
        <v>523</v>
      </c>
      <c r="E162" s="186" t="s">
        <v>172</v>
      </c>
      <c r="F162" s="187">
        <v>82500</v>
      </c>
      <c r="G162" s="95">
        <f t="shared" si="5"/>
        <v>82.5</v>
      </c>
      <c r="H162" s="45">
        <v>400000</v>
      </c>
    </row>
    <row r="163" spans="1:8" ht="12.75">
      <c r="A163" s="94">
        <f t="shared" si="4"/>
        <v>152</v>
      </c>
      <c r="B163" s="185" t="s">
        <v>650</v>
      </c>
      <c r="C163" s="186" t="s">
        <v>56</v>
      </c>
      <c r="D163" s="186" t="s">
        <v>523</v>
      </c>
      <c r="E163" s="186" t="s">
        <v>489</v>
      </c>
      <c r="F163" s="187">
        <v>17500</v>
      </c>
      <c r="G163" s="95">
        <f t="shared" si="5"/>
        <v>17.5</v>
      </c>
      <c r="H163" s="45">
        <v>300000</v>
      </c>
    </row>
    <row r="164" spans="1:8" ht="38.25">
      <c r="A164" s="94">
        <f t="shared" si="4"/>
        <v>153</v>
      </c>
      <c r="B164" s="185" t="s">
        <v>208</v>
      </c>
      <c r="C164" s="186" t="s">
        <v>56</v>
      </c>
      <c r="D164" s="186" t="s">
        <v>524</v>
      </c>
      <c r="E164" s="186" t="s">
        <v>19</v>
      </c>
      <c r="F164" s="187">
        <v>400000</v>
      </c>
      <c r="G164" s="95">
        <f t="shared" si="5"/>
        <v>400</v>
      </c>
      <c r="H164" s="45">
        <v>300000</v>
      </c>
    </row>
    <row r="165" spans="1:8" ht="51">
      <c r="A165" s="94">
        <f t="shared" si="4"/>
        <v>154</v>
      </c>
      <c r="B165" s="185" t="s">
        <v>816</v>
      </c>
      <c r="C165" s="186" t="s">
        <v>56</v>
      </c>
      <c r="D165" s="186" t="s">
        <v>524</v>
      </c>
      <c r="E165" s="186" t="s">
        <v>168</v>
      </c>
      <c r="F165" s="187">
        <v>400000</v>
      </c>
      <c r="G165" s="95">
        <f t="shared" si="5"/>
        <v>400</v>
      </c>
      <c r="H165" s="45">
        <v>130000</v>
      </c>
    </row>
    <row r="166" spans="1:8" ht="38.25">
      <c r="A166" s="94">
        <f t="shared" si="4"/>
        <v>155</v>
      </c>
      <c r="B166" s="185" t="s">
        <v>209</v>
      </c>
      <c r="C166" s="186" t="s">
        <v>56</v>
      </c>
      <c r="D166" s="186" t="s">
        <v>525</v>
      </c>
      <c r="E166" s="186" t="s">
        <v>19</v>
      </c>
      <c r="F166" s="187">
        <v>355000</v>
      </c>
      <c r="G166" s="95">
        <f t="shared" si="5"/>
        <v>355</v>
      </c>
      <c r="H166" s="45">
        <v>130000</v>
      </c>
    </row>
    <row r="167" spans="1:8" ht="51">
      <c r="A167" s="94">
        <f t="shared" si="4"/>
        <v>156</v>
      </c>
      <c r="B167" s="185" t="s">
        <v>816</v>
      </c>
      <c r="C167" s="186" t="s">
        <v>56</v>
      </c>
      <c r="D167" s="186" t="s">
        <v>525</v>
      </c>
      <c r="E167" s="186" t="s">
        <v>168</v>
      </c>
      <c r="F167" s="187">
        <v>355000</v>
      </c>
      <c r="G167" s="95">
        <f t="shared" si="5"/>
        <v>355</v>
      </c>
      <c r="H167" s="45">
        <v>92000</v>
      </c>
    </row>
    <row r="168" spans="1:8" ht="38.25">
      <c r="A168" s="165">
        <f t="shared" si="4"/>
        <v>157</v>
      </c>
      <c r="B168" s="185" t="s">
        <v>210</v>
      </c>
      <c r="C168" s="186" t="s">
        <v>56</v>
      </c>
      <c r="D168" s="186" t="s">
        <v>526</v>
      </c>
      <c r="E168" s="186" t="s">
        <v>19</v>
      </c>
      <c r="F168" s="187">
        <v>130000</v>
      </c>
      <c r="G168" s="166">
        <f t="shared" si="5"/>
        <v>130</v>
      </c>
      <c r="H168" s="45">
        <v>92000</v>
      </c>
    </row>
    <row r="169" spans="1:8" ht="38.25">
      <c r="A169" s="96">
        <f t="shared" si="4"/>
        <v>158</v>
      </c>
      <c r="B169" s="185" t="s">
        <v>183</v>
      </c>
      <c r="C169" s="186" t="s">
        <v>56</v>
      </c>
      <c r="D169" s="186" t="s">
        <v>526</v>
      </c>
      <c r="E169" s="186" t="s">
        <v>172</v>
      </c>
      <c r="F169" s="187">
        <v>130000</v>
      </c>
      <c r="G169" s="97">
        <f t="shared" si="5"/>
        <v>130</v>
      </c>
      <c r="H169" s="45">
        <v>600000</v>
      </c>
    </row>
    <row r="170" spans="1:8" ht="38.25">
      <c r="A170" s="94">
        <f t="shared" si="4"/>
        <v>159</v>
      </c>
      <c r="B170" s="185" t="s">
        <v>211</v>
      </c>
      <c r="C170" s="186" t="s">
        <v>56</v>
      </c>
      <c r="D170" s="186" t="s">
        <v>527</v>
      </c>
      <c r="E170" s="186" t="s">
        <v>19</v>
      </c>
      <c r="F170" s="187">
        <v>77000</v>
      </c>
      <c r="G170" s="95">
        <f t="shared" si="5"/>
        <v>77</v>
      </c>
      <c r="H170" s="45">
        <v>600000</v>
      </c>
    </row>
    <row r="171" spans="1:8" ht="38.25">
      <c r="A171" s="94">
        <f t="shared" si="4"/>
        <v>160</v>
      </c>
      <c r="B171" s="185" t="s">
        <v>183</v>
      </c>
      <c r="C171" s="186" t="s">
        <v>56</v>
      </c>
      <c r="D171" s="186" t="s">
        <v>527</v>
      </c>
      <c r="E171" s="186" t="s">
        <v>172</v>
      </c>
      <c r="F171" s="187">
        <v>77000</v>
      </c>
      <c r="G171" s="95">
        <f t="shared" si="5"/>
        <v>77</v>
      </c>
      <c r="H171" s="45">
        <v>671600</v>
      </c>
    </row>
    <row r="172" spans="1:8" ht="38.25">
      <c r="A172" s="94">
        <f t="shared" si="4"/>
        <v>161</v>
      </c>
      <c r="B172" s="185" t="s">
        <v>653</v>
      </c>
      <c r="C172" s="186" t="s">
        <v>56</v>
      </c>
      <c r="D172" s="186" t="s">
        <v>529</v>
      </c>
      <c r="E172" s="186" t="s">
        <v>19</v>
      </c>
      <c r="F172" s="187">
        <v>600000</v>
      </c>
      <c r="G172" s="95">
        <f t="shared" si="5"/>
        <v>600</v>
      </c>
      <c r="H172" s="45">
        <v>671600</v>
      </c>
    </row>
    <row r="173" spans="1:8" ht="51">
      <c r="A173" s="94">
        <f t="shared" si="4"/>
        <v>162</v>
      </c>
      <c r="B173" s="185" t="s">
        <v>816</v>
      </c>
      <c r="C173" s="186" t="s">
        <v>56</v>
      </c>
      <c r="D173" s="186" t="s">
        <v>529</v>
      </c>
      <c r="E173" s="186" t="s">
        <v>168</v>
      </c>
      <c r="F173" s="187">
        <v>600000</v>
      </c>
      <c r="G173" s="95">
        <f t="shared" si="5"/>
        <v>600</v>
      </c>
      <c r="H173" s="45">
        <v>671600</v>
      </c>
    </row>
    <row r="174" spans="1:8" ht="12.75">
      <c r="A174" s="94">
        <f t="shared" si="4"/>
        <v>163</v>
      </c>
      <c r="B174" s="185" t="s">
        <v>165</v>
      </c>
      <c r="C174" s="186" t="s">
        <v>56</v>
      </c>
      <c r="D174" s="186" t="s">
        <v>479</v>
      </c>
      <c r="E174" s="186" t="s">
        <v>19</v>
      </c>
      <c r="F174" s="187">
        <v>732600</v>
      </c>
      <c r="G174" s="95">
        <f t="shared" si="5"/>
        <v>732.6</v>
      </c>
      <c r="H174" s="45">
        <v>3112466</v>
      </c>
    </row>
    <row r="175" spans="1:8" ht="51">
      <c r="A175" s="94">
        <f t="shared" si="4"/>
        <v>164</v>
      </c>
      <c r="B175" s="185" t="s">
        <v>654</v>
      </c>
      <c r="C175" s="186" t="s">
        <v>56</v>
      </c>
      <c r="D175" s="186" t="s">
        <v>531</v>
      </c>
      <c r="E175" s="186" t="s">
        <v>19</v>
      </c>
      <c r="F175" s="187">
        <v>732600</v>
      </c>
      <c r="G175" s="95">
        <f t="shared" si="5"/>
        <v>732.6</v>
      </c>
      <c r="H175" s="45">
        <v>3112466</v>
      </c>
    </row>
    <row r="176" spans="1:8" ht="38.25">
      <c r="A176" s="94">
        <f t="shared" si="4"/>
        <v>165</v>
      </c>
      <c r="B176" s="185" t="s">
        <v>183</v>
      </c>
      <c r="C176" s="186" t="s">
        <v>56</v>
      </c>
      <c r="D176" s="186" t="s">
        <v>531</v>
      </c>
      <c r="E176" s="186" t="s">
        <v>172</v>
      </c>
      <c r="F176" s="187">
        <v>732600</v>
      </c>
      <c r="G176" s="95">
        <f t="shared" si="5"/>
        <v>732.6</v>
      </c>
      <c r="H176" s="45">
        <v>3112466</v>
      </c>
    </row>
    <row r="177" spans="1:8" ht="12.75">
      <c r="A177" s="94">
        <f t="shared" si="4"/>
        <v>166</v>
      </c>
      <c r="B177" s="185" t="s">
        <v>393</v>
      </c>
      <c r="C177" s="186" t="s">
        <v>394</v>
      </c>
      <c r="D177" s="186" t="s">
        <v>478</v>
      </c>
      <c r="E177" s="186" t="s">
        <v>19</v>
      </c>
      <c r="F177" s="187">
        <v>3174615</v>
      </c>
      <c r="G177" s="95">
        <f t="shared" si="5"/>
        <v>3174.615</v>
      </c>
      <c r="H177" s="45">
        <v>3112466</v>
      </c>
    </row>
    <row r="178" spans="1:8" ht="38.25">
      <c r="A178" s="94">
        <f t="shared" si="4"/>
        <v>167</v>
      </c>
      <c r="B178" s="185" t="s">
        <v>921</v>
      </c>
      <c r="C178" s="186" t="s">
        <v>394</v>
      </c>
      <c r="D178" s="186" t="s">
        <v>501</v>
      </c>
      <c r="E178" s="186" t="s">
        <v>19</v>
      </c>
      <c r="F178" s="187">
        <v>3174615</v>
      </c>
      <c r="G178" s="95">
        <f t="shared" si="5"/>
        <v>3174.615</v>
      </c>
      <c r="H178" s="45">
        <v>204137</v>
      </c>
    </row>
    <row r="179" spans="1:8" ht="89.25">
      <c r="A179" s="94">
        <f t="shared" si="4"/>
        <v>168</v>
      </c>
      <c r="B179" s="185" t="s">
        <v>876</v>
      </c>
      <c r="C179" s="186" t="s">
        <v>394</v>
      </c>
      <c r="D179" s="186" t="s">
        <v>505</v>
      </c>
      <c r="E179" s="186" t="s">
        <v>19</v>
      </c>
      <c r="F179" s="187">
        <v>3174615</v>
      </c>
      <c r="G179" s="95">
        <f t="shared" si="5"/>
        <v>3174.615</v>
      </c>
      <c r="H179" s="45">
        <v>2893329</v>
      </c>
    </row>
    <row r="180" spans="1:8" ht="89.25">
      <c r="A180" s="94">
        <f t="shared" si="4"/>
        <v>169</v>
      </c>
      <c r="B180" s="185" t="s">
        <v>200</v>
      </c>
      <c r="C180" s="186" t="s">
        <v>394</v>
      </c>
      <c r="D180" s="186" t="s">
        <v>532</v>
      </c>
      <c r="E180" s="186" t="s">
        <v>19</v>
      </c>
      <c r="F180" s="187">
        <v>3174615</v>
      </c>
      <c r="G180" s="95">
        <f t="shared" si="5"/>
        <v>3174.615</v>
      </c>
      <c r="H180" s="45">
        <v>15000</v>
      </c>
    </row>
    <row r="181" spans="1:8" ht="25.5">
      <c r="A181" s="94">
        <f t="shared" si="4"/>
        <v>170</v>
      </c>
      <c r="B181" s="185" t="s">
        <v>189</v>
      </c>
      <c r="C181" s="186" t="s">
        <v>394</v>
      </c>
      <c r="D181" s="186" t="s">
        <v>532</v>
      </c>
      <c r="E181" s="186" t="s">
        <v>173</v>
      </c>
      <c r="F181" s="187">
        <v>216286</v>
      </c>
      <c r="G181" s="95">
        <f t="shared" si="5"/>
        <v>216.286</v>
      </c>
      <c r="H181" s="45">
        <v>2214516.92</v>
      </c>
    </row>
    <row r="182" spans="1:8" ht="38.25">
      <c r="A182" s="94">
        <f t="shared" si="4"/>
        <v>171</v>
      </c>
      <c r="B182" s="185" t="s">
        <v>183</v>
      </c>
      <c r="C182" s="186" t="s">
        <v>394</v>
      </c>
      <c r="D182" s="186" t="s">
        <v>532</v>
      </c>
      <c r="E182" s="186" t="s">
        <v>172</v>
      </c>
      <c r="F182" s="187">
        <v>2943329</v>
      </c>
      <c r="G182" s="95">
        <f t="shared" si="5"/>
        <v>2943.329</v>
      </c>
      <c r="H182" s="45">
        <v>2214516.92</v>
      </c>
    </row>
    <row r="183" spans="1:8" ht="12.75">
      <c r="A183" s="94">
        <f t="shared" si="4"/>
        <v>172</v>
      </c>
      <c r="B183" s="185" t="s">
        <v>190</v>
      </c>
      <c r="C183" s="186" t="s">
        <v>394</v>
      </c>
      <c r="D183" s="186" t="s">
        <v>532</v>
      </c>
      <c r="E183" s="186" t="s">
        <v>174</v>
      </c>
      <c r="F183" s="187">
        <v>15000</v>
      </c>
      <c r="G183" s="95">
        <f t="shared" si="5"/>
        <v>15</v>
      </c>
      <c r="H183" s="45">
        <v>2214516.92</v>
      </c>
    </row>
    <row r="184" spans="1:8" ht="12.75">
      <c r="A184" s="94">
        <f t="shared" si="4"/>
        <v>173</v>
      </c>
      <c r="B184" s="185" t="s">
        <v>962</v>
      </c>
      <c r="C184" s="186" t="s">
        <v>949</v>
      </c>
      <c r="D184" s="186" t="s">
        <v>478</v>
      </c>
      <c r="E184" s="186" t="s">
        <v>19</v>
      </c>
      <c r="F184" s="187">
        <v>2214516.92</v>
      </c>
      <c r="G184" s="95">
        <f t="shared" si="5"/>
        <v>2214.51692</v>
      </c>
      <c r="H184" s="45">
        <v>1386940.92</v>
      </c>
    </row>
    <row r="185" spans="1:8" ht="63.75">
      <c r="A185" s="94">
        <f t="shared" si="4"/>
        <v>174</v>
      </c>
      <c r="B185" s="185" t="s">
        <v>872</v>
      </c>
      <c r="C185" s="186" t="s">
        <v>949</v>
      </c>
      <c r="D185" s="186" t="s">
        <v>496</v>
      </c>
      <c r="E185" s="186" t="s">
        <v>19</v>
      </c>
      <c r="F185" s="187">
        <v>2214516.92</v>
      </c>
      <c r="G185" s="95">
        <f t="shared" si="5"/>
        <v>2214.51692</v>
      </c>
      <c r="H185" s="45">
        <v>827576</v>
      </c>
    </row>
    <row r="186" spans="1:8" ht="51">
      <c r="A186" s="94">
        <f t="shared" si="4"/>
        <v>175</v>
      </c>
      <c r="B186" s="185" t="s">
        <v>963</v>
      </c>
      <c r="C186" s="186" t="s">
        <v>949</v>
      </c>
      <c r="D186" s="186" t="s">
        <v>951</v>
      </c>
      <c r="E186" s="186" t="s">
        <v>19</v>
      </c>
      <c r="F186" s="187">
        <v>2214516.92</v>
      </c>
      <c r="G186" s="95">
        <f t="shared" si="5"/>
        <v>2214.51692</v>
      </c>
      <c r="H186" s="45">
        <v>16703242</v>
      </c>
    </row>
    <row r="187" spans="1:8" ht="25.5">
      <c r="A187" s="94">
        <f t="shared" si="4"/>
        <v>176</v>
      </c>
      <c r="B187" s="185" t="s">
        <v>189</v>
      </c>
      <c r="C187" s="186" t="s">
        <v>949</v>
      </c>
      <c r="D187" s="186" t="s">
        <v>951</v>
      </c>
      <c r="E187" s="186" t="s">
        <v>173</v>
      </c>
      <c r="F187" s="187">
        <v>1386940.92</v>
      </c>
      <c r="G187" s="95">
        <f t="shared" si="5"/>
        <v>1386.94092</v>
      </c>
      <c r="H187" s="45">
        <v>16703242</v>
      </c>
    </row>
    <row r="188" spans="1:8" ht="38.25">
      <c r="A188" s="94">
        <f t="shared" si="4"/>
        <v>177</v>
      </c>
      <c r="B188" s="185" t="s">
        <v>183</v>
      </c>
      <c r="C188" s="186" t="s">
        <v>949</v>
      </c>
      <c r="D188" s="186" t="s">
        <v>951</v>
      </c>
      <c r="E188" s="186" t="s">
        <v>172</v>
      </c>
      <c r="F188" s="187">
        <v>827576</v>
      </c>
      <c r="G188" s="95">
        <f t="shared" si="5"/>
        <v>827.576</v>
      </c>
      <c r="H188" s="45">
        <v>16703242</v>
      </c>
    </row>
    <row r="189" spans="1:8" ht="12.75">
      <c r="A189" s="94">
        <f t="shared" si="4"/>
        <v>178</v>
      </c>
      <c r="B189" s="185" t="s">
        <v>93</v>
      </c>
      <c r="C189" s="186" t="s">
        <v>74</v>
      </c>
      <c r="D189" s="186" t="s">
        <v>478</v>
      </c>
      <c r="E189" s="186" t="s">
        <v>19</v>
      </c>
      <c r="F189" s="187">
        <v>19118879.94</v>
      </c>
      <c r="G189" s="95">
        <f t="shared" si="5"/>
        <v>19118.879940000003</v>
      </c>
      <c r="H189" s="45">
        <v>200000</v>
      </c>
    </row>
    <row r="190" spans="1:8" ht="51">
      <c r="A190" s="94">
        <f t="shared" si="4"/>
        <v>179</v>
      </c>
      <c r="B190" s="185" t="s">
        <v>1248</v>
      </c>
      <c r="C190" s="186" t="s">
        <v>74</v>
      </c>
      <c r="D190" s="186" t="s">
        <v>521</v>
      </c>
      <c r="E190" s="186" t="s">
        <v>19</v>
      </c>
      <c r="F190" s="187">
        <v>19118879.94</v>
      </c>
      <c r="G190" s="95">
        <f t="shared" si="5"/>
        <v>19118.879940000003</v>
      </c>
      <c r="H190" s="45">
        <v>200000</v>
      </c>
    </row>
    <row r="191" spans="1:8" ht="38.25">
      <c r="A191" s="94">
        <f t="shared" si="4"/>
        <v>180</v>
      </c>
      <c r="B191" s="185" t="s">
        <v>212</v>
      </c>
      <c r="C191" s="186" t="s">
        <v>74</v>
      </c>
      <c r="D191" s="186" t="s">
        <v>533</v>
      </c>
      <c r="E191" s="186" t="s">
        <v>19</v>
      </c>
      <c r="F191" s="187">
        <v>19118879.94</v>
      </c>
      <c r="G191" s="95">
        <f t="shared" si="5"/>
        <v>19118.879940000003</v>
      </c>
      <c r="H191" s="45">
        <v>13317077</v>
      </c>
    </row>
    <row r="192" spans="1:8" ht="38.25">
      <c r="A192" s="94">
        <f t="shared" si="4"/>
        <v>181</v>
      </c>
      <c r="B192" s="185" t="s">
        <v>213</v>
      </c>
      <c r="C192" s="186" t="s">
        <v>74</v>
      </c>
      <c r="D192" s="186" t="s">
        <v>534</v>
      </c>
      <c r="E192" s="186" t="s">
        <v>19</v>
      </c>
      <c r="F192" s="187">
        <v>200000</v>
      </c>
      <c r="G192" s="95">
        <f t="shared" si="5"/>
        <v>200</v>
      </c>
      <c r="H192" s="45">
        <v>13317077</v>
      </c>
    </row>
    <row r="193" spans="1:8" ht="38.25">
      <c r="A193" s="94">
        <f t="shared" si="4"/>
        <v>182</v>
      </c>
      <c r="B193" s="185" t="s">
        <v>183</v>
      </c>
      <c r="C193" s="186" t="s">
        <v>74</v>
      </c>
      <c r="D193" s="186" t="s">
        <v>534</v>
      </c>
      <c r="E193" s="186" t="s">
        <v>172</v>
      </c>
      <c r="F193" s="187">
        <v>200000</v>
      </c>
      <c r="G193" s="95">
        <f t="shared" si="5"/>
        <v>200</v>
      </c>
      <c r="H193" s="45">
        <v>2736165</v>
      </c>
    </row>
    <row r="194" spans="1:8" ht="63.75">
      <c r="A194" s="94">
        <f t="shared" si="4"/>
        <v>183</v>
      </c>
      <c r="B194" s="185" t="s">
        <v>655</v>
      </c>
      <c r="C194" s="186" t="s">
        <v>74</v>
      </c>
      <c r="D194" s="186" t="s">
        <v>536</v>
      </c>
      <c r="E194" s="186" t="s">
        <v>19</v>
      </c>
      <c r="F194" s="187">
        <v>15705555</v>
      </c>
      <c r="G194" s="95">
        <f t="shared" si="5"/>
        <v>15705.555</v>
      </c>
      <c r="H194" s="45">
        <v>2736165</v>
      </c>
    </row>
    <row r="195" spans="1:8" ht="12.75">
      <c r="A195" s="94">
        <f t="shared" si="4"/>
        <v>184</v>
      </c>
      <c r="B195" s="185" t="s">
        <v>234</v>
      </c>
      <c r="C195" s="186" t="s">
        <v>74</v>
      </c>
      <c r="D195" s="186" t="s">
        <v>536</v>
      </c>
      <c r="E195" s="186" t="s">
        <v>170</v>
      </c>
      <c r="F195" s="187">
        <v>15705555</v>
      </c>
      <c r="G195" s="95">
        <f t="shared" si="5"/>
        <v>15705.555</v>
      </c>
      <c r="H195" s="45">
        <v>450000</v>
      </c>
    </row>
    <row r="196" spans="1:8" ht="51">
      <c r="A196" s="94">
        <f t="shared" si="4"/>
        <v>185</v>
      </c>
      <c r="B196" s="185" t="s">
        <v>1085</v>
      </c>
      <c r="C196" s="186" t="s">
        <v>74</v>
      </c>
      <c r="D196" s="186" t="s">
        <v>1082</v>
      </c>
      <c r="E196" s="186" t="s">
        <v>19</v>
      </c>
      <c r="F196" s="187">
        <v>2763324.94</v>
      </c>
      <c r="G196" s="95">
        <f t="shared" si="5"/>
        <v>2763.32494</v>
      </c>
      <c r="H196" s="45">
        <v>450000</v>
      </c>
    </row>
    <row r="197" spans="1:8" ht="12.75">
      <c r="A197" s="94">
        <f t="shared" si="4"/>
        <v>186</v>
      </c>
      <c r="B197" s="185" t="s">
        <v>234</v>
      </c>
      <c r="C197" s="186" t="s">
        <v>74</v>
      </c>
      <c r="D197" s="186" t="s">
        <v>1082</v>
      </c>
      <c r="E197" s="186" t="s">
        <v>170</v>
      </c>
      <c r="F197" s="187">
        <v>2763324.94</v>
      </c>
      <c r="G197" s="95">
        <f t="shared" si="5"/>
        <v>2763.32494</v>
      </c>
      <c r="H197" s="45">
        <v>16763136.84</v>
      </c>
    </row>
    <row r="198" spans="1:8" ht="25.5">
      <c r="A198" s="94">
        <f t="shared" si="4"/>
        <v>187</v>
      </c>
      <c r="B198" s="185" t="s">
        <v>885</v>
      </c>
      <c r="C198" s="186" t="s">
        <v>74</v>
      </c>
      <c r="D198" s="186" t="s">
        <v>843</v>
      </c>
      <c r="E198" s="186" t="s">
        <v>19</v>
      </c>
      <c r="F198" s="187">
        <v>450000</v>
      </c>
      <c r="G198" s="95">
        <f t="shared" si="5"/>
        <v>450</v>
      </c>
      <c r="H198" s="45">
        <v>1899000</v>
      </c>
    </row>
    <row r="199" spans="1:8" ht="38.25">
      <c r="A199" s="94">
        <f t="shared" si="4"/>
        <v>188</v>
      </c>
      <c r="B199" s="185" t="s">
        <v>183</v>
      </c>
      <c r="C199" s="186" t="s">
        <v>74</v>
      </c>
      <c r="D199" s="186" t="s">
        <v>843</v>
      </c>
      <c r="E199" s="186" t="s">
        <v>172</v>
      </c>
      <c r="F199" s="187">
        <v>450000</v>
      </c>
      <c r="G199" s="95">
        <f t="shared" si="5"/>
        <v>450</v>
      </c>
      <c r="H199" s="45">
        <v>390000</v>
      </c>
    </row>
    <row r="200" spans="1:8" ht="25.5">
      <c r="A200" s="94">
        <f t="shared" si="4"/>
        <v>189</v>
      </c>
      <c r="B200" s="185" t="s">
        <v>94</v>
      </c>
      <c r="C200" s="186" t="s">
        <v>57</v>
      </c>
      <c r="D200" s="186" t="s">
        <v>478</v>
      </c>
      <c r="E200" s="186" t="s">
        <v>19</v>
      </c>
      <c r="F200" s="187">
        <v>12989575.53</v>
      </c>
      <c r="G200" s="95">
        <f t="shared" si="5"/>
        <v>12989.57553</v>
      </c>
      <c r="H200" s="45">
        <v>390000</v>
      </c>
    </row>
    <row r="201" spans="1:8" ht="63.75">
      <c r="A201" s="94">
        <f t="shared" si="4"/>
        <v>190</v>
      </c>
      <c r="B201" s="185" t="s">
        <v>886</v>
      </c>
      <c r="C201" s="186" t="s">
        <v>57</v>
      </c>
      <c r="D201" s="186" t="s">
        <v>537</v>
      </c>
      <c r="E201" s="186" t="s">
        <v>19</v>
      </c>
      <c r="F201" s="187">
        <v>1899000</v>
      </c>
      <c r="G201" s="95">
        <f t="shared" si="5"/>
        <v>1899</v>
      </c>
      <c r="H201" s="45">
        <v>390000</v>
      </c>
    </row>
    <row r="202" spans="1:8" ht="38.25">
      <c r="A202" s="94">
        <f t="shared" si="4"/>
        <v>191</v>
      </c>
      <c r="B202" s="185" t="s">
        <v>704</v>
      </c>
      <c r="C202" s="186" t="s">
        <v>57</v>
      </c>
      <c r="D202" s="186" t="s">
        <v>538</v>
      </c>
      <c r="E202" s="186" t="s">
        <v>19</v>
      </c>
      <c r="F202" s="187">
        <v>390000</v>
      </c>
      <c r="G202" s="95">
        <f t="shared" si="5"/>
        <v>390</v>
      </c>
      <c r="H202" s="45">
        <v>1509000</v>
      </c>
    </row>
    <row r="203" spans="1:8" ht="51">
      <c r="A203" s="94">
        <f t="shared" si="4"/>
        <v>192</v>
      </c>
      <c r="B203" s="185" t="s">
        <v>214</v>
      </c>
      <c r="C203" s="186" t="s">
        <v>57</v>
      </c>
      <c r="D203" s="186" t="s">
        <v>539</v>
      </c>
      <c r="E203" s="186" t="s">
        <v>19</v>
      </c>
      <c r="F203" s="187">
        <v>390000</v>
      </c>
      <c r="G203" s="95">
        <f t="shared" si="5"/>
        <v>390</v>
      </c>
      <c r="H203" s="45">
        <v>250000</v>
      </c>
    </row>
    <row r="204" spans="1:8" ht="38.25">
      <c r="A204" s="94">
        <f t="shared" si="4"/>
        <v>193</v>
      </c>
      <c r="B204" s="185" t="s">
        <v>183</v>
      </c>
      <c r="C204" s="186" t="s">
        <v>57</v>
      </c>
      <c r="D204" s="186" t="s">
        <v>539</v>
      </c>
      <c r="E204" s="186" t="s">
        <v>172</v>
      </c>
      <c r="F204" s="187">
        <v>390000</v>
      </c>
      <c r="G204" s="95">
        <f t="shared" si="5"/>
        <v>390</v>
      </c>
      <c r="H204" s="45">
        <v>250000</v>
      </c>
    </row>
    <row r="205" spans="1:8" ht="25.5">
      <c r="A205" s="94">
        <f aca="true" t="shared" si="6" ref="A205:A268">1+A204</f>
        <v>194</v>
      </c>
      <c r="B205" s="185" t="s">
        <v>215</v>
      </c>
      <c r="C205" s="186" t="s">
        <v>57</v>
      </c>
      <c r="D205" s="186" t="s">
        <v>540</v>
      </c>
      <c r="E205" s="186" t="s">
        <v>19</v>
      </c>
      <c r="F205" s="187">
        <v>1509000</v>
      </c>
      <c r="G205" s="95">
        <f aca="true" t="shared" si="7" ref="G205:G268">F205/1000</f>
        <v>1509</v>
      </c>
      <c r="H205" s="45">
        <v>300000</v>
      </c>
    </row>
    <row r="206" spans="1:8" ht="63.75">
      <c r="A206" s="94">
        <f t="shared" si="6"/>
        <v>195</v>
      </c>
      <c r="B206" s="185" t="s">
        <v>216</v>
      </c>
      <c r="C206" s="186" t="s">
        <v>57</v>
      </c>
      <c r="D206" s="186" t="s">
        <v>541</v>
      </c>
      <c r="E206" s="186" t="s">
        <v>19</v>
      </c>
      <c r="F206" s="187">
        <v>250000</v>
      </c>
      <c r="G206" s="95">
        <f t="shared" si="7"/>
        <v>250</v>
      </c>
      <c r="H206" s="45">
        <v>300000</v>
      </c>
    </row>
    <row r="207" spans="1:8" ht="51">
      <c r="A207" s="94">
        <f t="shared" si="6"/>
        <v>196</v>
      </c>
      <c r="B207" s="185" t="s">
        <v>816</v>
      </c>
      <c r="C207" s="186" t="s">
        <v>57</v>
      </c>
      <c r="D207" s="186" t="s">
        <v>541</v>
      </c>
      <c r="E207" s="186" t="s">
        <v>168</v>
      </c>
      <c r="F207" s="187">
        <v>250000</v>
      </c>
      <c r="G207" s="95">
        <f t="shared" si="7"/>
        <v>250</v>
      </c>
      <c r="H207" s="45">
        <v>50000</v>
      </c>
    </row>
    <row r="208" spans="1:8" ht="63.75">
      <c r="A208" s="94">
        <f t="shared" si="6"/>
        <v>197</v>
      </c>
      <c r="B208" s="185" t="s">
        <v>217</v>
      </c>
      <c r="C208" s="186" t="s">
        <v>57</v>
      </c>
      <c r="D208" s="186" t="s">
        <v>542</v>
      </c>
      <c r="E208" s="186" t="s">
        <v>19</v>
      </c>
      <c r="F208" s="187">
        <v>300000</v>
      </c>
      <c r="G208" s="95">
        <f t="shared" si="7"/>
        <v>300</v>
      </c>
      <c r="H208" s="45">
        <v>50000</v>
      </c>
    </row>
    <row r="209" spans="1:8" ht="51">
      <c r="A209" s="94">
        <f t="shared" si="6"/>
        <v>198</v>
      </c>
      <c r="B209" s="185" t="s">
        <v>816</v>
      </c>
      <c r="C209" s="186" t="s">
        <v>57</v>
      </c>
      <c r="D209" s="186" t="s">
        <v>542</v>
      </c>
      <c r="E209" s="186" t="s">
        <v>168</v>
      </c>
      <c r="F209" s="187">
        <v>300000</v>
      </c>
      <c r="G209" s="95">
        <f t="shared" si="7"/>
        <v>300</v>
      </c>
      <c r="H209" s="45">
        <v>24000</v>
      </c>
    </row>
    <row r="210" spans="1:8" ht="25.5">
      <c r="A210" s="94">
        <f t="shared" si="6"/>
        <v>199</v>
      </c>
      <c r="B210" s="185" t="s">
        <v>219</v>
      </c>
      <c r="C210" s="186" t="s">
        <v>57</v>
      </c>
      <c r="D210" s="186" t="s">
        <v>543</v>
      </c>
      <c r="E210" s="186" t="s">
        <v>19</v>
      </c>
      <c r="F210" s="187">
        <v>50000</v>
      </c>
      <c r="G210" s="95">
        <f t="shared" si="7"/>
        <v>50</v>
      </c>
      <c r="H210" s="45">
        <v>24000</v>
      </c>
    </row>
    <row r="211" spans="1:8" ht="38.25">
      <c r="A211" s="94">
        <f t="shared" si="6"/>
        <v>200</v>
      </c>
      <c r="B211" s="185" t="s">
        <v>183</v>
      </c>
      <c r="C211" s="186" t="s">
        <v>57</v>
      </c>
      <c r="D211" s="186" t="s">
        <v>543</v>
      </c>
      <c r="E211" s="186" t="s">
        <v>172</v>
      </c>
      <c r="F211" s="187">
        <v>50000</v>
      </c>
      <c r="G211" s="95">
        <f t="shared" si="7"/>
        <v>50</v>
      </c>
      <c r="H211" s="45">
        <v>850000</v>
      </c>
    </row>
    <row r="212" spans="1:8" ht="76.5">
      <c r="A212" s="94">
        <f t="shared" si="6"/>
        <v>201</v>
      </c>
      <c r="B212" s="185" t="s">
        <v>395</v>
      </c>
      <c r="C212" s="186" t="s">
        <v>57</v>
      </c>
      <c r="D212" s="186" t="s">
        <v>544</v>
      </c>
      <c r="E212" s="186" t="s">
        <v>19</v>
      </c>
      <c r="F212" s="187">
        <v>24000</v>
      </c>
      <c r="G212" s="95">
        <f t="shared" si="7"/>
        <v>24</v>
      </c>
      <c r="H212" s="45">
        <v>850000</v>
      </c>
    </row>
    <row r="213" spans="1:8" ht="38.25">
      <c r="A213" s="94">
        <f t="shared" si="6"/>
        <v>202</v>
      </c>
      <c r="B213" s="185" t="s">
        <v>183</v>
      </c>
      <c r="C213" s="186" t="s">
        <v>57</v>
      </c>
      <c r="D213" s="186" t="s">
        <v>544</v>
      </c>
      <c r="E213" s="186" t="s">
        <v>172</v>
      </c>
      <c r="F213" s="187">
        <v>24000</v>
      </c>
      <c r="G213" s="95">
        <f t="shared" si="7"/>
        <v>24</v>
      </c>
      <c r="H213" s="45">
        <v>35000</v>
      </c>
    </row>
    <row r="214" spans="1:8" ht="63.75">
      <c r="A214" s="94">
        <f t="shared" si="6"/>
        <v>203</v>
      </c>
      <c r="B214" s="185" t="s">
        <v>656</v>
      </c>
      <c r="C214" s="186" t="s">
        <v>57</v>
      </c>
      <c r="D214" s="186" t="s">
        <v>546</v>
      </c>
      <c r="E214" s="186" t="s">
        <v>19</v>
      </c>
      <c r="F214" s="187">
        <v>850000</v>
      </c>
      <c r="G214" s="95">
        <f t="shared" si="7"/>
        <v>850</v>
      </c>
      <c r="H214" s="45">
        <v>35000</v>
      </c>
    </row>
    <row r="215" spans="1:8" ht="51">
      <c r="A215" s="94">
        <f t="shared" si="6"/>
        <v>204</v>
      </c>
      <c r="B215" s="185" t="s">
        <v>816</v>
      </c>
      <c r="C215" s="186" t="s">
        <v>57</v>
      </c>
      <c r="D215" s="186" t="s">
        <v>546</v>
      </c>
      <c r="E215" s="186" t="s">
        <v>168</v>
      </c>
      <c r="F215" s="187">
        <v>850000</v>
      </c>
      <c r="G215" s="95">
        <f t="shared" si="7"/>
        <v>850</v>
      </c>
      <c r="H215" s="45">
        <v>50000</v>
      </c>
    </row>
    <row r="216" spans="1:8" ht="38.25">
      <c r="A216" s="94">
        <f t="shared" si="6"/>
        <v>205</v>
      </c>
      <c r="B216" s="185" t="s">
        <v>218</v>
      </c>
      <c r="C216" s="186" t="s">
        <v>57</v>
      </c>
      <c r="D216" s="186" t="s">
        <v>547</v>
      </c>
      <c r="E216" s="186" t="s">
        <v>19</v>
      </c>
      <c r="F216" s="187">
        <v>35000</v>
      </c>
      <c r="G216" s="95">
        <f t="shared" si="7"/>
        <v>35</v>
      </c>
      <c r="H216" s="45">
        <v>50000</v>
      </c>
    </row>
    <row r="217" spans="1:8" ht="38.25">
      <c r="A217" s="94">
        <f t="shared" si="6"/>
        <v>206</v>
      </c>
      <c r="B217" s="185" t="s">
        <v>183</v>
      </c>
      <c r="C217" s="186" t="s">
        <v>57</v>
      </c>
      <c r="D217" s="186" t="s">
        <v>547</v>
      </c>
      <c r="E217" s="186" t="s">
        <v>172</v>
      </c>
      <c r="F217" s="187">
        <v>35000</v>
      </c>
      <c r="G217" s="95">
        <f t="shared" si="7"/>
        <v>35</v>
      </c>
      <c r="H217" s="45">
        <v>50000</v>
      </c>
    </row>
    <row r="218" spans="1:8" ht="51">
      <c r="A218" s="94">
        <f t="shared" si="6"/>
        <v>207</v>
      </c>
      <c r="B218" s="185" t="s">
        <v>1248</v>
      </c>
      <c r="C218" s="186" t="s">
        <v>57</v>
      </c>
      <c r="D218" s="186" t="s">
        <v>521</v>
      </c>
      <c r="E218" s="186" t="s">
        <v>19</v>
      </c>
      <c r="F218" s="187">
        <v>50000</v>
      </c>
      <c r="G218" s="95">
        <f t="shared" si="7"/>
        <v>50</v>
      </c>
      <c r="H218" s="45">
        <v>50000</v>
      </c>
    </row>
    <row r="219" spans="1:8" ht="63.75">
      <c r="A219" s="165">
        <f t="shared" si="6"/>
        <v>208</v>
      </c>
      <c r="B219" s="185" t="s">
        <v>887</v>
      </c>
      <c r="C219" s="186" t="s">
        <v>57</v>
      </c>
      <c r="D219" s="186" t="s">
        <v>548</v>
      </c>
      <c r="E219" s="186" t="s">
        <v>19</v>
      </c>
      <c r="F219" s="187">
        <v>50000</v>
      </c>
      <c r="G219" s="166">
        <f t="shared" si="7"/>
        <v>50</v>
      </c>
      <c r="H219" s="45">
        <v>14814136.84</v>
      </c>
    </row>
    <row r="220" spans="1:8" ht="25.5">
      <c r="A220" s="96">
        <f t="shared" si="6"/>
        <v>209</v>
      </c>
      <c r="B220" s="185" t="s">
        <v>220</v>
      </c>
      <c r="C220" s="186" t="s">
        <v>57</v>
      </c>
      <c r="D220" s="186" t="s">
        <v>549</v>
      </c>
      <c r="E220" s="186" t="s">
        <v>19</v>
      </c>
      <c r="F220" s="187">
        <v>50000</v>
      </c>
      <c r="G220" s="97">
        <f t="shared" si="7"/>
        <v>50</v>
      </c>
      <c r="H220" s="45">
        <v>880336.84</v>
      </c>
    </row>
    <row r="221" spans="1:8" ht="38.25">
      <c r="A221" s="94">
        <f t="shared" si="6"/>
        <v>210</v>
      </c>
      <c r="B221" s="185" t="s">
        <v>183</v>
      </c>
      <c r="C221" s="186" t="s">
        <v>57</v>
      </c>
      <c r="D221" s="186" t="s">
        <v>549</v>
      </c>
      <c r="E221" s="186" t="s">
        <v>172</v>
      </c>
      <c r="F221" s="187">
        <v>50000</v>
      </c>
      <c r="G221" s="95">
        <f t="shared" si="7"/>
        <v>50</v>
      </c>
      <c r="H221" s="45">
        <v>880336.84</v>
      </c>
    </row>
    <row r="222" spans="1:8" ht="63.75">
      <c r="A222" s="94">
        <f t="shared" si="6"/>
        <v>211</v>
      </c>
      <c r="B222" s="185" t="s">
        <v>872</v>
      </c>
      <c r="C222" s="186" t="s">
        <v>57</v>
      </c>
      <c r="D222" s="186" t="s">
        <v>496</v>
      </c>
      <c r="E222" s="186" t="s">
        <v>19</v>
      </c>
      <c r="F222" s="187">
        <v>11040575.53</v>
      </c>
      <c r="G222" s="95">
        <f t="shared" si="7"/>
        <v>11040.57553</v>
      </c>
      <c r="H222" s="45">
        <v>1200000</v>
      </c>
    </row>
    <row r="223" spans="1:8" ht="63.75">
      <c r="A223" s="94">
        <f t="shared" si="6"/>
        <v>212</v>
      </c>
      <c r="B223" s="185" t="s">
        <v>922</v>
      </c>
      <c r="C223" s="186" t="s">
        <v>57</v>
      </c>
      <c r="D223" s="186" t="s">
        <v>915</v>
      </c>
      <c r="E223" s="186" t="s">
        <v>19</v>
      </c>
      <c r="F223" s="187">
        <v>1149841.84</v>
      </c>
      <c r="G223" s="95">
        <f t="shared" si="7"/>
        <v>1149.84184</v>
      </c>
      <c r="H223" s="45">
        <v>1200000</v>
      </c>
    </row>
    <row r="224" spans="1:8" ht="12.75">
      <c r="A224" s="94">
        <f t="shared" si="6"/>
        <v>213</v>
      </c>
      <c r="B224" s="185" t="s">
        <v>234</v>
      </c>
      <c r="C224" s="186" t="s">
        <v>57</v>
      </c>
      <c r="D224" s="186" t="s">
        <v>915</v>
      </c>
      <c r="E224" s="186" t="s">
        <v>170</v>
      </c>
      <c r="F224" s="187">
        <v>1149841.84</v>
      </c>
      <c r="G224" s="95">
        <f t="shared" si="7"/>
        <v>1149.84184</v>
      </c>
      <c r="H224" s="45">
        <v>3250000</v>
      </c>
    </row>
    <row r="225" spans="1:8" ht="140.25">
      <c r="A225" s="94">
        <f t="shared" si="6"/>
        <v>214</v>
      </c>
      <c r="B225" s="185" t="s">
        <v>975</v>
      </c>
      <c r="C225" s="186" t="s">
        <v>57</v>
      </c>
      <c r="D225" s="186" t="s">
        <v>705</v>
      </c>
      <c r="E225" s="186" t="s">
        <v>19</v>
      </c>
      <c r="F225" s="187">
        <v>75182.69</v>
      </c>
      <c r="G225" s="95">
        <f t="shared" si="7"/>
        <v>75.18269000000001</v>
      </c>
      <c r="H225" s="45">
        <v>3250000</v>
      </c>
    </row>
    <row r="226" spans="1:8" ht="12.75">
      <c r="A226" s="94">
        <f t="shared" si="6"/>
        <v>215</v>
      </c>
      <c r="B226" s="185" t="s">
        <v>234</v>
      </c>
      <c r="C226" s="186" t="s">
        <v>57</v>
      </c>
      <c r="D226" s="186" t="s">
        <v>705</v>
      </c>
      <c r="E226" s="186" t="s">
        <v>170</v>
      </c>
      <c r="F226" s="187">
        <v>75182.69</v>
      </c>
      <c r="G226" s="95">
        <f t="shared" si="7"/>
        <v>75.18269000000001</v>
      </c>
      <c r="H226" s="45">
        <v>1152000</v>
      </c>
    </row>
    <row r="227" spans="1:8" ht="140.25">
      <c r="A227" s="94">
        <f t="shared" si="6"/>
        <v>216</v>
      </c>
      <c r="B227" s="185" t="s">
        <v>1207</v>
      </c>
      <c r="C227" s="186" t="s">
        <v>57</v>
      </c>
      <c r="D227" s="186" t="s">
        <v>1160</v>
      </c>
      <c r="E227" s="186" t="s">
        <v>19</v>
      </c>
      <c r="F227" s="187">
        <v>1280000</v>
      </c>
      <c r="G227" s="95">
        <f t="shared" si="7"/>
        <v>1280</v>
      </c>
      <c r="H227" s="45">
        <v>1152000</v>
      </c>
    </row>
    <row r="228" spans="1:8" ht="12.75">
      <c r="A228" s="94">
        <f t="shared" si="6"/>
        <v>217</v>
      </c>
      <c r="B228" s="185" t="s">
        <v>234</v>
      </c>
      <c r="C228" s="186" t="s">
        <v>57</v>
      </c>
      <c r="D228" s="186" t="s">
        <v>1160</v>
      </c>
      <c r="E228" s="186" t="s">
        <v>170</v>
      </c>
      <c r="F228" s="187">
        <v>1280000</v>
      </c>
      <c r="G228" s="95">
        <f t="shared" si="7"/>
        <v>1280</v>
      </c>
      <c r="H228" s="45">
        <v>2688000</v>
      </c>
    </row>
    <row r="229" spans="1:8" ht="140.25">
      <c r="A229" s="94">
        <f t="shared" si="6"/>
        <v>218</v>
      </c>
      <c r="B229" s="185" t="s">
        <v>976</v>
      </c>
      <c r="C229" s="186" t="s">
        <v>57</v>
      </c>
      <c r="D229" s="186" t="s">
        <v>844</v>
      </c>
      <c r="E229" s="186" t="s">
        <v>19</v>
      </c>
      <c r="F229" s="187">
        <v>2978600</v>
      </c>
      <c r="G229" s="95">
        <f t="shared" si="7"/>
        <v>2978.6</v>
      </c>
      <c r="H229" s="45">
        <v>2688000</v>
      </c>
    </row>
    <row r="230" spans="1:8" ht="12.75">
      <c r="A230" s="94">
        <f t="shared" si="6"/>
        <v>219</v>
      </c>
      <c r="B230" s="185" t="s">
        <v>234</v>
      </c>
      <c r="C230" s="186" t="s">
        <v>57</v>
      </c>
      <c r="D230" s="186" t="s">
        <v>844</v>
      </c>
      <c r="E230" s="186" t="s">
        <v>170</v>
      </c>
      <c r="F230" s="187">
        <v>2978600</v>
      </c>
      <c r="G230" s="95">
        <f t="shared" si="7"/>
        <v>2978.6</v>
      </c>
      <c r="H230" s="45">
        <v>1430600</v>
      </c>
    </row>
    <row r="231" spans="1:8" ht="140.25">
      <c r="A231" s="165">
        <f t="shared" si="6"/>
        <v>220</v>
      </c>
      <c r="B231" s="185" t="s">
        <v>1208</v>
      </c>
      <c r="C231" s="186" t="s">
        <v>57</v>
      </c>
      <c r="D231" s="186" t="s">
        <v>845</v>
      </c>
      <c r="E231" s="186" t="s">
        <v>19</v>
      </c>
      <c r="F231" s="187">
        <v>1152000</v>
      </c>
      <c r="G231" s="166">
        <f t="shared" si="7"/>
        <v>1152</v>
      </c>
      <c r="H231" s="45">
        <v>1430600</v>
      </c>
    </row>
    <row r="232" spans="1:8" ht="12.75">
      <c r="A232" s="96">
        <f t="shared" si="6"/>
        <v>221</v>
      </c>
      <c r="B232" s="185" t="s">
        <v>234</v>
      </c>
      <c r="C232" s="186" t="s">
        <v>57</v>
      </c>
      <c r="D232" s="186" t="s">
        <v>845</v>
      </c>
      <c r="E232" s="186" t="s">
        <v>170</v>
      </c>
      <c r="F232" s="187">
        <v>1152000</v>
      </c>
      <c r="G232" s="97">
        <f t="shared" si="7"/>
        <v>1152</v>
      </c>
      <c r="H232" s="45">
        <v>3338400</v>
      </c>
    </row>
    <row r="233" spans="1:8" ht="140.25">
      <c r="A233" s="94">
        <f t="shared" si="6"/>
        <v>222</v>
      </c>
      <c r="B233" s="185" t="s">
        <v>977</v>
      </c>
      <c r="C233" s="186" t="s">
        <v>57</v>
      </c>
      <c r="D233" s="186" t="s">
        <v>978</v>
      </c>
      <c r="E233" s="186" t="s">
        <v>19</v>
      </c>
      <c r="F233" s="187">
        <v>1186000</v>
      </c>
      <c r="G233" s="95">
        <f t="shared" si="7"/>
        <v>1186</v>
      </c>
      <c r="H233" s="45">
        <v>3338400</v>
      </c>
    </row>
    <row r="234" spans="1:10" ht="12.75">
      <c r="A234" s="94">
        <f t="shared" si="6"/>
        <v>223</v>
      </c>
      <c r="B234" s="185" t="s">
        <v>234</v>
      </c>
      <c r="C234" s="186" t="s">
        <v>57</v>
      </c>
      <c r="D234" s="186" t="s">
        <v>978</v>
      </c>
      <c r="E234" s="186" t="s">
        <v>170</v>
      </c>
      <c r="F234" s="187">
        <v>1186000</v>
      </c>
      <c r="G234" s="95">
        <f t="shared" si="7"/>
        <v>1186</v>
      </c>
      <c r="H234" s="45">
        <v>874800</v>
      </c>
      <c r="J234" s="46"/>
    </row>
    <row r="235" spans="1:8" ht="140.25">
      <c r="A235" s="165">
        <f t="shared" si="6"/>
        <v>224</v>
      </c>
      <c r="B235" s="185" t="s">
        <v>1209</v>
      </c>
      <c r="C235" s="186" t="s">
        <v>57</v>
      </c>
      <c r="D235" s="186" t="s">
        <v>846</v>
      </c>
      <c r="E235" s="186" t="s">
        <v>19</v>
      </c>
      <c r="F235" s="187">
        <v>1161095</v>
      </c>
      <c r="G235" s="166">
        <f t="shared" si="7"/>
        <v>1161.095</v>
      </c>
      <c r="H235" s="45">
        <v>874800</v>
      </c>
    </row>
    <row r="236" spans="1:10" ht="12.75">
      <c r="A236" s="96">
        <f t="shared" si="6"/>
        <v>225</v>
      </c>
      <c r="B236" s="185" t="s">
        <v>234</v>
      </c>
      <c r="C236" s="186" t="s">
        <v>57</v>
      </c>
      <c r="D236" s="186" t="s">
        <v>846</v>
      </c>
      <c r="E236" s="186" t="s">
        <v>170</v>
      </c>
      <c r="F236" s="187">
        <v>1161095</v>
      </c>
      <c r="G236" s="97">
        <f t="shared" si="7"/>
        <v>1161.095</v>
      </c>
      <c r="H236" s="45">
        <v>29983687</v>
      </c>
      <c r="J236" s="46"/>
    </row>
    <row r="237" spans="1:8" ht="140.25">
      <c r="A237" s="94">
        <f t="shared" si="6"/>
        <v>226</v>
      </c>
      <c r="B237" s="185" t="s">
        <v>979</v>
      </c>
      <c r="C237" s="186" t="s">
        <v>57</v>
      </c>
      <c r="D237" s="186" t="s">
        <v>980</v>
      </c>
      <c r="E237" s="186" t="s">
        <v>19</v>
      </c>
      <c r="F237" s="187">
        <v>245100</v>
      </c>
      <c r="G237" s="95">
        <f t="shared" si="7"/>
        <v>245.1</v>
      </c>
      <c r="H237" s="45">
        <v>27402945</v>
      </c>
    </row>
    <row r="238" spans="1:8" ht="12.75">
      <c r="A238" s="94">
        <f t="shared" si="6"/>
        <v>227</v>
      </c>
      <c r="B238" s="185" t="s">
        <v>234</v>
      </c>
      <c r="C238" s="186" t="s">
        <v>57</v>
      </c>
      <c r="D238" s="186" t="s">
        <v>980</v>
      </c>
      <c r="E238" s="186" t="s">
        <v>170</v>
      </c>
      <c r="F238" s="187">
        <v>245100</v>
      </c>
      <c r="G238" s="95">
        <f t="shared" si="7"/>
        <v>245.1</v>
      </c>
      <c r="H238" s="45">
        <v>27402945</v>
      </c>
    </row>
    <row r="239" spans="1:8" ht="140.25">
      <c r="A239" s="94">
        <f t="shared" si="6"/>
        <v>228</v>
      </c>
      <c r="B239" s="185" t="s">
        <v>981</v>
      </c>
      <c r="C239" s="186" t="s">
        <v>57</v>
      </c>
      <c r="D239" s="186" t="s">
        <v>982</v>
      </c>
      <c r="E239" s="186" t="s">
        <v>19</v>
      </c>
      <c r="F239" s="187">
        <v>408200</v>
      </c>
      <c r="G239" s="95">
        <f t="shared" si="7"/>
        <v>408.2</v>
      </c>
      <c r="H239" s="45">
        <v>27402945</v>
      </c>
    </row>
    <row r="240" spans="1:8" ht="12.75">
      <c r="A240" s="94">
        <f t="shared" si="6"/>
        <v>229</v>
      </c>
      <c r="B240" s="185" t="s">
        <v>234</v>
      </c>
      <c r="C240" s="186" t="s">
        <v>57</v>
      </c>
      <c r="D240" s="186" t="s">
        <v>982</v>
      </c>
      <c r="E240" s="186" t="s">
        <v>170</v>
      </c>
      <c r="F240" s="187">
        <v>408200</v>
      </c>
      <c r="G240" s="95">
        <f t="shared" si="7"/>
        <v>408.2</v>
      </c>
      <c r="H240" s="45">
        <v>2999936</v>
      </c>
    </row>
    <row r="241" spans="1:8" ht="89.25">
      <c r="A241" s="94">
        <f t="shared" si="6"/>
        <v>230</v>
      </c>
      <c r="B241" s="185" t="s">
        <v>1121</v>
      </c>
      <c r="C241" s="186" t="s">
        <v>57</v>
      </c>
      <c r="D241" s="186" t="s">
        <v>1115</v>
      </c>
      <c r="E241" s="186" t="s">
        <v>19</v>
      </c>
      <c r="F241" s="187">
        <v>300000</v>
      </c>
      <c r="G241" s="95">
        <f t="shared" si="7"/>
        <v>300</v>
      </c>
      <c r="H241" s="45">
        <v>2999936</v>
      </c>
    </row>
    <row r="242" spans="1:8" ht="12.75">
      <c r="A242" s="94">
        <f t="shared" si="6"/>
        <v>231</v>
      </c>
      <c r="B242" s="185" t="s">
        <v>234</v>
      </c>
      <c r="C242" s="186" t="s">
        <v>57</v>
      </c>
      <c r="D242" s="186" t="s">
        <v>1115</v>
      </c>
      <c r="E242" s="186" t="s">
        <v>170</v>
      </c>
      <c r="F242" s="187">
        <v>300000</v>
      </c>
      <c r="G242" s="95">
        <f t="shared" si="7"/>
        <v>300</v>
      </c>
      <c r="H242" s="45">
        <v>5204509</v>
      </c>
    </row>
    <row r="243" spans="1:8" ht="63.75">
      <c r="A243" s="94">
        <f t="shared" si="6"/>
        <v>232</v>
      </c>
      <c r="B243" s="185" t="s">
        <v>1122</v>
      </c>
      <c r="C243" s="186" t="s">
        <v>57</v>
      </c>
      <c r="D243" s="186" t="s">
        <v>1117</v>
      </c>
      <c r="E243" s="186" t="s">
        <v>19</v>
      </c>
      <c r="F243" s="187">
        <v>100000</v>
      </c>
      <c r="G243" s="95">
        <f t="shared" si="7"/>
        <v>100</v>
      </c>
      <c r="H243" s="45">
        <v>5204509</v>
      </c>
    </row>
    <row r="244" spans="1:8" ht="12.75">
      <c r="A244" s="94">
        <f t="shared" si="6"/>
        <v>233</v>
      </c>
      <c r="B244" s="185" t="s">
        <v>234</v>
      </c>
      <c r="C244" s="186" t="s">
        <v>57</v>
      </c>
      <c r="D244" s="186" t="s">
        <v>1117</v>
      </c>
      <c r="E244" s="186" t="s">
        <v>170</v>
      </c>
      <c r="F244" s="187">
        <v>100000</v>
      </c>
      <c r="G244" s="95">
        <f t="shared" si="7"/>
        <v>100</v>
      </c>
      <c r="H244" s="45">
        <v>10000000</v>
      </c>
    </row>
    <row r="245" spans="1:8" ht="76.5">
      <c r="A245" s="94">
        <f t="shared" si="6"/>
        <v>234</v>
      </c>
      <c r="B245" s="185" t="s">
        <v>1133</v>
      </c>
      <c r="C245" s="186" t="s">
        <v>57</v>
      </c>
      <c r="D245" s="186" t="s">
        <v>1128</v>
      </c>
      <c r="E245" s="186" t="s">
        <v>19</v>
      </c>
      <c r="F245" s="187">
        <v>243000</v>
      </c>
      <c r="G245" s="95">
        <f t="shared" si="7"/>
        <v>243</v>
      </c>
      <c r="H245" s="45">
        <v>10000000</v>
      </c>
    </row>
    <row r="246" spans="1:8" ht="12.75">
      <c r="A246" s="94">
        <f t="shared" si="6"/>
        <v>235</v>
      </c>
      <c r="B246" s="185" t="s">
        <v>234</v>
      </c>
      <c r="C246" s="186" t="s">
        <v>57</v>
      </c>
      <c r="D246" s="186" t="s">
        <v>1128</v>
      </c>
      <c r="E246" s="186" t="s">
        <v>170</v>
      </c>
      <c r="F246" s="187">
        <v>243000</v>
      </c>
      <c r="G246" s="95">
        <f t="shared" si="7"/>
        <v>243</v>
      </c>
      <c r="H246" s="45">
        <v>2798000</v>
      </c>
    </row>
    <row r="247" spans="1:8" ht="89.25">
      <c r="A247" s="94">
        <f t="shared" si="6"/>
        <v>236</v>
      </c>
      <c r="B247" s="185" t="s">
        <v>1134</v>
      </c>
      <c r="C247" s="186" t="s">
        <v>57</v>
      </c>
      <c r="D247" s="186" t="s">
        <v>1130</v>
      </c>
      <c r="E247" s="186" t="s">
        <v>19</v>
      </c>
      <c r="F247" s="187">
        <v>351706</v>
      </c>
      <c r="G247" s="95">
        <f t="shared" si="7"/>
        <v>351.706</v>
      </c>
      <c r="H247" s="45">
        <v>2798000</v>
      </c>
    </row>
    <row r="248" spans="1:8" ht="12.75">
      <c r="A248" s="94">
        <f t="shared" si="6"/>
        <v>237</v>
      </c>
      <c r="B248" s="185" t="s">
        <v>234</v>
      </c>
      <c r="C248" s="186" t="s">
        <v>57</v>
      </c>
      <c r="D248" s="186" t="s">
        <v>1130</v>
      </c>
      <c r="E248" s="186" t="s">
        <v>170</v>
      </c>
      <c r="F248" s="187">
        <v>351706</v>
      </c>
      <c r="G248" s="95">
        <f t="shared" si="7"/>
        <v>351.706</v>
      </c>
      <c r="H248" s="45">
        <v>4131960</v>
      </c>
    </row>
    <row r="249" spans="1:8" ht="63.75">
      <c r="A249" s="94">
        <f t="shared" si="6"/>
        <v>238</v>
      </c>
      <c r="B249" s="185" t="s">
        <v>1135</v>
      </c>
      <c r="C249" s="186" t="s">
        <v>57</v>
      </c>
      <c r="D249" s="186" t="s">
        <v>1132</v>
      </c>
      <c r="E249" s="186" t="s">
        <v>19</v>
      </c>
      <c r="F249" s="187">
        <v>266850</v>
      </c>
      <c r="G249" s="95">
        <f t="shared" si="7"/>
        <v>266.85</v>
      </c>
      <c r="H249" s="45">
        <v>4131960</v>
      </c>
    </row>
    <row r="250" spans="1:8" ht="12.75">
      <c r="A250" s="94">
        <f t="shared" si="6"/>
        <v>239</v>
      </c>
      <c r="B250" s="185" t="s">
        <v>234</v>
      </c>
      <c r="C250" s="186" t="s">
        <v>57</v>
      </c>
      <c r="D250" s="186" t="s">
        <v>1132</v>
      </c>
      <c r="E250" s="186" t="s">
        <v>170</v>
      </c>
      <c r="F250" s="187">
        <v>266850</v>
      </c>
      <c r="G250" s="95">
        <f t="shared" si="7"/>
        <v>266.85</v>
      </c>
      <c r="H250" s="45">
        <v>2268540</v>
      </c>
    </row>
    <row r="251" spans="1:8" ht="51">
      <c r="A251" s="94">
        <f t="shared" si="6"/>
        <v>240</v>
      </c>
      <c r="B251" s="185" t="s">
        <v>1210</v>
      </c>
      <c r="C251" s="186" t="s">
        <v>57</v>
      </c>
      <c r="D251" s="186" t="s">
        <v>1196</v>
      </c>
      <c r="E251" s="186" t="s">
        <v>19</v>
      </c>
      <c r="F251" s="187">
        <v>50000</v>
      </c>
      <c r="G251" s="95">
        <f t="shared" si="7"/>
        <v>50</v>
      </c>
      <c r="H251" s="45">
        <v>2268540</v>
      </c>
    </row>
    <row r="252" spans="1:8" ht="12.75">
      <c r="A252" s="94">
        <f t="shared" si="6"/>
        <v>241</v>
      </c>
      <c r="B252" s="185" t="s">
        <v>234</v>
      </c>
      <c r="C252" s="186" t="s">
        <v>57</v>
      </c>
      <c r="D252" s="186" t="s">
        <v>1196</v>
      </c>
      <c r="E252" s="186" t="s">
        <v>170</v>
      </c>
      <c r="F252" s="187">
        <v>50000</v>
      </c>
      <c r="G252" s="95">
        <f t="shared" si="7"/>
        <v>50</v>
      </c>
      <c r="H252" s="45">
        <v>2580742</v>
      </c>
    </row>
    <row r="253" spans="1:8" ht="63.75">
      <c r="A253" s="94">
        <f t="shared" si="6"/>
        <v>242</v>
      </c>
      <c r="B253" s="185" t="s">
        <v>1211</v>
      </c>
      <c r="C253" s="186" t="s">
        <v>57</v>
      </c>
      <c r="D253" s="186" t="s">
        <v>1198</v>
      </c>
      <c r="E253" s="186" t="s">
        <v>19</v>
      </c>
      <c r="F253" s="187">
        <v>93000</v>
      </c>
      <c r="G253" s="95">
        <f t="shared" si="7"/>
        <v>93</v>
      </c>
      <c r="H253" s="45">
        <v>2580742</v>
      </c>
    </row>
    <row r="254" spans="1:8" ht="12.75">
      <c r="A254" s="94">
        <f t="shared" si="6"/>
        <v>243</v>
      </c>
      <c r="B254" s="185" t="s">
        <v>234</v>
      </c>
      <c r="C254" s="186" t="s">
        <v>57</v>
      </c>
      <c r="D254" s="186" t="s">
        <v>1198</v>
      </c>
      <c r="E254" s="186" t="s">
        <v>170</v>
      </c>
      <c r="F254" s="187">
        <v>93000</v>
      </c>
      <c r="G254" s="95">
        <f t="shared" si="7"/>
        <v>93</v>
      </c>
      <c r="H254" s="45">
        <v>2580742</v>
      </c>
    </row>
    <row r="255" spans="1:8" ht="12.75">
      <c r="A255" s="94">
        <f t="shared" si="6"/>
        <v>244</v>
      </c>
      <c r="B255" s="185" t="s">
        <v>95</v>
      </c>
      <c r="C255" s="186" t="s">
        <v>58</v>
      </c>
      <c r="D255" s="186" t="s">
        <v>478</v>
      </c>
      <c r="E255" s="186" t="s">
        <v>19</v>
      </c>
      <c r="F255" s="187">
        <v>35400934</v>
      </c>
      <c r="G255" s="95">
        <f t="shared" si="7"/>
        <v>35400.934</v>
      </c>
      <c r="H255" s="45">
        <v>921250</v>
      </c>
    </row>
    <row r="256" spans="1:8" ht="12.75">
      <c r="A256" s="94">
        <f t="shared" si="6"/>
        <v>245</v>
      </c>
      <c r="B256" s="185" t="s">
        <v>396</v>
      </c>
      <c r="C256" s="186" t="s">
        <v>397</v>
      </c>
      <c r="D256" s="186" t="s">
        <v>478</v>
      </c>
      <c r="E256" s="186" t="s">
        <v>19</v>
      </c>
      <c r="F256" s="187">
        <v>32229923</v>
      </c>
      <c r="G256" s="95">
        <f t="shared" si="7"/>
        <v>32229.923</v>
      </c>
      <c r="H256" s="45">
        <v>921250</v>
      </c>
    </row>
    <row r="257" spans="1:8" ht="51">
      <c r="A257" s="94">
        <f t="shared" si="6"/>
        <v>246</v>
      </c>
      <c r="B257" s="185" t="s">
        <v>1248</v>
      </c>
      <c r="C257" s="186" t="s">
        <v>397</v>
      </c>
      <c r="D257" s="186" t="s">
        <v>521</v>
      </c>
      <c r="E257" s="186" t="s">
        <v>19</v>
      </c>
      <c r="F257" s="187">
        <v>32229923</v>
      </c>
      <c r="G257" s="95">
        <f t="shared" si="7"/>
        <v>32229.923</v>
      </c>
      <c r="H257" s="45">
        <v>1658492</v>
      </c>
    </row>
    <row r="258" spans="1:8" ht="38.25">
      <c r="A258" s="94">
        <f t="shared" si="6"/>
        <v>247</v>
      </c>
      <c r="B258" s="185" t="s">
        <v>657</v>
      </c>
      <c r="C258" s="186" t="s">
        <v>397</v>
      </c>
      <c r="D258" s="186" t="s">
        <v>551</v>
      </c>
      <c r="E258" s="186" t="s">
        <v>19</v>
      </c>
      <c r="F258" s="187">
        <v>32229923</v>
      </c>
      <c r="G258" s="95">
        <f t="shared" si="7"/>
        <v>32229.923</v>
      </c>
      <c r="H258" s="45">
        <v>1658492</v>
      </c>
    </row>
    <row r="259" spans="1:8" ht="38.25">
      <c r="A259" s="94">
        <f t="shared" si="6"/>
        <v>248</v>
      </c>
      <c r="B259" s="185" t="s">
        <v>706</v>
      </c>
      <c r="C259" s="186" t="s">
        <v>397</v>
      </c>
      <c r="D259" s="186" t="s">
        <v>707</v>
      </c>
      <c r="E259" s="186" t="s">
        <v>19</v>
      </c>
      <c r="F259" s="187">
        <v>3684652</v>
      </c>
      <c r="G259" s="95">
        <f t="shared" si="7"/>
        <v>3684.652</v>
      </c>
      <c r="H259" s="45">
        <v>1000</v>
      </c>
    </row>
    <row r="260" spans="1:8" ht="12.75">
      <c r="A260" s="94">
        <f t="shared" si="6"/>
        <v>249</v>
      </c>
      <c r="B260" s="185" t="s">
        <v>234</v>
      </c>
      <c r="C260" s="186" t="s">
        <v>397</v>
      </c>
      <c r="D260" s="186" t="s">
        <v>707</v>
      </c>
      <c r="E260" s="186" t="s">
        <v>170</v>
      </c>
      <c r="F260" s="187">
        <v>3684652</v>
      </c>
      <c r="G260" s="95">
        <f t="shared" si="7"/>
        <v>3684.652</v>
      </c>
      <c r="H260" s="45">
        <v>1000</v>
      </c>
    </row>
    <row r="261" spans="1:8" ht="38.25">
      <c r="A261" s="94">
        <f t="shared" si="6"/>
        <v>250</v>
      </c>
      <c r="B261" s="185" t="s">
        <v>1249</v>
      </c>
      <c r="C261" s="186" t="s">
        <v>397</v>
      </c>
      <c r="D261" s="186" t="s">
        <v>708</v>
      </c>
      <c r="E261" s="186" t="s">
        <v>19</v>
      </c>
      <c r="F261" s="187">
        <v>6558771</v>
      </c>
      <c r="G261" s="95">
        <f t="shared" si="7"/>
        <v>6558.771</v>
      </c>
      <c r="H261" s="45">
        <v>2083350</v>
      </c>
    </row>
    <row r="262" spans="1:8" ht="12.75">
      <c r="A262" s="94">
        <f t="shared" si="6"/>
        <v>251</v>
      </c>
      <c r="B262" s="185" t="s">
        <v>234</v>
      </c>
      <c r="C262" s="186" t="s">
        <v>397</v>
      </c>
      <c r="D262" s="186" t="s">
        <v>708</v>
      </c>
      <c r="E262" s="186" t="s">
        <v>170</v>
      </c>
      <c r="F262" s="187">
        <v>6558771</v>
      </c>
      <c r="G262" s="95">
        <f t="shared" si="7"/>
        <v>6558.771</v>
      </c>
      <c r="H262" s="45">
        <v>2083350</v>
      </c>
    </row>
    <row r="263" spans="1:8" ht="25.5">
      <c r="A263" s="94">
        <f t="shared" si="6"/>
        <v>252</v>
      </c>
      <c r="B263" s="185" t="s">
        <v>923</v>
      </c>
      <c r="C263" s="186" t="s">
        <v>397</v>
      </c>
      <c r="D263" s="186" t="s">
        <v>917</v>
      </c>
      <c r="E263" s="186" t="s">
        <v>19</v>
      </c>
      <c r="F263" s="187">
        <v>10000000</v>
      </c>
      <c r="G263" s="95">
        <f t="shared" si="7"/>
        <v>10000</v>
      </c>
      <c r="H263" s="45">
        <v>2083350</v>
      </c>
    </row>
    <row r="264" spans="1:8" ht="12.75">
      <c r="A264" s="94">
        <f t="shared" si="6"/>
        <v>253</v>
      </c>
      <c r="B264" s="185" t="s">
        <v>192</v>
      </c>
      <c r="C264" s="186" t="s">
        <v>397</v>
      </c>
      <c r="D264" s="186" t="s">
        <v>917</v>
      </c>
      <c r="E264" s="186" t="s">
        <v>175</v>
      </c>
      <c r="F264" s="187">
        <v>10000000</v>
      </c>
      <c r="G264" s="95">
        <f t="shared" si="7"/>
        <v>10000</v>
      </c>
      <c r="H264" s="45">
        <v>2083350</v>
      </c>
    </row>
    <row r="265" spans="1:8" ht="114.75">
      <c r="A265" s="94">
        <f t="shared" si="6"/>
        <v>254</v>
      </c>
      <c r="B265" s="185" t="s">
        <v>1009</v>
      </c>
      <c r="C265" s="186" t="s">
        <v>397</v>
      </c>
      <c r="D265" s="186" t="s">
        <v>1010</v>
      </c>
      <c r="E265" s="186" t="s">
        <v>19</v>
      </c>
      <c r="F265" s="187">
        <v>4995000</v>
      </c>
      <c r="G265" s="95">
        <f t="shared" si="7"/>
        <v>4995</v>
      </c>
      <c r="H265" s="45">
        <v>300000</v>
      </c>
    </row>
    <row r="266" spans="1:8" ht="12.75">
      <c r="A266" s="94">
        <f t="shared" si="6"/>
        <v>255</v>
      </c>
      <c r="B266" s="185" t="s">
        <v>234</v>
      </c>
      <c r="C266" s="186" t="s">
        <v>397</v>
      </c>
      <c r="D266" s="186" t="s">
        <v>1010</v>
      </c>
      <c r="E266" s="186" t="s">
        <v>170</v>
      </c>
      <c r="F266" s="187">
        <v>4995000</v>
      </c>
      <c r="G266" s="95">
        <f t="shared" si="7"/>
        <v>4995</v>
      </c>
      <c r="H266" s="45">
        <v>300000</v>
      </c>
    </row>
    <row r="267" spans="1:8" ht="76.5">
      <c r="A267" s="94">
        <f t="shared" si="6"/>
        <v>256</v>
      </c>
      <c r="B267" s="185" t="s">
        <v>928</v>
      </c>
      <c r="C267" s="186" t="s">
        <v>397</v>
      </c>
      <c r="D267" s="186" t="s">
        <v>1011</v>
      </c>
      <c r="E267" s="186" t="s">
        <v>19</v>
      </c>
      <c r="F267" s="187">
        <v>4137663.43</v>
      </c>
      <c r="G267" s="95">
        <f t="shared" si="7"/>
        <v>4137.6634300000005</v>
      </c>
      <c r="H267" s="45">
        <v>200000</v>
      </c>
    </row>
    <row r="268" spans="1:8" ht="12.75">
      <c r="A268" s="94">
        <f t="shared" si="6"/>
        <v>257</v>
      </c>
      <c r="B268" s="185" t="s">
        <v>234</v>
      </c>
      <c r="C268" s="186" t="s">
        <v>397</v>
      </c>
      <c r="D268" s="186" t="s">
        <v>1011</v>
      </c>
      <c r="E268" s="186" t="s">
        <v>170</v>
      </c>
      <c r="F268" s="187">
        <v>4137663.43</v>
      </c>
      <c r="G268" s="95">
        <f t="shared" si="7"/>
        <v>4137.6634300000005</v>
      </c>
      <c r="H268" s="45">
        <v>200000</v>
      </c>
    </row>
    <row r="269" spans="1:8" ht="51">
      <c r="A269" s="94">
        <f aca="true" t="shared" si="8" ref="A269:A332">1+A268</f>
        <v>258</v>
      </c>
      <c r="B269" s="185" t="s">
        <v>1234</v>
      </c>
      <c r="C269" s="186" t="s">
        <v>397</v>
      </c>
      <c r="D269" s="186" t="s">
        <v>1235</v>
      </c>
      <c r="E269" s="186" t="s">
        <v>19</v>
      </c>
      <c r="F269" s="187">
        <v>591000</v>
      </c>
      <c r="G269" s="95">
        <f aca="true" t="shared" si="9" ref="G269:G332">F269/1000</f>
        <v>591</v>
      </c>
      <c r="H269" s="45">
        <v>883350</v>
      </c>
    </row>
    <row r="270" spans="1:8" ht="38.25">
      <c r="A270" s="94">
        <f t="shared" si="8"/>
        <v>259</v>
      </c>
      <c r="B270" s="185" t="s">
        <v>183</v>
      </c>
      <c r="C270" s="186" t="s">
        <v>397</v>
      </c>
      <c r="D270" s="186" t="s">
        <v>1235</v>
      </c>
      <c r="E270" s="186" t="s">
        <v>172</v>
      </c>
      <c r="F270" s="187">
        <v>26430</v>
      </c>
      <c r="G270" s="95">
        <f t="shared" si="9"/>
        <v>26.43</v>
      </c>
      <c r="H270" s="45">
        <v>883350</v>
      </c>
    </row>
    <row r="271" spans="1:8" ht="12.75">
      <c r="A271" s="94">
        <f t="shared" si="8"/>
        <v>260</v>
      </c>
      <c r="B271" s="185" t="s">
        <v>234</v>
      </c>
      <c r="C271" s="186" t="s">
        <v>397</v>
      </c>
      <c r="D271" s="186" t="s">
        <v>1235</v>
      </c>
      <c r="E271" s="186" t="s">
        <v>170</v>
      </c>
      <c r="F271" s="187">
        <v>564570</v>
      </c>
      <c r="G271" s="95">
        <f t="shared" si="9"/>
        <v>564.57</v>
      </c>
      <c r="H271" s="45">
        <v>700000</v>
      </c>
    </row>
    <row r="272" spans="1:8" ht="25.5">
      <c r="A272" s="94">
        <f t="shared" si="8"/>
        <v>261</v>
      </c>
      <c r="B272" s="185" t="s">
        <v>1012</v>
      </c>
      <c r="C272" s="186" t="s">
        <v>397</v>
      </c>
      <c r="D272" s="186" t="s">
        <v>1013</v>
      </c>
      <c r="E272" s="186" t="s">
        <v>19</v>
      </c>
      <c r="F272" s="187">
        <v>2262836.57</v>
      </c>
      <c r="G272" s="95">
        <f t="shared" si="9"/>
        <v>2262.83657</v>
      </c>
      <c r="H272" s="45">
        <v>700000</v>
      </c>
    </row>
    <row r="273" spans="1:8" ht="38.25">
      <c r="A273" s="94">
        <f t="shared" si="8"/>
        <v>262</v>
      </c>
      <c r="B273" s="185" t="s">
        <v>183</v>
      </c>
      <c r="C273" s="186" t="s">
        <v>397</v>
      </c>
      <c r="D273" s="186" t="s">
        <v>1013</v>
      </c>
      <c r="E273" s="186" t="s">
        <v>172</v>
      </c>
      <c r="F273" s="187">
        <v>2262836.57</v>
      </c>
      <c r="G273" s="95">
        <f t="shared" si="9"/>
        <v>2262.83657</v>
      </c>
      <c r="H273" s="45">
        <v>877248995.13</v>
      </c>
    </row>
    <row r="274" spans="1:8" ht="12.75">
      <c r="A274" s="94">
        <f t="shared" si="8"/>
        <v>263</v>
      </c>
      <c r="B274" s="185" t="s">
        <v>398</v>
      </c>
      <c r="C274" s="186" t="s">
        <v>399</v>
      </c>
      <c r="D274" s="186" t="s">
        <v>478</v>
      </c>
      <c r="E274" s="186" t="s">
        <v>19</v>
      </c>
      <c r="F274" s="187">
        <v>3171011</v>
      </c>
      <c r="G274" s="95">
        <f t="shared" si="9"/>
        <v>3171.011</v>
      </c>
      <c r="H274" s="45">
        <v>367968559.67</v>
      </c>
    </row>
    <row r="275" spans="1:8" ht="51">
      <c r="A275" s="94">
        <f t="shared" si="8"/>
        <v>264</v>
      </c>
      <c r="B275" s="185" t="s">
        <v>1248</v>
      </c>
      <c r="C275" s="186" t="s">
        <v>399</v>
      </c>
      <c r="D275" s="186" t="s">
        <v>521</v>
      </c>
      <c r="E275" s="186" t="s">
        <v>19</v>
      </c>
      <c r="F275" s="187">
        <v>3071191</v>
      </c>
      <c r="G275" s="95">
        <f t="shared" si="9"/>
        <v>3071.191</v>
      </c>
      <c r="H275" s="45">
        <v>367968559.67</v>
      </c>
    </row>
    <row r="276" spans="1:8" ht="25.5">
      <c r="A276" s="94">
        <f t="shared" si="8"/>
        <v>265</v>
      </c>
      <c r="B276" s="185" t="s">
        <v>658</v>
      </c>
      <c r="C276" s="186" t="s">
        <v>399</v>
      </c>
      <c r="D276" s="186" t="s">
        <v>553</v>
      </c>
      <c r="E276" s="186" t="s">
        <v>19</v>
      </c>
      <c r="F276" s="187">
        <v>3071191</v>
      </c>
      <c r="G276" s="95">
        <f t="shared" si="9"/>
        <v>3071.191</v>
      </c>
      <c r="H276" s="45">
        <v>367968559.67</v>
      </c>
    </row>
    <row r="277" spans="1:8" ht="38.25">
      <c r="A277" s="94">
        <f t="shared" si="8"/>
        <v>266</v>
      </c>
      <c r="B277" s="185" t="s">
        <v>888</v>
      </c>
      <c r="C277" s="186" t="s">
        <v>399</v>
      </c>
      <c r="D277" s="186" t="s">
        <v>848</v>
      </c>
      <c r="E277" s="186" t="s">
        <v>19</v>
      </c>
      <c r="F277" s="187">
        <v>1411699</v>
      </c>
      <c r="G277" s="95">
        <f t="shared" si="9"/>
        <v>1411.699</v>
      </c>
      <c r="H277" s="45">
        <v>84579462.21</v>
      </c>
    </row>
    <row r="278" spans="1:8" ht="12.75">
      <c r="A278" s="94">
        <f t="shared" si="8"/>
        <v>267</v>
      </c>
      <c r="B278" s="185" t="s">
        <v>234</v>
      </c>
      <c r="C278" s="186" t="s">
        <v>399</v>
      </c>
      <c r="D278" s="186" t="s">
        <v>848</v>
      </c>
      <c r="E278" s="186" t="s">
        <v>170</v>
      </c>
      <c r="F278" s="187">
        <v>1411699</v>
      </c>
      <c r="G278" s="95">
        <f t="shared" si="9"/>
        <v>1411.699</v>
      </c>
      <c r="H278" s="45">
        <v>84579462.21</v>
      </c>
    </row>
    <row r="279" spans="1:8" ht="12.75">
      <c r="A279" s="94">
        <f t="shared" si="8"/>
        <v>268</v>
      </c>
      <c r="B279" s="185" t="s">
        <v>983</v>
      </c>
      <c r="C279" s="186" t="s">
        <v>399</v>
      </c>
      <c r="D279" s="186" t="s">
        <v>990</v>
      </c>
      <c r="E279" s="186" t="s">
        <v>19</v>
      </c>
      <c r="F279" s="187">
        <v>1658492</v>
      </c>
      <c r="G279" s="95">
        <f t="shared" si="9"/>
        <v>1658.492</v>
      </c>
      <c r="H279" s="45">
        <v>15663442.13</v>
      </c>
    </row>
    <row r="280" spans="1:8" ht="12.75">
      <c r="A280" s="94">
        <f t="shared" si="8"/>
        <v>269</v>
      </c>
      <c r="B280" s="185" t="s">
        <v>192</v>
      </c>
      <c r="C280" s="186" t="s">
        <v>399</v>
      </c>
      <c r="D280" s="186" t="s">
        <v>990</v>
      </c>
      <c r="E280" s="186" t="s">
        <v>175</v>
      </c>
      <c r="F280" s="187">
        <v>1658492</v>
      </c>
      <c r="G280" s="95">
        <f t="shared" si="9"/>
        <v>1658.492</v>
      </c>
      <c r="H280" s="45">
        <v>15663442.13</v>
      </c>
    </row>
    <row r="281" spans="1:8" ht="76.5">
      <c r="A281" s="94">
        <f t="shared" si="8"/>
        <v>270</v>
      </c>
      <c r="B281" s="185" t="s">
        <v>1069</v>
      </c>
      <c r="C281" s="186" t="s">
        <v>399</v>
      </c>
      <c r="D281" s="186" t="s">
        <v>1014</v>
      </c>
      <c r="E281" s="186" t="s">
        <v>19</v>
      </c>
      <c r="F281" s="187">
        <v>1000</v>
      </c>
      <c r="G281" s="95">
        <f t="shared" si="9"/>
        <v>1</v>
      </c>
      <c r="H281" s="45">
        <v>46910827.58</v>
      </c>
    </row>
    <row r="282" spans="1:8" ht="12.75">
      <c r="A282" s="94">
        <f t="shared" si="8"/>
        <v>271</v>
      </c>
      <c r="B282" s="185" t="s">
        <v>192</v>
      </c>
      <c r="C282" s="186" t="s">
        <v>399</v>
      </c>
      <c r="D282" s="186" t="s">
        <v>1014</v>
      </c>
      <c r="E282" s="186" t="s">
        <v>175</v>
      </c>
      <c r="F282" s="187">
        <v>1000</v>
      </c>
      <c r="G282" s="95">
        <f t="shared" si="9"/>
        <v>1</v>
      </c>
      <c r="H282" s="45">
        <v>2185</v>
      </c>
    </row>
    <row r="283" spans="1:8" ht="12.75">
      <c r="A283" s="94">
        <f t="shared" si="8"/>
        <v>272</v>
      </c>
      <c r="B283" s="185" t="s">
        <v>165</v>
      </c>
      <c r="C283" s="186" t="s">
        <v>399</v>
      </c>
      <c r="D283" s="186" t="s">
        <v>479</v>
      </c>
      <c r="E283" s="186" t="s">
        <v>19</v>
      </c>
      <c r="F283" s="187">
        <v>99820</v>
      </c>
      <c r="G283" s="95">
        <f t="shared" si="9"/>
        <v>99.82</v>
      </c>
      <c r="H283" s="45">
        <v>40162039.21</v>
      </c>
    </row>
    <row r="284" spans="1:8" ht="25.5">
      <c r="A284" s="94">
        <f t="shared" si="8"/>
        <v>273</v>
      </c>
      <c r="B284" s="185" t="s">
        <v>1123</v>
      </c>
      <c r="C284" s="186" t="s">
        <v>399</v>
      </c>
      <c r="D284" s="186" t="s">
        <v>1119</v>
      </c>
      <c r="E284" s="186" t="s">
        <v>19</v>
      </c>
      <c r="F284" s="187">
        <v>99820</v>
      </c>
      <c r="G284" s="95">
        <f t="shared" si="9"/>
        <v>99.82</v>
      </c>
      <c r="H284" s="45">
        <v>6746603.37</v>
      </c>
    </row>
    <row r="285" spans="1:8" ht="12.75">
      <c r="A285" s="94">
        <f t="shared" si="8"/>
        <v>274</v>
      </c>
      <c r="B285" s="185" t="s">
        <v>234</v>
      </c>
      <c r="C285" s="186" t="s">
        <v>399</v>
      </c>
      <c r="D285" s="186" t="s">
        <v>1119</v>
      </c>
      <c r="E285" s="186" t="s">
        <v>170</v>
      </c>
      <c r="F285" s="187">
        <v>99820</v>
      </c>
      <c r="G285" s="95">
        <f t="shared" si="9"/>
        <v>99.82</v>
      </c>
      <c r="H285" s="45">
        <v>27182095.87</v>
      </c>
    </row>
    <row r="286" spans="1:8" ht="12.75">
      <c r="A286" s="94">
        <f t="shared" si="8"/>
        <v>275</v>
      </c>
      <c r="B286" s="185" t="s">
        <v>889</v>
      </c>
      <c r="C286" s="186" t="s">
        <v>820</v>
      </c>
      <c r="D286" s="186" t="s">
        <v>478</v>
      </c>
      <c r="E286" s="186" t="s">
        <v>19</v>
      </c>
      <c r="F286" s="187">
        <v>2083350</v>
      </c>
      <c r="G286" s="95">
        <f t="shared" si="9"/>
        <v>2083.35</v>
      </c>
      <c r="H286" s="45">
        <v>27182095.87</v>
      </c>
    </row>
    <row r="287" spans="1:8" ht="25.5">
      <c r="A287" s="94">
        <f t="shared" si="8"/>
        <v>276</v>
      </c>
      <c r="B287" s="185" t="s">
        <v>890</v>
      </c>
      <c r="C287" s="186" t="s">
        <v>822</v>
      </c>
      <c r="D287" s="186" t="s">
        <v>478</v>
      </c>
      <c r="E287" s="186" t="s">
        <v>19</v>
      </c>
      <c r="F287" s="187">
        <v>2083350</v>
      </c>
      <c r="G287" s="95">
        <f t="shared" si="9"/>
        <v>2083.35</v>
      </c>
      <c r="H287" s="45">
        <v>26534176.46</v>
      </c>
    </row>
    <row r="288" spans="1:8" ht="51">
      <c r="A288" s="94">
        <f t="shared" si="8"/>
        <v>277</v>
      </c>
      <c r="B288" s="185" t="s">
        <v>1248</v>
      </c>
      <c r="C288" s="186" t="s">
        <v>822</v>
      </c>
      <c r="D288" s="186" t="s">
        <v>521</v>
      </c>
      <c r="E288" s="186" t="s">
        <v>19</v>
      </c>
      <c r="F288" s="187">
        <v>2083350</v>
      </c>
      <c r="G288" s="95">
        <f t="shared" si="9"/>
        <v>2083.35</v>
      </c>
      <c r="H288" s="45">
        <v>12946176.46</v>
      </c>
    </row>
    <row r="289" spans="1:8" ht="12.75">
      <c r="A289" s="165">
        <f t="shared" si="8"/>
        <v>278</v>
      </c>
      <c r="B289" s="185" t="s">
        <v>924</v>
      </c>
      <c r="C289" s="186" t="s">
        <v>822</v>
      </c>
      <c r="D289" s="186" t="s">
        <v>823</v>
      </c>
      <c r="E289" s="186" t="s">
        <v>19</v>
      </c>
      <c r="F289" s="187">
        <v>2083350</v>
      </c>
      <c r="G289" s="166">
        <f t="shared" si="9"/>
        <v>2083.35</v>
      </c>
      <c r="H289" s="45">
        <v>13588000</v>
      </c>
    </row>
    <row r="290" spans="1:8" ht="25.5">
      <c r="A290" s="94">
        <f t="shared" si="8"/>
        <v>279</v>
      </c>
      <c r="B290" s="185" t="s">
        <v>891</v>
      </c>
      <c r="C290" s="186" t="s">
        <v>822</v>
      </c>
      <c r="D290" s="186" t="s">
        <v>850</v>
      </c>
      <c r="E290" s="186" t="s">
        <v>19</v>
      </c>
      <c r="F290" s="187">
        <v>300000</v>
      </c>
      <c r="G290" s="95">
        <f t="shared" si="9"/>
        <v>300</v>
      </c>
      <c r="H290" s="45">
        <v>16449000</v>
      </c>
    </row>
    <row r="291" spans="1:8" ht="38.25">
      <c r="A291" s="94">
        <f t="shared" si="8"/>
        <v>280</v>
      </c>
      <c r="B291" s="185" t="s">
        <v>183</v>
      </c>
      <c r="C291" s="186" t="s">
        <v>822</v>
      </c>
      <c r="D291" s="186" t="s">
        <v>850</v>
      </c>
      <c r="E291" s="186" t="s">
        <v>172</v>
      </c>
      <c r="F291" s="187">
        <v>300000</v>
      </c>
      <c r="G291" s="95">
        <f t="shared" si="9"/>
        <v>300</v>
      </c>
      <c r="H291" s="45">
        <v>12769376.02</v>
      </c>
    </row>
    <row r="292" spans="1:8" ht="38.25">
      <c r="A292" s="94">
        <f t="shared" si="8"/>
        <v>281</v>
      </c>
      <c r="B292" s="185" t="s">
        <v>892</v>
      </c>
      <c r="C292" s="186" t="s">
        <v>822</v>
      </c>
      <c r="D292" s="186" t="s">
        <v>852</v>
      </c>
      <c r="E292" s="186" t="s">
        <v>19</v>
      </c>
      <c r="F292" s="187">
        <v>200000</v>
      </c>
      <c r="G292" s="95">
        <f t="shared" si="9"/>
        <v>200</v>
      </c>
      <c r="H292" s="45">
        <v>3679623.98</v>
      </c>
    </row>
    <row r="293" spans="1:8" ht="38.25">
      <c r="A293" s="94">
        <f t="shared" si="8"/>
        <v>282</v>
      </c>
      <c r="B293" s="185" t="s">
        <v>183</v>
      </c>
      <c r="C293" s="186" t="s">
        <v>822</v>
      </c>
      <c r="D293" s="186" t="s">
        <v>852</v>
      </c>
      <c r="E293" s="186" t="s">
        <v>172</v>
      </c>
      <c r="F293" s="187">
        <v>200000</v>
      </c>
      <c r="G293" s="95">
        <f t="shared" si="9"/>
        <v>200</v>
      </c>
      <c r="H293" s="45">
        <v>912758.22</v>
      </c>
    </row>
    <row r="294" spans="1:8" ht="38.25">
      <c r="A294" s="96">
        <f t="shared" si="8"/>
        <v>283</v>
      </c>
      <c r="B294" s="185" t="s">
        <v>893</v>
      </c>
      <c r="C294" s="186" t="s">
        <v>822</v>
      </c>
      <c r="D294" s="186" t="s">
        <v>854</v>
      </c>
      <c r="E294" s="186" t="s">
        <v>19</v>
      </c>
      <c r="F294" s="187">
        <v>883350</v>
      </c>
      <c r="G294" s="97">
        <f t="shared" si="9"/>
        <v>883.35</v>
      </c>
      <c r="H294" s="45">
        <v>912758.22</v>
      </c>
    </row>
    <row r="295" spans="1:8" ht="38.25">
      <c r="A295" s="94">
        <f t="shared" si="8"/>
        <v>284</v>
      </c>
      <c r="B295" s="185" t="s">
        <v>183</v>
      </c>
      <c r="C295" s="186" t="s">
        <v>822</v>
      </c>
      <c r="D295" s="186" t="s">
        <v>854</v>
      </c>
      <c r="E295" s="186" t="s">
        <v>172</v>
      </c>
      <c r="F295" s="187">
        <v>883350</v>
      </c>
      <c r="G295" s="95">
        <f t="shared" si="9"/>
        <v>883.35</v>
      </c>
      <c r="H295" s="45">
        <v>140991200</v>
      </c>
    </row>
    <row r="296" spans="1:8" ht="51">
      <c r="A296" s="94">
        <f t="shared" si="8"/>
        <v>285</v>
      </c>
      <c r="B296" s="185" t="s">
        <v>894</v>
      </c>
      <c r="C296" s="186" t="s">
        <v>822</v>
      </c>
      <c r="D296" s="186" t="s">
        <v>856</v>
      </c>
      <c r="E296" s="186" t="s">
        <v>19</v>
      </c>
      <c r="F296" s="187">
        <v>700000</v>
      </c>
      <c r="G296" s="95">
        <f t="shared" si="9"/>
        <v>700</v>
      </c>
      <c r="H296" s="45">
        <v>140991200</v>
      </c>
    </row>
    <row r="297" spans="1:8" ht="12.75">
      <c r="A297" s="94">
        <f t="shared" si="8"/>
        <v>286</v>
      </c>
      <c r="B297" s="185" t="s">
        <v>234</v>
      </c>
      <c r="C297" s="186" t="s">
        <v>822</v>
      </c>
      <c r="D297" s="186" t="s">
        <v>856</v>
      </c>
      <c r="E297" s="186" t="s">
        <v>170</v>
      </c>
      <c r="F297" s="187">
        <v>700000</v>
      </c>
      <c r="G297" s="95">
        <f t="shared" si="9"/>
        <v>700</v>
      </c>
      <c r="H297" s="45">
        <v>2011100.02</v>
      </c>
    </row>
    <row r="298" spans="1:8" ht="12.75">
      <c r="A298" s="94">
        <f t="shared" si="8"/>
        <v>287</v>
      </c>
      <c r="B298" s="185" t="s">
        <v>96</v>
      </c>
      <c r="C298" s="186" t="s">
        <v>59</v>
      </c>
      <c r="D298" s="186" t="s">
        <v>478</v>
      </c>
      <c r="E298" s="186" t="s">
        <v>19</v>
      </c>
      <c r="F298" s="187">
        <v>864738345.02</v>
      </c>
      <c r="G298" s="95">
        <f t="shared" si="9"/>
        <v>864738.34502</v>
      </c>
      <c r="H298" s="45">
        <v>2011100.02</v>
      </c>
    </row>
    <row r="299" spans="1:8" ht="12.75">
      <c r="A299" s="94">
        <f t="shared" si="8"/>
        <v>288</v>
      </c>
      <c r="B299" s="185" t="s">
        <v>97</v>
      </c>
      <c r="C299" s="186" t="s">
        <v>60</v>
      </c>
      <c r="D299" s="186" t="s">
        <v>478</v>
      </c>
      <c r="E299" s="186" t="s">
        <v>19</v>
      </c>
      <c r="F299" s="187">
        <v>371391098.88</v>
      </c>
      <c r="G299" s="95">
        <f t="shared" si="9"/>
        <v>371391.09888</v>
      </c>
      <c r="H299" s="45">
        <v>6734497.18</v>
      </c>
    </row>
    <row r="300" spans="1:8" ht="51">
      <c r="A300" s="165">
        <f t="shared" si="8"/>
        <v>289</v>
      </c>
      <c r="B300" s="185" t="s">
        <v>895</v>
      </c>
      <c r="C300" s="186" t="s">
        <v>60</v>
      </c>
      <c r="D300" s="186" t="s">
        <v>576</v>
      </c>
      <c r="E300" s="186" t="s">
        <v>19</v>
      </c>
      <c r="F300" s="187">
        <v>371391098.88</v>
      </c>
      <c r="G300" s="166">
        <f t="shared" si="9"/>
        <v>371391.09888</v>
      </c>
      <c r="H300" s="45">
        <v>6734497.18</v>
      </c>
    </row>
    <row r="301" spans="1:8" ht="51">
      <c r="A301" s="96">
        <f t="shared" si="8"/>
        <v>290</v>
      </c>
      <c r="B301" s="185" t="s">
        <v>400</v>
      </c>
      <c r="C301" s="186" t="s">
        <v>60</v>
      </c>
      <c r="D301" s="186" t="s">
        <v>577</v>
      </c>
      <c r="E301" s="186" t="s">
        <v>19</v>
      </c>
      <c r="F301" s="187">
        <v>371391098.88</v>
      </c>
      <c r="G301" s="97">
        <f t="shared" si="9"/>
        <v>371391.09888</v>
      </c>
      <c r="H301" s="45">
        <v>409723864.18</v>
      </c>
    </row>
    <row r="302" spans="1:8" ht="89.25">
      <c r="A302" s="94">
        <f t="shared" si="8"/>
        <v>291</v>
      </c>
      <c r="B302" s="185" t="s">
        <v>236</v>
      </c>
      <c r="C302" s="186" t="s">
        <v>60</v>
      </c>
      <c r="D302" s="186" t="s">
        <v>578</v>
      </c>
      <c r="E302" s="186" t="s">
        <v>19</v>
      </c>
      <c r="F302" s="187">
        <v>84818539.91</v>
      </c>
      <c r="G302" s="95">
        <f t="shared" si="9"/>
        <v>84818.53990999999</v>
      </c>
      <c r="H302" s="45">
        <v>409723864.18</v>
      </c>
    </row>
    <row r="303" spans="1:8" ht="25.5">
      <c r="A303" s="94">
        <f t="shared" si="8"/>
        <v>292</v>
      </c>
      <c r="B303" s="185" t="s">
        <v>189</v>
      </c>
      <c r="C303" s="186" t="s">
        <v>60</v>
      </c>
      <c r="D303" s="186" t="s">
        <v>578</v>
      </c>
      <c r="E303" s="186" t="s">
        <v>173</v>
      </c>
      <c r="F303" s="187">
        <v>84818539.91</v>
      </c>
      <c r="G303" s="95">
        <f t="shared" si="9"/>
        <v>84818.53990999999</v>
      </c>
      <c r="H303" s="45">
        <v>409723864.18</v>
      </c>
    </row>
    <row r="304" spans="1:8" ht="127.5">
      <c r="A304" s="94">
        <f t="shared" si="8"/>
        <v>293</v>
      </c>
      <c r="B304" s="185" t="s">
        <v>237</v>
      </c>
      <c r="C304" s="186" t="s">
        <v>60</v>
      </c>
      <c r="D304" s="186" t="s">
        <v>579</v>
      </c>
      <c r="E304" s="186" t="s">
        <v>19</v>
      </c>
      <c r="F304" s="187">
        <v>15510688.71</v>
      </c>
      <c r="G304" s="95">
        <f t="shared" si="9"/>
        <v>15510.68871</v>
      </c>
      <c r="H304" s="45">
        <v>68781455.21</v>
      </c>
    </row>
    <row r="305" spans="1:8" ht="38.25">
      <c r="A305" s="94">
        <f t="shared" si="8"/>
        <v>294</v>
      </c>
      <c r="B305" s="185" t="s">
        <v>183</v>
      </c>
      <c r="C305" s="186" t="s">
        <v>60</v>
      </c>
      <c r="D305" s="186" t="s">
        <v>579</v>
      </c>
      <c r="E305" s="186" t="s">
        <v>172</v>
      </c>
      <c r="F305" s="187">
        <v>15510688.71</v>
      </c>
      <c r="G305" s="95">
        <f t="shared" si="9"/>
        <v>15510.68871</v>
      </c>
      <c r="H305" s="45">
        <v>68781455.21</v>
      </c>
    </row>
    <row r="306" spans="1:8" ht="51">
      <c r="A306" s="165">
        <f t="shared" si="8"/>
        <v>295</v>
      </c>
      <c r="B306" s="185" t="s">
        <v>238</v>
      </c>
      <c r="C306" s="186" t="s">
        <v>60</v>
      </c>
      <c r="D306" s="186" t="s">
        <v>580</v>
      </c>
      <c r="E306" s="186" t="s">
        <v>19</v>
      </c>
      <c r="F306" s="187">
        <v>46679334.1</v>
      </c>
      <c r="G306" s="166">
        <f t="shared" si="9"/>
        <v>46679.3341</v>
      </c>
      <c r="H306" s="45">
        <v>10623996.88</v>
      </c>
    </row>
    <row r="307" spans="1:8" ht="25.5">
      <c r="A307" s="94">
        <f t="shared" si="8"/>
        <v>296</v>
      </c>
      <c r="B307" s="185" t="s">
        <v>189</v>
      </c>
      <c r="C307" s="186" t="s">
        <v>60</v>
      </c>
      <c r="D307" s="186" t="s">
        <v>580</v>
      </c>
      <c r="E307" s="186" t="s">
        <v>173</v>
      </c>
      <c r="F307" s="187">
        <v>66665.6</v>
      </c>
      <c r="G307" s="95">
        <f t="shared" si="9"/>
        <v>66.66560000000001</v>
      </c>
      <c r="H307" s="45">
        <v>10623996.88</v>
      </c>
    </row>
    <row r="308" spans="1:8" ht="38.25">
      <c r="A308" s="94">
        <f t="shared" si="8"/>
        <v>297</v>
      </c>
      <c r="B308" s="185" t="s">
        <v>183</v>
      </c>
      <c r="C308" s="186" t="s">
        <v>60</v>
      </c>
      <c r="D308" s="186" t="s">
        <v>580</v>
      </c>
      <c r="E308" s="186" t="s">
        <v>172</v>
      </c>
      <c r="F308" s="187">
        <v>39892524.9</v>
      </c>
      <c r="G308" s="95">
        <f t="shared" si="9"/>
        <v>39892.5249</v>
      </c>
      <c r="H308" s="45">
        <v>42822588.37</v>
      </c>
    </row>
    <row r="309" spans="1:8" ht="12.75">
      <c r="A309" s="94">
        <f t="shared" si="8"/>
        <v>298</v>
      </c>
      <c r="B309" s="185" t="s">
        <v>190</v>
      </c>
      <c r="C309" s="186" t="s">
        <v>60</v>
      </c>
      <c r="D309" s="186" t="s">
        <v>580</v>
      </c>
      <c r="E309" s="186" t="s">
        <v>174</v>
      </c>
      <c r="F309" s="187">
        <v>6720143.6</v>
      </c>
      <c r="G309" s="95">
        <f t="shared" si="9"/>
        <v>6720.143599999999</v>
      </c>
      <c r="H309" s="45">
        <v>120469.4</v>
      </c>
    </row>
    <row r="310" spans="1:8" ht="51">
      <c r="A310" s="96">
        <f t="shared" si="8"/>
        <v>299</v>
      </c>
      <c r="B310" s="185" t="s">
        <v>239</v>
      </c>
      <c r="C310" s="186" t="s">
        <v>60</v>
      </c>
      <c r="D310" s="186" t="s">
        <v>581</v>
      </c>
      <c r="E310" s="186" t="s">
        <v>19</v>
      </c>
      <c r="F310" s="187">
        <v>26311881.28</v>
      </c>
      <c r="G310" s="97">
        <f t="shared" si="9"/>
        <v>26311.88128</v>
      </c>
      <c r="H310" s="45">
        <v>38761919.97</v>
      </c>
    </row>
    <row r="311" spans="1:8" ht="38.25">
      <c r="A311" s="94">
        <f t="shared" si="8"/>
        <v>300</v>
      </c>
      <c r="B311" s="185" t="s">
        <v>183</v>
      </c>
      <c r="C311" s="186" t="s">
        <v>60</v>
      </c>
      <c r="D311" s="186" t="s">
        <v>581</v>
      </c>
      <c r="E311" s="186" t="s">
        <v>172</v>
      </c>
      <c r="F311" s="187">
        <v>26311881.28</v>
      </c>
      <c r="G311" s="95">
        <f t="shared" si="9"/>
        <v>26311.88128</v>
      </c>
      <c r="H311" s="45">
        <v>3940199</v>
      </c>
    </row>
    <row r="312" spans="1:8" ht="76.5">
      <c r="A312" s="94">
        <f t="shared" si="8"/>
        <v>301</v>
      </c>
      <c r="B312" s="185" t="s">
        <v>240</v>
      </c>
      <c r="C312" s="186" t="s">
        <v>60</v>
      </c>
      <c r="D312" s="186" t="s">
        <v>582</v>
      </c>
      <c r="E312" s="186" t="s">
        <v>19</v>
      </c>
      <c r="F312" s="187">
        <v>26823676.46</v>
      </c>
      <c r="G312" s="95">
        <f t="shared" si="9"/>
        <v>26823.676460000002</v>
      </c>
      <c r="H312" s="45">
        <v>2374800</v>
      </c>
    </row>
    <row r="313" spans="1:8" ht="38.25">
      <c r="A313" s="94">
        <f t="shared" si="8"/>
        <v>302</v>
      </c>
      <c r="B313" s="185" t="s">
        <v>183</v>
      </c>
      <c r="C313" s="186" t="s">
        <v>60</v>
      </c>
      <c r="D313" s="186" t="s">
        <v>582</v>
      </c>
      <c r="E313" s="186" t="s">
        <v>172</v>
      </c>
      <c r="F313" s="187">
        <v>13274417.66</v>
      </c>
      <c r="G313" s="95">
        <f t="shared" si="9"/>
        <v>13274.417660000001</v>
      </c>
      <c r="H313" s="45">
        <v>2374800</v>
      </c>
    </row>
    <row r="314" spans="1:8" ht="12.75">
      <c r="A314" s="94">
        <f t="shared" si="8"/>
        <v>303</v>
      </c>
      <c r="B314" s="185" t="s">
        <v>192</v>
      </c>
      <c r="C314" s="186" t="s">
        <v>60</v>
      </c>
      <c r="D314" s="186" t="s">
        <v>582</v>
      </c>
      <c r="E314" s="186" t="s">
        <v>175</v>
      </c>
      <c r="F314" s="187">
        <v>13549258.8</v>
      </c>
      <c r="G314" s="95">
        <f t="shared" si="9"/>
        <v>13549.258800000001</v>
      </c>
      <c r="H314" s="45">
        <v>6394153.6</v>
      </c>
    </row>
    <row r="315" spans="1:8" ht="12.75">
      <c r="A315" s="94">
        <f t="shared" si="8"/>
        <v>304</v>
      </c>
      <c r="B315" s="185" t="s">
        <v>896</v>
      </c>
      <c r="C315" s="186" t="s">
        <v>60</v>
      </c>
      <c r="D315" s="186" t="s">
        <v>860</v>
      </c>
      <c r="E315" s="186" t="s">
        <v>19</v>
      </c>
      <c r="F315" s="187">
        <v>15868286</v>
      </c>
      <c r="G315" s="95">
        <f t="shared" si="9"/>
        <v>15868.286</v>
      </c>
      <c r="H315" s="45">
        <v>6394153.6</v>
      </c>
    </row>
    <row r="316" spans="1:8" ht="38.25">
      <c r="A316" s="94">
        <f t="shared" si="8"/>
        <v>305</v>
      </c>
      <c r="B316" s="185" t="s">
        <v>183</v>
      </c>
      <c r="C316" s="186" t="s">
        <v>60</v>
      </c>
      <c r="D316" s="186" t="s">
        <v>860</v>
      </c>
      <c r="E316" s="186" t="s">
        <v>172</v>
      </c>
      <c r="F316" s="187">
        <v>13817538.03</v>
      </c>
      <c r="G316" s="95">
        <f t="shared" si="9"/>
        <v>13817.53803</v>
      </c>
      <c r="H316" s="45">
        <v>29090691</v>
      </c>
    </row>
    <row r="317" spans="1:8" ht="12.75">
      <c r="A317" s="94">
        <f t="shared" si="8"/>
        <v>306</v>
      </c>
      <c r="B317" s="185" t="s">
        <v>192</v>
      </c>
      <c r="C317" s="186" t="s">
        <v>60</v>
      </c>
      <c r="D317" s="186" t="s">
        <v>860</v>
      </c>
      <c r="E317" s="186" t="s">
        <v>175</v>
      </c>
      <c r="F317" s="187">
        <v>2050747.97</v>
      </c>
      <c r="G317" s="95">
        <f t="shared" si="9"/>
        <v>2050.74797</v>
      </c>
      <c r="H317" s="45">
        <v>27326918</v>
      </c>
    </row>
    <row r="318" spans="1:8" ht="114.75">
      <c r="A318" s="94">
        <f t="shared" si="8"/>
        <v>307</v>
      </c>
      <c r="B318" s="185" t="s">
        <v>401</v>
      </c>
      <c r="C318" s="186" t="s">
        <v>60</v>
      </c>
      <c r="D318" s="186" t="s">
        <v>583</v>
      </c>
      <c r="E318" s="186" t="s">
        <v>19</v>
      </c>
      <c r="F318" s="187">
        <v>935207.22</v>
      </c>
      <c r="G318" s="95">
        <f t="shared" si="9"/>
        <v>935.20722</v>
      </c>
      <c r="H318" s="45">
        <v>1763773</v>
      </c>
    </row>
    <row r="319" spans="1:8" ht="38.25">
      <c r="A319" s="94">
        <f t="shared" si="8"/>
        <v>308</v>
      </c>
      <c r="B319" s="185" t="s">
        <v>183</v>
      </c>
      <c r="C319" s="186" t="s">
        <v>60</v>
      </c>
      <c r="D319" s="186" t="s">
        <v>583</v>
      </c>
      <c r="E319" s="186" t="s">
        <v>172</v>
      </c>
      <c r="F319" s="187">
        <v>935207.22</v>
      </c>
      <c r="G319" s="95">
        <f t="shared" si="9"/>
        <v>935.20722</v>
      </c>
      <c r="H319" s="45">
        <v>2000000</v>
      </c>
    </row>
    <row r="320" spans="1:8" ht="102">
      <c r="A320" s="94">
        <f t="shared" si="8"/>
        <v>309</v>
      </c>
      <c r="B320" s="185" t="s">
        <v>659</v>
      </c>
      <c r="C320" s="186" t="s">
        <v>60</v>
      </c>
      <c r="D320" s="186" t="s">
        <v>585</v>
      </c>
      <c r="E320" s="186" t="s">
        <v>19</v>
      </c>
      <c r="F320" s="187">
        <v>141755700</v>
      </c>
      <c r="G320" s="95">
        <f t="shared" si="9"/>
        <v>141755.7</v>
      </c>
      <c r="H320" s="45">
        <v>2000000</v>
      </c>
    </row>
    <row r="321" spans="1:8" ht="25.5">
      <c r="A321" s="94">
        <f t="shared" si="8"/>
        <v>310</v>
      </c>
      <c r="B321" s="185" t="s">
        <v>189</v>
      </c>
      <c r="C321" s="186" t="s">
        <v>60</v>
      </c>
      <c r="D321" s="186" t="s">
        <v>585</v>
      </c>
      <c r="E321" s="186" t="s">
        <v>173</v>
      </c>
      <c r="F321" s="187">
        <v>141755700</v>
      </c>
      <c r="G321" s="95">
        <f t="shared" si="9"/>
        <v>141755.7</v>
      </c>
      <c r="H321" s="45">
        <v>777500</v>
      </c>
    </row>
    <row r="322" spans="1:8" ht="102">
      <c r="A322" s="94">
        <f t="shared" si="8"/>
        <v>311</v>
      </c>
      <c r="B322" s="185" t="s">
        <v>660</v>
      </c>
      <c r="C322" s="186" t="s">
        <v>60</v>
      </c>
      <c r="D322" s="186" t="s">
        <v>587</v>
      </c>
      <c r="E322" s="186" t="s">
        <v>19</v>
      </c>
      <c r="F322" s="187">
        <v>2011100.02</v>
      </c>
      <c r="G322" s="95">
        <f t="shared" si="9"/>
        <v>2011.10002</v>
      </c>
      <c r="H322" s="45">
        <v>777500</v>
      </c>
    </row>
    <row r="323" spans="1:8" ht="38.25">
      <c r="A323" s="94">
        <f t="shared" si="8"/>
        <v>312</v>
      </c>
      <c r="B323" s="185" t="s">
        <v>183</v>
      </c>
      <c r="C323" s="186" t="s">
        <v>60</v>
      </c>
      <c r="D323" s="186" t="s">
        <v>587</v>
      </c>
      <c r="E323" s="186" t="s">
        <v>172</v>
      </c>
      <c r="F323" s="187">
        <v>2011100.02</v>
      </c>
      <c r="G323" s="95">
        <f t="shared" si="9"/>
        <v>2011.10002</v>
      </c>
      <c r="H323" s="45">
        <v>1000000</v>
      </c>
    </row>
    <row r="324" spans="1:8" ht="25.5">
      <c r="A324" s="94">
        <f t="shared" si="8"/>
        <v>313</v>
      </c>
      <c r="B324" s="185" t="s">
        <v>709</v>
      </c>
      <c r="C324" s="186" t="s">
        <v>60</v>
      </c>
      <c r="D324" s="186" t="s">
        <v>710</v>
      </c>
      <c r="E324" s="186" t="s">
        <v>19</v>
      </c>
      <c r="F324" s="187">
        <v>10676685.18</v>
      </c>
      <c r="G324" s="95">
        <f t="shared" si="9"/>
        <v>10676.68518</v>
      </c>
      <c r="H324" s="45">
        <v>1000000</v>
      </c>
    </row>
    <row r="325" spans="1:8" ht="12.75">
      <c r="A325" s="94">
        <f t="shared" si="8"/>
        <v>314</v>
      </c>
      <c r="B325" s="185" t="s">
        <v>192</v>
      </c>
      <c r="C325" s="186" t="s">
        <v>60</v>
      </c>
      <c r="D325" s="186" t="s">
        <v>710</v>
      </c>
      <c r="E325" s="186" t="s">
        <v>175</v>
      </c>
      <c r="F325" s="187">
        <v>10676685.18</v>
      </c>
      <c r="G325" s="95">
        <f t="shared" si="9"/>
        <v>10676.68518</v>
      </c>
      <c r="H325" s="45">
        <v>171346700</v>
      </c>
    </row>
    <row r="326" spans="1:8" ht="12.75">
      <c r="A326" s="94">
        <f t="shared" si="8"/>
        <v>315</v>
      </c>
      <c r="B326" s="185" t="s">
        <v>98</v>
      </c>
      <c r="C326" s="186" t="s">
        <v>61</v>
      </c>
      <c r="D326" s="186" t="s">
        <v>478</v>
      </c>
      <c r="E326" s="186" t="s">
        <v>19</v>
      </c>
      <c r="F326" s="187">
        <v>394186638.61</v>
      </c>
      <c r="G326" s="95">
        <f t="shared" si="9"/>
        <v>394186.63861</v>
      </c>
      <c r="H326" s="45">
        <v>171346700</v>
      </c>
    </row>
    <row r="327" spans="1:8" ht="51">
      <c r="A327" s="94">
        <f t="shared" si="8"/>
        <v>316</v>
      </c>
      <c r="B327" s="185" t="s">
        <v>895</v>
      </c>
      <c r="C327" s="186" t="s">
        <v>61</v>
      </c>
      <c r="D327" s="186" t="s">
        <v>576</v>
      </c>
      <c r="E327" s="186" t="s">
        <v>19</v>
      </c>
      <c r="F327" s="187">
        <v>394186638.61</v>
      </c>
      <c r="G327" s="95">
        <f t="shared" si="9"/>
        <v>394186.63861</v>
      </c>
      <c r="H327" s="45">
        <v>7544000.03</v>
      </c>
    </row>
    <row r="328" spans="1:8" ht="38.25">
      <c r="A328" s="94">
        <f t="shared" si="8"/>
        <v>317</v>
      </c>
      <c r="B328" s="185" t="s">
        <v>241</v>
      </c>
      <c r="C328" s="186" t="s">
        <v>61</v>
      </c>
      <c r="D328" s="186" t="s">
        <v>588</v>
      </c>
      <c r="E328" s="186" t="s">
        <v>19</v>
      </c>
      <c r="F328" s="187">
        <v>394186638.61</v>
      </c>
      <c r="G328" s="95">
        <f t="shared" si="9"/>
        <v>394186.63861</v>
      </c>
      <c r="H328" s="45">
        <v>7544000.03</v>
      </c>
    </row>
    <row r="329" spans="1:8" ht="76.5">
      <c r="A329" s="94">
        <f t="shared" si="8"/>
        <v>318</v>
      </c>
      <c r="B329" s="185" t="s">
        <v>242</v>
      </c>
      <c r="C329" s="186" t="s">
        <v>61</v>
      </c>
      <c r="D329" s="186" t="s">
        <v>589</v>
      </c>
      <c r="E329" s="186" t="s">
        <v>19</v>
      </c>
      <c r="F329" s="187">
        <v>68912907.01</v>
      </c>
      <c r="G329" s="95">
        <f t="shared" si="9"/>
        <v>68912.90701000001</v>
      </c>
      <c r="H329" s="45">
        <v>21471000</v>
      </c>
    </row>
    <row r="330" spans="1:8" ht="25.5">
      <c r="A330" s="94">
        <f t="shared" si="8"/>
        <v>319</v>
      </c>
      <c r="B330" s="185" t="s">
        <v>189</v>
      </c>
      <c r="C330" s="186" t="s">
        <v>61</v>
      </c>
      <c r="D330" s="186" t="s">
        <v>589</v>
      </c>
      <c r="E330" s="186" t="s">
        <v>173</v>
      </c>
      <c r="F330" s="187">
        <v>68912907.01</v>
      </c>
      <c r="G330" s="95">
        <f t="shared" si="9"/>
        <v>68912.90701000001</v>
      </c>
      <c r="H330" s="45">
        <v>21471000</v>
      </c>
    </row>
    <row r="331" spans="1:8" ht="127.5">
      <c r="A331" s="94">
        <f t="shared" si="8"/>
        <v>320</v>
      </c>
      <c r="B331" s="185" t="s">
        <v>243</v>
      </c>
      <c r="C331" s="186" t="s">
        <v>61</v>
      </c>
      <c r="D331" s="186" t="s">
        <v>590</v>
      </c>
      <c r="E331" s="186" t="s">
        <v>19</v>
      </c>
      <c r="F331" s="187">
        <v>11565802.52</v>
      </c>
      <c r="G331" s="95">
        <f t="shared" si="9"/>
        <v>11565.80252</v>
      </c>
      <c r="H331" s="45">
        <v>16389520</v>
      </c>
    </row>
    <row r="332" spans="1:8" ht="38.25">
      <c r="A332" s="94">
        <f t="shared" si="8"/>
        <v>321</v>
      </c>
      <c r="B332" s="185" t="s">
        <v>183</v>
      </c>
      <c r="C332" s="186" t="s">
        <v>61</v>
      </c>
      <c r="D332" s="186" t="s">
        <v>590</v>
      </c>
      <c r="E332" s="186" t="s">
        <v>172</v>
      </c>
      <c r="F332" s="187">
        <v>11565802.52</v>
      </c>
      <c r="G332" s="95">
        <f t="shared" si="9"/>
        <v>11565.80252</v>
      </c>
      <c r="H332" s="45">
        <v>16389520</v>
      </c>
    </row>
    <row r="333" spans="1:8" ht="51">
      <c r="A333" s="94">
        <f aca="true" t="shared" si="10" ref="A333:A396">1+A332</f>
        <v>322</v>
      </c>
      <c r="B333" s="185" t="s">
        <v>244</v>
      </c>
      <c r="C333" s="186" t="s">
        <v>61</v>
      </c>
      <c r="D333" s="186" t="s">
        <v>591</v>
      </c>
      <c r="E333" s="186" t="s">
        <v>19</v>
      </c>
      <c r="F333" s="187">
        <v>41590943.92</v>
      </c>
      <c r="G333" s="95">
        <f aca="true" t="shared" si="11" ref="G333:G396">F333/1000</f>
        <v>41590.943920000005</v>
      </c>
      <c r="H333" s="45">
        <v>1151489</v>
      </c>
    </row>
    <row r="334" spans="1:8" ht="25.5">
      <c r="A334" s="94">
        <f t="shared" si="10"/>
        <v>323</v>
      </c>
      <c r="B334" s="185" t="s">
        <v>189</v>
      </c>
      <c r="C334" s="186" t="s">
        <v>61</v>
      </c>
      <c r="D334" s="186" t="s">
        <v>591</v>
      </c>
      <c r="E334" s="186" t="s">
        <v>173</v>
      </c>
      <c r="F334" s="187">
        <v>132569.4</v>
      </c>
      <c r="G334" s="95">
        <f t="shared" si="11"/>
        <v>132.5694</v>
      </c>
      <c r="H334" s="45">
        <v>1151489</v>
      </c>
    </row>
    <row r="335" spans="1:8" ht="38.25">
      <c r="A335" s="94">
        <f t="shared" si="10"/>
        <v>324</v>
      </c>
      <c r="B335" s="185" t="s">
        <v>183</v>
      </c>
      <c r="C335" s="186" t="s">
        <v>61</v>
      </c>
      <c r="D335" s="186" t="s">
        <v>591</v>
      </c>
      <c r="E335" s="186" t="s">
        <v>172</v>
      </c>
      <c r="F335" s="187">
        <v>37930653.02</v>
      </c>
      <c r="G335" s="95">
        <f t="shared" si="11"/>
        <v>37930.653020000005</v>
      </c>
      <c r="H335" s="45">
        <v>1649265</v>
      </c>
    </row>
    <row r="336" spans="1:8" ht="12.75">
      <c r="A336" s="94">
        <f t="shared" si="10"/>
        <v>325</v>
      </c>
      <c r="B336" s="185" t="s">
        <v>190</v>
      </c>
      <c r="C336" s="186" t="s">
        <v>61</v>
      </c>
      <c r="D336" s="186" t="s">
        <v>591</v>
      </c>
      <c r="E336" s="186" t="s">
        <v>174</v>
      </c>
      <c r="F336" s="187">
        <v>3527721.5</v>
      </c>
      <c r="G336" s="95">
        <f t="shared" si="11"/>
        <v>3527.7215</v>
      </c>
      <c r="H336" s="45">
        <v>1649265</v>
      </c>
    </row>
    <row r="337" spans="1:8" ht="38.25">
      <c r="A337" s="94">
        <f t="shared" si="10"/>
        <v>326</v>
      </c>
      <c r="B337" s="185" t="s">
        <v>245</v>
      </c>
      <c r="C337" s="186" t="s">
        <v>61</v>
      </c>
      <c r="D337" s="186" t="s">
        <v>592</v>
      </c>
      <c r="E337" s="186" t="s">
        <v>19</v>
      </c>
      <c r="F337" s="187">
        <v>2374800</v>
      </c>
      <c r="G337" s="95">
        <f t="shared" si="11"/>
        <v>2374.8</v>
      </c>
      <c r="H337" s="45">
        <v>2027453.09</v>
      </c>
    </row>
    <row r="338" spans="1:8" ht="38.25">
      <c r="A338" s="94">
        <f t="shared" si="10"/>
        <v>327</v>
      </c>
      <c r="B338" s="185" t="s">
        <v>183</v>
      </c>
      <c r="C338" s="186" t="s">
        <v>61</v>
      </c>
      <c r="D338" s="186" t="s">
        <v>592</v>
      </c>
      <c r="E338" s="186" t="s">
        <v>172</v>
      </c>
      <c r="F338" s="187">
        <v>2374800</v>
      </c>
      <c r="G338" s="95">
        <f t="shared" si="11"/>
        <v>2374.8</v>
      </c>
      <c r="H338" s="45">
        <v>2027453.09</v>
      </c>
    </row>
    <row r="339" spans="1:8" ht="76.5">
      <c r="A339" s="94">
        <f t="shared" si="10"/>
        <v>328</v>
      </c>
      <c r="B339" s="185" t="s">
        <v>246</v>
      </c>
      <c r="C339" s="186" t="s">
        <v>61</v>
      </c>
      <c r="D339" s="186" t="s">
        <v>593</v>
      </c>
      <c r="E339" s="186" t="s">
        <v>19</v>
      </c>
      <c r="F339" s="187">
        <v>6191834.55</v>
      </c>
      <c r="G339" s="95">
        <f t="shared" si="11"/>
        <v>6191.83455</v>
      </c>
      <c r="H339" s="45">
        <v>16449000</v>
      </c>
    </row>
    <row r="340" spans="1:8" ht="38.25">
      <c r="A340" s="94">
        <f t="shared" si="10"/>
        <v>329</v>
      </c>
      <c r="B340" s="185" t="s">
        <v>183</v>
      </c>
      <c r="C340" s="186" t="s">
        <v>61</v>
      </c>
      <c r="D340" s="186" t="s">
        <v>593</v>
      </c>
      <c r="E340" s="186" t="s">
        <v>172</v>
      </c>
      <c r="F340" s="187">
        <v>6191834.55</v>
      </c>
      <c r="G340" s="95">
        <f t="shared" si="11"/>
        <v>6191.83455</v>
      </c>
      <c r="H340" s="45">
        <v>16449000</v>
      </c>
    </row>
    <row r="341" spans="1:8" ht="63.75">
      <c r="A341" s="94">
        <f t="shared" si="10"/>
        <v>330</v>
      </c>
      <c r="B341" s="185" t="s">
        <v>402</v>
      </c>
      <c r="C341" s="186" t="s">
        <v>61</v>
      </c>
      <c r="D341" s="186" t="s">
        <v>594</v>
      </c>
      <c r="E341" s="186" t="s">
        <v>19</v>
      </c>
      <c r="F341" s="187">
        <v>28460719.79</v>
      </c>
      <c r="G341" s="95">
        <f t="shared" si="11"/>
        <v>28460.71979</v>
      </c>
      <c r="H341" s="45">
        <v>1018701</v>
      </c>
    </row>
    <row r="342" spans="1:8" ht="38.25">
      <c r="A342" s="94">
        <f t="shared" si="10"/>
        <v>331</v>
      </c>
      <c r="B342" s="185" t="s">
        <v>183</v>
      </c>
      <c r="C342" s="186" t="s">
        <v>61</v>
      </c>
      <c r="D342" s="186" t="s">
        <v>594</v>
      </c>
      <c r="E342" s="186" t="s">
        <v>172</v>
      </c>
      <c r="F342" s="187">
        <v>26765966.35</v>
      </c>
      <c r="G342" s="95">
        <f t="shared" si="11"/>
        <v>26765.966350000002</v>
      </c>
      <c r="H342" s="45">
        <v>1018701</v>
      </c>
    </row>
    <row r="343" spans="1:8" ht="12.75">
      <c r="A343" s="94">
        <f t="shared" si="10"/>
        <v>332</v>
      </c>
      <c r="B343" s="185" t="s">
        <v>192</v>
      </c>
      <c r="C343" s="186" t="s">
        <v>61</v>
      </c>
      <c r="D343" s="186" t="s">
        <v>594</v>
      </c>
      <c r="E343" s="186" t="s">
        <v>175</v>
      </c>
      <c r="F343" s="187">
        <v>1694753.44</v>
      </c>
      <c r="G343" s="95">
        <f t="shared" si="11"/>
        <v>1694.75344</v>
      </c>
      <c r="H343" s="45">
        <v>5311551</v>
      </c>
    </row>
    <row r="344" spans="1:8" ht="63.75">
      <c r="A344" s="94">
        <f t="shared" si="10"/>
        <v>333</v>
      </c>
      <c r="B344" s="185" t="s">
        <v>661</v>
      </c>
      <c r="C344" s="186" t="s">
        <v>61</v>
      </c>
      <c r="D344" s="186" t="s">
        <v>596</v>
      </c>
      <c r="E344" s="186" t="s">
        <v>19</v>
      </c>
      <c r="F344" s="187">
        <v>2865670</v>
      </c>
      <c r="G344" s="95">
        <f t="shared" si="11"/>
        <v>2865.67</v>
      </c>
      <c r="H344" s="45">
        <v>5311551</v>
      </c>
    </row>
    <row r="345" spans="1:8" ht="38.25">
      <c r="A345" s="94">
        <f t="shared" si="10"/>
        <v>334</v>
      </c>
      <c r="B345" s="185" t="s">
        <v>183</v>
      </c>
      <c r="C345" s="186" t="s">
        <v>61</v>
      </c>
      <c r="D345" s="186" t="s">
        <v>596</v>
      </c>
      <c r="E345" s="186" t="s">
        <v>172</v>
      </c>
      <c r="F345" s="187">
        <v>2865670</v>
      </c>
      <c r="G345" s="95">
        <f t="shared" si="11"/>
        <v>2865.67</v>
      </c>
      <c r="H345" s="45">
        <v>1500000</v>
      </c>
    </row>
    <row r="346" spans="1:8" ht="127.5">
      <c r="A346" s="94">
        <f t="shared" si="10"/>
        <v>335</v>
      </c>
      <c r="B346" s="185" t="s">
        <v>403</v>
      </c>
      <c r="C346" s="186" t="s">
        <v>61</v>
      </c>
      <c r="D346" s="186" t="s">
        <v>597</v>
      </c>
      <c r="E346" s="186" t="s">
        <v>19</v>
      </c>
      <c r="F346" s="187">
        <v>858787.7</v>
      </c>
      <c r="G346" s="95">
        <f t="shared" si="11"/>
        <v>858.7877</v>
      </c>
      <c r="H346" s="45">
        <v>1500000</v>
      </c>
    </row>
    <row r="347" spans="1:8" ht="38.25">
      <c r="A347" s="94">
        <f t="shared" si="10"/>
        <v>336</v>
      </c>
      <c r="B347" s="185" t="s">
        <v>183</v>
      </c>
      <c r="C347" s="186" t="s">
        <v>61</v>
      </c>
      <c r="D347" s="186" t="s">
        <v>597</v>
      </c>
      <c r="E347" s="186" t="s">
        <v>172</v>
      </c>
      <c r="F347" s="187">
        <v>858787.7</v>
      </c>
      <c r="G347" s="95">
        <f t="shared" si="11"/>
        <v>858.7877</v>
      </c>
      <c r="H347" s="45">
        <v>65843024.28</v>
      </c>
    </row>
    <row r="348" spans="1:8" ht="51">
      <c r="A348" s="94">
        <f t="shared" si="10"/>
        <v>337</v>
      </c>
      <c r="B348" s="185" t="s">
        <v>897</v>
      </c>
      <c r="C348" s="186" t="s">
        <v>61</v>
      </c>
      <c r="D348" s="186" t="s">
        <v>862</v>
      </c>
      <c r="E348" s="186" t="s">
        <v>19</v>
      </c>
      <c r="F348" s="187">
        <v>1000000</v>
      </c>
      <c r="G348" s="95">
        <f t="shared" si="11"/>
        <v>1000</v>
      </c>
      <c r="H348" s="45">
        <v>65843024.28</v>
      </c>
    </row>
    <row r="349" spans="1:8" ht="38.25">
      <c r="A349" s="94">
        <f t="shared" si="10"/>
        <v>338</v>
      </c>
      <c r="B349" s="185" t="s">
        <v>183</v>
      </c>
      <c r="C349" s="186" t="s">
        <v>61</v>
      </c>
      <c r="D349" s="186" t="s">
        <v>862</v>
      </c>
      <c r="E349" s="186" t="s">
        <v>172</v>
      </c>
      <c r="F349" s="187">
        <v>1000000</v>
      </c>
      <c r="G349" s="95">
        <f t="shared" si="11"/>
        <v>1000</v>
      </c>
      <c r="H349" s="45">
        <v>65843024.28</v>
      </c>
    </row>
    <row r="350" spans="1:8" ht="153">
      <c r="A350" s="94">
        <f t="shared" si="10"/>
        <v>339</v>
      </c>
      <c r="B350" s="185" t="s">
        <v>662</v>
      </c>
      <c r="C350" s="186" t="s">
        <v>61</v>
      </c>
      <c r="D350" s="186" t="s">
        <v>599</v>
      </c>
      <c r="E350" s="186" t="s">
        <v>19</v>
      </c>
      <c r="F350" s="187">
        <v>172259000</v>
      </c>
      <c r="G350" s="95">
        <f t="shared" si="11"/>
        <v>172259</v>
      </c>
      <c r="H350" s="45">
        <v>49166451.97</v>
      </c>
    </row>
    <row r="351" spans="1:8" ht="25.5">
      <c r="A351" s="94">
        <f t="shared" si="10"/>
        <v>340</v>
      </c>
      <c r="B351" s="185" t="s">
        <v>189</v>
      </c>
      <c r="C351" s="186" t="s">
        <v>61</v>
      </c>
      <c r="D351" s="186" t="s">
        <v>599</v>
      </c>
      <c r="E351" s="186" t="s">
        <v>173</v>
      </c>
      <c r="F351" s="187">
        <v>172259000</v>
      </c>
      <c r="G351" s="95">
        <f t="shared" si="11"/>
        <v>172259</v>
      </c>
      <c r="H351" s="45">
        <v>40201339.96</v>
      </c>
    </row>
    <row r="352" spans="1:8" ht="165.75">
      <c r="A352" s="94">
        <f t="shared" si="10"/>
        <v>341</v>
      </c>
      <c r="B352" s="185" t="s">
        <v>663</v>
      </c>
      <c r="C352" s="186" t="s">
        <v>61</v>
      </c>
      <c r="D352" s="186" t="s">
        <v>601</v>
      </c>
      <c r="E352" s="186" t="s">
        <v>19</v>
      </c>
      <c r="F352" s="187">
        <v>7544000.03</v>
      </c>
      <c r="G352" s="95">
        <f t="shared" si="11"/>
        <v>7544.00003</v>
      </c>
      <c r="H352" s="45">
        <v>5954410.67</v>
      </c>
    </row>
    <row r="353" spans="1:8" ht="38.25">
      <c r="A353" s="94">
        <f t="shared" si="10"/>
        <v>342</v>
      </c>
      <c r="B353" s="185" t="s">
        <v>183</v>
      </c>
      <c r="C353" s="186" t="s">
        <v>61</v>
      </c>
      <c r="D353" s="186" t="s">
        <v>601</v>
      </c>
      <c r="E353" s="186" t="s">
        <v>172</v>
      </c>
      <c r="F353" s="187">
        <v>7544000.03</v>
      </c>
      <c r="G353" s="95">
        <f t="shared" si="11"/>
        <v>7544.00003</v>
      </c>
      <c r="H353" s="45">
        <v>1870613.3</v>
      </c>
    </row>
    <row r="354" spans="1:8" ht="38.25">
      <c r="A354" s="94">
        <f t="shared" si="10"/>
        <v>343</v>
      </c>
      <c r="B354" s="185" t="s">
        <v>925</v>
      </c>
      <c r="C354" s="186" t="s">
        <v>61</v>
      </c>
      <c r="D354" s="186" t="s">
        <v>920</v>
      </c>
      <c r="E354" s="186" t="s">
        <v>19</v>
      </c>
      <c r="F354" s="187">
        <v>20854000</v>
      </c>
      <c r="G354" s="95">
        <f t="shared" si="11"/>
        <v>20854</v>
      </c>
      <c r="H354" s="45">
        <v>1140088.04</v>
      </c>
    </row>
    <row r="355" spans="1:8" ht="38.25">
      <c r="A355" s="94">
        <f t="shared" si="10"/>
        <v>344</v>
      </c>
      <c r="B355" s="185" t="s">
        <v>183</v>
      </c>
      <c r="C355" s="186" t="s">
        <v>61</v>
      </c>
      <c r="D355" s="186" t="s">
        <v>920</v>
      </c>
      <c r="E355" s="186" t="s">
        <v>172</v>
      </c>
      <c r="F355" s="187">
        <v>20854000</v>
      </c>
      <c r="G355" s="95">
        <f t="shared" si="11"/>
        <v>20854</v>
      </c>
      <c r="H355" s="45">
        <v>2788157.38</v>
      </c>
    </row>
    <row r="356" spans="1:8" ht="63.75">
      <c r="A356" s="94">
        <f t="shared" si="10"/>
        <v>345</v>
      </c>
      <c r="B356" s="185" t="s">
        <v>1016</v>
      </c>
      <c r="C356" s="186" t="s">
        <v>61</v>
      </c>
      <c r="D356" s="186" t="s">
        <v>1017</v>
      </c>
      <c r="E356" s="186" t="s">
        <v>19</v>
      </c>
      <c r="F356" s="187">
        <v>1151489</v>
      </c>
      <c r="G356" s="95">
        <f t="shared" si="11"/>
        <v>1151.489</v>
      </c>
      <c r="H356" s="45">
        <v>2788157.38</v>
      </c>
    </row>
    <row r="357" spans="1:8" ht="38.25">
      <c r="A357" s="94">
        <f t="shared" si="10"/>
        <v>346</v>
      </c>
      <c r="B357" s="185" t="s">
        <v>183</v>
      </c>
      <c r="C357" s="186" t="s">
        <v>61</v>
      </c>
      <c r="D357" s="186" t="s">
        <v>1017</v>
      </c>
      <c r="E357" s="186" t="s">
        <v>172</v>
      </c>
      <c r="F357" s="187">
        <v>1151489</v>
      </c>
      <c r="G357" s="95">
        <f t="shared" si="11"/>
        <v>1151.489</v>
      </c>
      <c r="H357" s="45">
        <v>12731438.33</v>
      </c>
    </row>
    <row r="358" spans="1:8" ht="51">
      <c r="A358" s="94">
        <f t="shared" si="10"/>
        <v>347</v>
      </c>
      <c r="B358" s="185" t="s">
        <v>964</v>
      </c>
      <c r="C358" s="186" t="s">
        <v>61</v>
      </c>
      <c r="D358" s="186" t="s">
        <v>955</v>
      </c>
      <c r="E358" s="186" t="s">
        <v>19</v>
      </c>
      <c r="F358" s="187">
        <v>1649265</v>
      </c>
      <c r="G358" s="95">
        <f t="shared" si="11"/>
        <v>1649.265</v>
      </c>
      <c r="H358" s="45">
        <v>9996760.33</v>
      </c>
    </row>
    <row r="359" spans="1:8" ht="38.25">
      <c r="A359" s="94">
        <f t="shared" si="10"/>
        <v>348</v>
      </c>
      <c r="B359" s="185" t="s">
        <v>183</v>
      </c>
      <c r="C359" s="186" t="s">
        <v>61</v>
      </c>
      <c r="D359" s="186" t="s">
        <v>955</v>
      </c>
      <c r="E359" s="186" t="s">
        <v>172</v>
      </c>
      <c r="F359" s="187">
        <v>1649265</v>
      </c>
      <c r="G359" s="95">
        <f t="shared" si="11"/>
        <v>1649.265</v>
      </c>
      <c r="H359" s="45">
        <v>2734678</v>
      </c>
    </row>
    <row r="360" spans="1:8" ht="25.5">
      <c r="A360" s="94">
        <f t="shared" si="10"/>
        <v>349</v>
      </c>
      <c r="B360" s="185" t="s">
        <v>709</v>
      </c>
      <c r="C360" s="186" t="s">
        <v>61</v>
      </c>
      <c r="D360" s="186" t="s">
        <v>956</v>
      </c>
      <c r="E360" s="186" t="s">
        <v>19</v>
      </c>
      <c r="F360" s="187">
        <v>2047453.09</v>
      </c>
      <c r="G360" s="95">
        <f t="shared" si="11"/>
        <v>2047.45309</v>
      </c>
      <c r="H360" s="45">
        <v>1106976.6</v>
      </c>
    </row>
    <row r="361" spans="1:8" ht="12.75">
      <c r="A361" s="94">
        <f t="shared" si="10"/>
        <v>350</v>
      </c>
      <c r="B361" s="185" t="s">
        <v>192</v>
      </c>
      <c r="C361" s="186" t="s">
        <v>61</v>
      </c>
      <c r="D361" s="186" t="s">
        <v>956</v>
      </c>
      <c r="E361" s="186" t="s">
        <v>175</v>
      </c>
      <c r="F361" s="187">
        <v>2047453.09</v>
      </c>
      <c r="G361" s="95">
        <f t="shared" si="11"/>
        <v>2047.45309</v>
      </c>
      <c r="H361" s="45">
        <v>1106976.6</v>
      </c>
    </row>
    <row r="362" spans="1:8" ht="12.75">
      <c r="A362" s="94">
        <f t="shared" si="10"/>
        <v>351</v>
      </c>
      <c r="B362" s="185" t="s">
        <v>896</v>
      </c>
      <c r="C362" s="186" t="s">
        <v>61</v>
      </c>
      <c r="D362" s="186" t="s">
        <v>865</v>
      </c>
      <c r="E362" s="186" t="s">
        <v>19</v>
      </c>
      <c r="F362" s="187">
        <v>17029714</v>
      </c>
      <c r="G362" s="95">
        <f t="shared" si="11"/>
        <v>17029.714</v>
      </c>
      <c r="H362" s="45">
        <v>50000</v>
      </c>
    </row>
    <row r="363" spans="1:8" ht="38.25">
      <c r="A363" s="94">
        <f t="shared" si="10"/>
        <v>352</v>
      </c>
      <c r="B363" s="185" t="s">
        <v>183</v>
      </c>
      <c r="C363" s="186" t="s">
        <v>61</v>
      </c>
      <c r="D363" s="186" t="s">
        <v>865</v>
      </c>
      <c r="E363" s="186" t="s">
        <v>172</v>
      </c>
      <c r="F363" s="187">
        <v>17029714</v>
      </c>
      <c r="G363" s="95">
        <f t="shared" si="11"/>
        <v>17029.714</v>
      </c>
      <c r="H363" s="45">
        <v>50000</v>
      </c>
    </row>
    <row r="364" spans="1:8" ht="51">
      <c r="A364" s="94">
        <f t="shared" si="10"/>
        <v>353</v>
      </c>
      <c r="B364" s="185" t="s">
        <v>1018</v>
      </c>
      <c r="C364" s="186" t="s">
        <v>61</v>
      </c>
      <c r="D364" s="186" t="s">
        <v>1019</v>
      </c>
      <c r="E364" s="186" t="s">
        <v>19</v>
      </c>
      <c r="F364" s="187">
        <v>1018701</v>
      </c>
      <c r="G364" s="95">
        <f t="shared" si="11"/>
        <v>1018.701</v>
      </c>
      <c r="H364" s="45">
        <v>21706180</v>
      </c>
    </row>
    <row r="365" spans="1:8" ht="38.25">
      <c r="A365" s="94">
        <f t="shared" si="10"/>
        <v>354</v>
      </c>
      <c r="B365" s="185" t="s">
        <v>183</v>
      </c>
      <c r="C365" s="186" t="s">
        <v>61</v>
      </c>
      <c r="D365" s="186" t="s">
        <v>1019</v>
      </c>
      <c r="E365" s="186" t="s">
        <v>172</v>
      </c>
      <c r="F365" s="187">
        <v>1018701</v>
      </c>
      <c r="G365" s="95">
        <f t="shared" si="11"/>
        <v>1018.701</v>
      </c>
      <c r="H365" s="45">
        <v>19825750</v>
      </c>
    </row>
    <row r="366" spans="1:8" ht="63.75">
      <c r="A366" s="94">
        <f t="shared" si="10"/>
        <v>355</v>
      </c>
      <c r="B366" s="185" t="s">
        <v>1020</v>
      </c>
      <c r="C366" s="186" t="s">
        <v>61</v>
      </c>
      <c r="D366" s="186" t="s">
        <v>1021</v>
      </c>
      <c r="E366" s="186" t="s">
        <v>19</v>
      </c>
      <c r="F366" s="187">
        <v>5311551</v>
      </c>
      <c r="G366" s="95">
        <f t="shared" si="11"/>
        <v>5311.551</v>
      </c>
      <c r="H366" s="45">
        <v>17791450</v>
      </c>
    </row>
    <row r="367" spans="1:8" ht="38.25">
      <c r="A367" s="94">
        <f t="shared" si="10"/>
        <v>356</v>
      </c>
      <c r="B367" s="185" t="s">
        <v>183</v>
      </c>
      <c r="C367" s="186" t="s">
        <v>61</v>
      </c>
      <c r="D367" s="186" t="s">
        <v>1021</v>
      </c>
      <c r="E367" s="186" t="s">
        <v>172</v>
      </c>
      <c r="F367" s="187">
        <v>5311551</v>
      </c>
      <c r="G367" s="95">
        <f t="shared" si="11"/>
        <v>5311.551</v>
      </c>
      <c r="H367" s="45">
        <v>8762350</v>
      </c>
    </row>
    <row r="368" spans="1:8" ht="51">
      <c r="A368" s="94">
        <f t="shared" si="10"/>
        <v>357</v>
      </c>
      <c r="B368" s="185" t="s">
        <v>1015</v>
      </c>
      <c r="C368" s="186" t="s">
        <v>61</v>
      </c>
      <c r="D368" s="186" t="s">
        <v>1060</v>
      </c>
      <c r="E368" s="186" t="s">
        <v>19</v>
      </c>
      <c r="F368" s="187">
        <v>1500000</v>
      </c>
      <c r="G368" s="95">
        <f t="shared" si="11"/>
        <v>1500</v>
      </c>
      <c r="H368" s="45">
        <v>8762350</v>
      </c>
    </row>
    <row r="369" spans="1:8" ht="38.25">
      <c r="A369" s="94">
        <f t="shared" si="10"/>
        <v>358</v>
      </c>
      <c r="B369" s="185" t="s">
        <v>183</v>
      </c>
      <c r="C369" s="186" t="s">
        <v>61</v>
      </c>
      <c r="D369" s="186" t="s">
        <v>1060</v>
      </c>
      <c r="E369" s="186" t="s">
        <v>172</v>
      </c>
      <c r="F369" s="187">
        <v>1500000</v>
      </c>
      <c r="G369" s="95">
        <f t="shared" si="11"/>
        <v>1500</v>
      </c>
      <c r="H369" s="45">
        <v>1500000</v>
      </c>
    </row>
    <row r="370" spans="1:8" ht="12.75">
      <c r="A370" s="94">
        <f t="shared" si="10"/>
        <v>359</v>
      </c>
      <c r="B370" s="185" t="s">
        <v>664</v>
      </c>
      <c r="C370" s="186" t="s">
        <v>617</v>
      </c>
      <c r="D370" s="186" t="s">
        <v>478</v>
      </c>
      <c r="E370" s="186" t="s">
        <v>19</v>
      </c>
      <c r="F370" s="187">
        <v>64772926.2</v>
      </c>
      <c r="G370" s="95">
        <f t="shared" si="11"/>
        <v>64772.9262</v>
      </c>
      <c r="H370" s="45">
        <v>1500000</v>
      </c>
    </row>
    <row r="371" spans="1:8" ht="63.75">
      <c r="A371" s="94">
        <f t="shared" si="10"/>
        <v>360</v>
      </c>
      <c r="B371" s="185" t="s">
        <v>899</v>
      </c>
      <c r="C371" s="186" t="s">
        <v>617</v>
      </c>
      <c r="D371" s="186" t="s">
        <v>618</v>
      </c>
      <c r="E371" s="186" t="s">
        <v>19</v>
      </c>
      <c r="F371" s="187">
        <v>64772926.2</v>
      </c>
      <c r="G371" s="95">
        <f t="shared" si="11"/>
        <v>64772.9262</v>
      </c>
      <c r="H371" s="45">
        <v>150000</v>
      </c>
    </row>
    <row r="372" spans="1:8" ht="25.5">
      <c r="A372" s="94">
        <f t="shared" si="10"/>
        <v>361</v>
      </c>
      <c r="B372" s="185" t="s">
        <v>256</v>
      </c>
      <c r="C372" s="186" t="s">
        <v>617</v>
      </c>
      <c r="D372" s="186" t="s">
        <v>619</v>
      </c>
      <c r="E372" s="186" t="s">
        <v>19</v>
      </c>
      <c r="F372" s="187">
        <v>64772926.2</v>
      </c>
      <c r="G372" s="95">
        <f t="shared" si="11"/>
        <v>64772.9262</v>
      </c>
      <c r="H372" s="45">
        <v>150000</v>
      </c>
    </row>
    <row r="373" spans="1:8" ht="25.5">
      <c r="A373" s="94">
        <f t="shared" si="10"/>
        <v>362</v>
      </c>
      <c r="B373" s="185" t="s">
        <v>258</v>
      </c>
      <c r="C373" s="186" t="s">
        <v>617</v>
      </c>
      <c r="D373" s="186" t="s">
        <v>620</v>
      </c>
      <c r="E373" s="186" t="s">
        <v>19</v>
      </c>
      <c r="F373" s="187">
        <v>47133044.52</v>
      </c>
      <c r="G373" s="95">
        <f t="shared" si="11"/>
        <v>47133.04452</v>
      </c>
      <c r="H373" s="45">
        <v>804000</v>
      </c>
    </row>
    <row r="374" spans="1:8" ht="25.5">
      <c r="A374" s="94">
        <f t="shared" si="10"/>
        <v>363</v>
      </c>
      <c r="B374" s="185" t="s">
        <v>189</v>
      </c>
      <c r="C374" s="186" t="s">
        <v>617</v>
      </c>
      <c r="D374" s="186" t="s">
        <v>620</v>
      </c>
      <c r="E374" s="186" t="s">
        <v>173</v>
      </c>
      <c r="F374" s="187">
        <v>39430612.25</v>
      </c>
      <c r="G374" s="95">
        <f t="shared" si="11"/>
        <v>39430.61225</v>
      </c>
      <c r="H374" s="45">
        <v>804000</v>
      </c>
    </row>
    <row r="375" spans="1:8" ht="38.25">
      <c r="A375" s="165">
        <f t="shared" si="10"/>
        <v>364</v>
      </c>
      <c r="B375" s="185" t="s">
        <v>183</v>
      </c>
      <c r="C375" s="186" t="s">
        <v>617</v>
      </c>
      <c r="D375" s="186" t="s">
        <v>620</v>
      </c>
      <c r="E375" s="186" t="s">
        <v>172</v>
      </c>
      <c r="F375" s="187">
        <v>5296185.97</v>
      </c>
      <c r="G375" s="166">
        <f t="shared" si="11"/>
        <v>5296.1859699999995</v>
      </c>
      <c r="H375" s="45">
        <v>6575100</v>
      </c>
    </row>
    <row r="376" spans="1:8" ht="12.75">
      <c r="A376" s="94">
        <f t="shared" si="10"/>
        <v>365</v>
      </c>
      <c r="B376" s="185" t="s">
        <v>192</v>
      </c>
      <c r="C376" s="186" t="s">
        <v>617</v>
      </c>
      <c r="D376" s="186" t="s">
        <v>620</v>
      </c>
      <c r="E376" s="186" t="s">
        <v>175</v>
      </c>
      <c r="F376" s="187">
        <v>1331799.3</v>
      </c>
      <c r="G376" s="95">
        <f t="shared" si="11"/>
        <v>1331.7993000000001</v>
      </c>
      <c r="H376" s="45">
        <v>6575100</v>
      </c>
    </row>
    <row r="377" spans="1:8" ht="12.75">
      <c r="A377" s="94">
        <f t="shared" si="10"/>
        <v>366</v>
      </c>
      <c r="B377" s="185" t="s">
        <v>936</v>
      </c>
      <c r="C377" s="186" t="s">
        <v>617</v>
      </c>
      <c r="D377" s="186" t="s">
        <v>620</v>
      </c>
      <c r="E377" s="186" t="s">
        <v>935</v>
      </c>
      <c r="F377" s="187">
        <v>6000</v>
      </c>
      <c r="G377" s="95">
        <f t="shared" si="11"/>
        <v>6</v>
      </c>
      <c r="H377" s="45">
        <v>2034300</v>
      </c>
    </row>
    <row r="378" spans="1:8" ht="12.75">
      <c r="A378" s="94">
        <f t="shared" si="10"/>
        <v>367</v>
      </c>
      <c r="B378" s="185" t="s">
        <v>190</v>
      </c>
      <c r="C378" s="186" t="s">
        <v>617</v>
      </c>
      <c r="D378" s="186" t="s">
        <v>620</v>
      </c>
      <c r="E378" s="186" t="s">
        <v>174</v>
      </c>
      <c r="F378" s="187">
        <v>1068447</v>
      </c>
      <c r="G378" s="95">
        <f t="shared" si="11"/>
        <v>1068.447</v>
      </c>
      <c r="H378" s="45">
        <v>500000</v>
      </c>
    </row>
    <row r="379" spans="1:8" ht="38.25">
      <c r="A379" s="94">
        <f t="shared" si="10"/>
        <v>368</v>
      </c>
      <c r="B379" s="185" t="s">
        <v>259</v>
      </c>
      <c r="C379" s="186" t="s">
        <v>617</v>
      </c>
      <c r="D379" s="186" t="s">
        <v>621</v>
      </c>
      <c r="E379" s="186" t="s">
        <v>19</v>
      </c>
      <c r="F379" s="187">
        <v>2793753.19</v>
      </c>
      <c r="G379" s="95">
        <f t="shared" si="11"/>
        <v>2793.75319</v>
      </c>
      <c r="H379" s="45">
        <v>500000</v>
      </c>
    </row>
    <row r="380" spans="1:8" ht="38.25">
      <c r="A380" s="94">
        <f t="shared" si="10"/>
        <v>369</v>
      </c>
      <c r="B380" s="185" t="s">
        <v>183</v>
      </c>
      <c r="C380" s="186" t="s">
        <v>617</v>
      </c>
      <c r="D380" s="186" t="s">
        <v>621</v>
      </c>
      <c r="E380" s="186" t="s">
        <v>172</v>
      </c>
      <c r="F380" s="187">
        <v>2793753.19</v>
      </c>
      <c r="G380" s="95">
        <f t="shared" si="11"/>
        <v>2793.75319</v>
      </c>
      <c r="H380" s="45">
        <v>755000</v>
      </c>
    </row>
    <row r="381" spans="1:8" ht="38.25">
      <c r="A381" s="94">
        <f t="shared" si="10"/>
        <v>370</v>
      </c>
      <c r="B381" s="185" t="s">
        <v>257</v>
      </c>
      <c r="C381" s="186" t="s">
        <v>617</v>
      </c>
      <c r="D381" s="186" t="s">
        <v>622</v>
      </c>
      <c r="E381" s="186" t="s">
        <v>19</v>
      </c>
      <c r="F381" s="187">
        <v>13664151.89</v>
      </c>
      <c r="G381" s="95">
        <f t="shared" si="11"/>
        <v>13664.151890000001</v>
      </c>
      <c r="H381" s="45">
        <v>755000</v>
      </c>
    </row>
    <row r="382" spans="1:8" ht="38.25">
      <c r="A382" s="96">
        <f t="shared" si="10"/>
        <v>371</v>
      </c>
      <c r="B382" s="185" t="s">
        <v>183</v>
      </c>
      <c r="C382" s="186" t="s">
        <v>617</v>
      </c>
      <c r="D382" s="186" t="s">
        <v>622</v>
      </c>
      <c r="E382" s="186" t="s">
        <v>172</v>
      </c>
      <c r="F382" s="187">
        <v>10856289.46</v>
      </c>
      <c r="G382" s="97">
        <f t="shared" si="11"/>
        <v>10856.289460000002</v>
      </c>
      <c r="H382" s="45">
        <v>779300</v>
      </c>
    </row>
    <row r="383" spans="1:8" ht="12.75">
      <c r="A383" s="94">
        <f t="shared" si="10"/>
        <v>372</v>
      </c>
      <c r="B383" s="185" t="s">
        <v>192</v>
      </c>
      <c r="C383" s="186" t="s">
        <v>617</v>
      </c>
      <c r="D383" s="186" t="s">
        <v>622</v>
      </c>
      <c r="E383" s="186" t="s">
        <v>175</v>
      </c>
      <c r="F383" s="187">
        <v>2807862.43</v>
      </c>
      <c r="G383" s="95">
        <f t="shared" si="11"/>
        <v>2807.86243</v>
      </c>
      <c r="H383" s="45">
        <v>779300</v>
      </c>
    </row>
    <row r="384" spans="1:11" ht="25.5">
      <c r="A384" s="94">
        <f t="shared" si="10"/>
        <v>373</v>
      </c>
      <c r="B384" s="185" t="s">
        <v>709</v>
      </c>
      <c r="C384" s="186" t="s">
        <v>617</v>
      </c>
      <c r="D384" s="186" t="s">
        <v>957</v>
      </c>
      <c r="E384" s="186" t="s">
        <v>19</v>
      </c>
      <c r="F384" s="187">
        <v>1131976.6</v>
      </c>
      <c r="G384" s="95">
        <f t="shared" si="11"/>
        <v>1131.9766000000002</v>
      </c>
      <c r="H384" s="45">
        <v>1880430</v>
      </c>
      <c r="K384" s="46"/>
    </row>
    <row r="385" spans="1:8" ht="12.75">
      <c r="A385" s="94">
        <f t="shared" si="10"/>
        <v>374</v>
      </c>
      <c r="B385" s="185" t="s">
        <v>192</v>
      </c>
      <c r="C385" s="186" t="s">
        <v>617</v>
      </c>
      <c r="D385" s="186" t="s">
        <v>957</v>
      </c>
      <c r="E385" s="186" t="s">
        <v>175</v>
      </c>
      <c r="F385" s="187">
        <v>1131976.6</v>
      </c>
      <c r="G385" s="95">
        <f t="shared" si="11"/>
        <v>1131.9766000000002</v>
      </c>
      <c r="H385" s="45">
        <v>960930</v>
      </c>
    </row>
    <row r="386" spans="1:8" ht="25.5">
      <c r="A386" s="94">
        <f t="shared" si="10"/>
        <v>375</v>
      </c>
      <c r="B386" s="185" t="s">
        <v>770</v>
      </c>
      <c r="C386" s="186" t="s">
        <v>617</v>
      </c>
      <c r="D386" s="186" t="s">
        <v>711</v>
      </c>
      <c r="E386" s="186" t="s">
        <v>19</v>
      </c>
      <c r="F386" s="187">
        <v>50000</v>
      </c>
      <c r="G386" s="95">
        <f t="shared" si="11"/>
        <v>50</v>
      </c>
      <c r="H386" s="45">
        <v>960930</v>
      </c>
    </row>
    <row r="387" spans="1:8" ht="38.25">
      <c r="A387" s="94">
        <f t="shared" si="10"/>
        <v>376</v>
      </c>
      <c r="B387" s="185" t="s">
        <v>183</v>
      </c>
      <c r="C387" s="186" t="s">
        <v>617</v>
      </c>
      <c r="D387" s="186" t="s">
        <v>711</v>
      </c>
      <c r="E387" s="186" t="s">
        <v>172</v>
      </c>
      <c r="F387" s="187">
        <v>50000</v>
      </c>
      <c r="G387" s="95">
        <f t="shared" si="11"/>
        <v>50</v>
      </c>
      <c r="H387" s="45">
        <v>312522</v>
      </c>
    </row>
    <row r="388" spans="1:8" ht="12.75">
      <c r="A388" s="94">
        <f t="shared" si="10"/>
        <v>377</v>
      </c>
      <c r="B388" s="185" t="s">
        <v>665</v>
      </c>
      <c r="C388" s="186" t="s">
        <v>62</v>
      </c>
      <c r="D388" s="186" t="s">
        <v>478</v>
      </c>
      <c r="E388" s="186" t="s">
        <v>19</v>
      </c>
      <c r="F388" s="187">
        <v>23052814.33</v>
      </c>
      <c r="G388" s="95">
        <f t="shared" si="11"/>
        <v>23052.814329999997</v>
      </c>
      <c r="H388" s="45">
        <v>573558</v>
      </c>
    </row>
    <row r="389" spans="1:8" ht="51">
      <c r="A389" s="165">
        <f t="shared" si="10"/>
        <v>378</v>
      </c>
      <c r="B389" s="185" t="s">
        <v>895</v>
      </c>
      <c r="C389" s="186" t="s">
        <v>62</v>
      </c>
      <c r="D389" s="186" t="s">
        <v>576</v>
      </c>
      <c r="E389" s="186" t="s">
        <v>19</v>
      </c>
      <c r="F389" s="187">
        <v>21375724.8</v>
      </c>
      <c r="G389" s="166">
        <f t="shared" si="11"/>
        <v>21375.7248</v>
      </c>
      <c r="H389" s="45">
        <v>74850</v>
      </c>
    </row>
    <row r="390" spans="1:8" ht="51">
      <c r="A390" s="94">
        <f t="shared" si="10"/>
        <v>379</v>
      </c>
      <c r="B390" s="185" t="s">
        <v>247</v>
      </c>
      <c r="C390" s="186" t="s">
        <v>62</v>
      </c>
      <c r="D390" s="186" t="s">
        <v>603</v>
      </c>
      <c r="E390" s="186" t="s">
        <v>19</v>
      </c>
      <c r="F390" s="187">
        <v>19337801.8</v>
      </c>
      <c r="G390" s="95">
        <f t="shared" si="11"/>
        <v>19337.8018</v>
      </c>
      <c r="H390" s="45">
        <v>919500</v>
      </c>
    </row>
    <row r="391" spans="1:8" ht="38.25">
      <c r="A391" s="94">
        <f t="shared" si="10"/>
        <v>380</v>
      </c>
      <c r="B391" s="185" t="s">
        <v>248</v>
      </c>
      <c r="C391" s="186" t="s">
        <v>62</v>
      </c>
      <c r="D391" s="186" t="s">
        <v>604</v>
      </c>
      <c r="E391" s="186" t="s">
        <v>19</v>
      </c>
      <c r="F391" s="187">
        <v>10354201.8</v>
      </c>
      <c r="G391" s="95">
        <f t="shared" si="11"/>
        <v>10354.2018</v>
      </c>
      <c r="H391" s="45">
        <v>111000</v>
      </c>
    </row>
    <row r="392" spans="1:8" ht="38.25">
      <c r="A392" s="96">
        <f t="shared" si="10"/>
        <v>381</v>
      </c>
      <c r="B392" s="185" t="s">
        <v>183</v>
      </c>
      <c r="C392" s="186" t="s">
        <v>62</v>
      </c>
      <c r="D392" s="186" t="s">
        <v>604</v>
      </c>
      <c r="E392" s="186" t="s">
        <v>172</v>
      </c>
      <c r="F392" s="187">
        <v>10354201.8</v>
      </c>
      <c r="G392" s="97">
        <f t="shared" si="11"/>
        <v>10354.2018</v>
      </c>
      <c r="H392" s="45">
        <v>111000</v>
      </c>
    </row>
    <row r="393" spans="1:8" ht="38.25">
      <c r="A393" s="94">
        <f t="shared" si="10"/>
        <v>382</v>
      </c>
      <c r="B393" s="185" t="s">
        <v>249</v>
      </c>
      <c r="C393" s="186" t="s">
        <v>62</v>
      </c>
      <c r="D393" s="186" t="s">
        <v>605</v>
      </c>
      <c r="E393" s="186" t="s">
        <v>19</v>
      </c>
      <c r="F393" s="187">
        <v>1500000</v>
      </c>
      <c r="G393" s="95">
        <f t="shared" si="11"/>
        <v>1500</v>
      </c>
      <c r="H393" s="45">
        <v>93900</v>
      </c>
    </row>
    <row r="394" spans="1:8" ht="25.5">
      <c r="A394" s="94">
        <f t="shared" si="10"/>
        <v>383</v>
      </c>
      <c r="B394" s="185" t="s">
        <v>189</v>
      </c>
      <c r="C394" s="186" t="s">
        <v>62</v>
      </c>
      <c r="D394" s="186" t="s">
        <v>605</v>
      </c>
      <c r="E394" s="186" t="s">
        <v>173</v>
      </c>
      <c r="F394" s="187">
        <v>1500000</v>
      </c>
      <c r="G394" s="95">
        <f t="shared" si="11"/>
        <v>1500</v>
      </c>
      <c r="H394" s="45">
        <v>93900</v>
      </c>
    </row>
    <row r="395" spans="1:8" ht="63.75">
      <c r="A395" s="94">
        <f t="shared" si="10"/>
        <v>384</v>
      </c>
      <c r="B395" s="185" t="s">
        <v>250</v>
      </c>
      <c r="C395" s="186" t="s">
        <v>62</v>
      </c>
      <c r="D395" s="186" t="s">
        <v>606</v>
      </c>
      <c r="E395" s="186" t="s">
        <v>19</v>
      </c>
      <c r="F395" s="187">
        <v>150000</v>
      </c>
      <c r="G395" s="95">
        <f t="shared" si="11"/>
        <v>150</v>
      </c>
      <c r="H395" s="45">
        <v>29600</v>
      </c>
    </row>
    <row r="396" spans="1:8" ht="38.25">
      <c r="A396" s="94">
        <f t="shared" si="10"/>
        <v>385</v>
      </c>
      <c r="B396" s="185" t="s">
        <v>183</v>
      </c>
      <c r="C396" s="186" t="s">
        <v>62</v>
      </c>
      <c r="D396" s="186" t="s">
        <v>606</v>
      </c>
      <c r="E396" s="186" t="s">
        <v>172</v>
      </c>
      <c r="F396" s="187">
        <v>150000</v>
      </c>
      <c r="G396" s="95">
        <f t="shared" si="11"/>
        <v>150</v>
      </c>
      <c r="H396" s="45">
        <v>29600</v>
      </c>
    </row>
    <row r="397" spans="1:8" ht="114.75">
      <c r="A397" s="94">
        <f aca="true" t="shared" si="12" ref="A397:A460">1+A396</f>
        <v>386</v>
      </c>
      <c r="B397" s="185" t="s">
        <v>900</v>
      </c>
      <c r="C397" s="186" t="s">
        <v>62</v>
      </c>
      <c r="D397" s="186" t="s">
        <v>867</v>
      </c>
      <c r="E397" s="186" t="s">
        <v>19</v>
      </c>
      <c r="F397" s="187">
        <v>758500</v>
      </c>
      <c r="G397" s="95">
        <f aca="true" t="shared" si="13" ref="G397:G460">F397/1000</f>
        <v>758.5</v>
      </c>
      <c r="H397" s="45">
        <v>80000</v>
      </c>
    </row>
    <row r="398" spans="1:8" ht="38.25">
      <c r="A398" s="94">
        <f t="shared" si="12"/>
        <v>387</v>
      </c>
      <c r="B398" s="185" t="s">
        <v>183</v>
      </c>
      <c r="C398" s="186" t="s">
        <v>62</v>
      </c>
      <c r="D398" s="186" t="s">
        <v>867</v>
      </c>
      <c r="E398" s="186" t="s">
        <v>172</v>
      </c>
      <c r="F398" s="187">
        <v>758500</v>
      </c>
      <c r="G398" s="95">
        <f t="shared" si="13"/>
        <v>758.5</v>
      </c>
      <c r="H398" s="45">
        <v>80000</v>
      </c>
    </row>
    <row r="399" spans="1:8" ht="25.5">
      <c r="A399" s="94">
        <f t="shared" si="12"/>
        <v>388</v>
      </c>
      <c r="B399" s="185" t="s">
        <v>404</v>
      </c>
      <c r="C399" s="186" t="s">
        <v>62</v>
      </c>
      <c r="D399" s="186" t="s">
        <v>607</v>
      </c>
      <c r="E399" s="186" t="s">
        <v>19</v>
      </c>
      <c r="F399" s="187">
        <v>6575100</v>
      </c>
      <c r="G399" s="95">
        <f t="shared" si="13"/>
        <v>6575.1</v>
      </c>
      <c r="H399" s="45">
        <v>80000</v>
      </c>
    </row>
    <row r="400" spans="1:8" ht="38.25">
      <c r="A400" s="94">
        <f t="shared" si="12"/>
        <v>389</v>
      </c>
      <c r="B400" s="185" t="s">
        <v>183</v>
      </c>
      <c r="C400" s="186" t="s">
        <v>62</v>
      </c>
      <c r="D400" s="186" t="s">
        <v>607</v>
      </c>
      <c r="E400" s="186" t="s">
        <v>172</v>
      </c>
      <c r="F400" s="187">
        <v>6575100</v>
      </c>
      <c r="G400" s="95">
        <f t="shared" si="13"/>
        <v>6575.1</v>
      </c>
      <c r="H400" s="45">
        <v>80000</v>
      </c>
    </row>
    <row r="401" spans="1:8" ht="38.25">
      <c r="A401" s="167">
        <f t="shared" si="12"/>
        <v>390</v>
      </c>
      <c r="B401" s="185" t="s">
        <v>251</v>
      </c>
      <c r="C401" s="186" t="s">
        <v>62</v>
      </c>
      <c r="D401" s="186" t="s">
        <v>608</v>
      </c>
      <c r="E401" s="186" t="s">
        <v>19</v>
      </c>
      <c r="F401" s="187">
        <v>2037923</v>
      </c>
      <c r="G401" s="168">
        <f t="shared" si="13"/>
        <v>2037.923</v>
      </c>
      <c r="H401" s="45">
        <v>25000</v>
      </c>
    </row>
    <row r="402" spans="1:8" ht="51">
      <c r="A402" s="94">
        <f t="shared" si="12"/>
        <v>391</v>
      </c>
      <c r="B402" s="185" t="s">
        <v>252</v>
      </c>
      <c r="C402" s="186" t="s">
        <v>62</v>
      </c>
      <c r="D402" s="186" t="s">
        <v>609</v>
      </c>
      <c r="E402" s="186" t="s">
        <v>19</v>
      </c>
      <c r="F402" s="187">
        <v>500000</v>
      </c>
      <c r="G402" s="95">
        <f t="shared" si="13"/>
        <v>500</v>
      </c>
      <c r="H402" s="45">
        <v>25000</v>
      </c>
    </row>
    <row r="403" spans="1:8" ht="38.25">
      <c r="A403" s="94">
        <f t="shared" si="12"/>
        <v>392</v>
      </c>
      <c r="B403" s="185" t="s">
        <v>183</v>
      </c>
      <c r="C403" s="186" t="s">
        <v>62</v>
      </c>
      <c r="D403" s="186" t="s">
        <v>609</v>
      </c>
      <c r="E403" s="186" t="s">
        <v>172</v>
      </c>
      <c r="F403" s="187">
        <v>500000</v>
      </c>
      <c r="G403" s="95">
        <f t="shared" si="13"/>
        <v>500</v>
      </c>
      <c r="H403" s="45">
        <v>500000</v>
      </c>
    </row>
    <row r="404" spans="1:8" ht="38.25">
      <c r="A404" s="94">
        <f t="shared" si="12"/>
        <v>393</v>
      </c>
      <c r="B404" s="185" t="s">
        <v>666</v>
      </c>
      <c r="C404" s="186" t="s">
        <v>62</v>
      </c>
      <c r="D404" s="186" t="s">
        <v>611</v>
      </c>
      <c r="E404" s="186" t="s">
        <v>19</v>
      </c>
      <c r="F404" s="187">
        <v>755000</v>
      </c>
      <c r="G404" s="95">
        <f t="shared" si="13"/>
        <v>755</v>
      </c>
      <c r="H404" s="45">
        <v>500000</v>
      </c>
    </row>
    <row r="405" spans="1:8" ht="38.25">
      <c r="A405" s="94">
        <f t="shared" si="12"/>
        <v>394</v>
      </c>
      <c r="B405" s="185" t="s">
        <v>183</v>
      </c>
      <c r="C405" s="186" t="s">
        <v>62</v>
      </c>
      <c r="D405" s="186" t="s">
        <v>611</v>
      </c>
      <c r="E405" s="186" t="s">
        <v>172</v>
      </c>
      <c r="F405" s="187">
        <v>755000</v>
      </c>
      <c r="G405" s="95">
        <f t="shared" si="13"/>
        <v>755</v>
      </c>
      <c r="H405" s="45">
        <v>12007367</v>
      </c>
    </row>
    <row r="406" spans="1:8" ht="38.25">
      <c r="A406" s="94">
        <f t="shared" si="12"/>
        <v>395</v>
      </c>
      <c r="B406" s="185" t="s">
        <v>253</v>
      </c>
      <c r="C406" s="186" t="s">
        <v>62</v>
      </c>
      <c r="D406" s="186" t="s">
        <v>612</v>
      </c>
      <c r="E406" s="186" t="s">
        <v>19</v>
      </c>
      <c r="F406" s="187">
        <v>782923</v>
      </c>
      <c r="G406" s="95">
        <f t="shared" si="13"/>
        <v>782.923</v>
      </c>
      <c r="H406" s="45">
        <v>12007367</v>
      </c>
    </row>
    <row r="407" spans="1:8" ht="38.25">
      <c r="A407" s="94">
        <f t="shared" si="12"/>
        <v>396</v>
      </c>
      <c r="B407" s="185" t="s">
        <v>183</v>
      </c>
      <c r="C407" s="186" t="s">
        <v>62</v>
      </c>
      <c r="D407" s="186" t="s">
        <v>612</v>
      </c>
      <c r="E407" s="186" t="s">
        <v>172</v>
      </c>
      <c r="F407" s="187">
        <v>782923</v>
      </c>
      <c r="G407" s="95">
        <f t="shared" si="13"/>
        <v>782.923</v>
      </c>
      <c r="H407" s="45">
        <v>3000000</v>
      </c>
    </row>
    <row r="408" spans="1:8" ht="63.75">
      <c r="A408" s="94">
        <f t="shared" si="12"/>
        <v>397</v>
      </c>
      <c r="B408" s="185" t="s">
        <v>899</v>
      </c>
      <c r="C408" s="186" t="s">
        <v>62</v>
      </c>
      <c r="D408" s="186" t="s">
        <v>618</v>
      </c>
      <c r="E408" s="186" t="s">
        <v>19</v>
      </c>
      <c r="F408" s="187">
        <v>1677089.53</v>
      </c>
      <c r="G408" s="95">
        <f t="shared" si="13"/>
        <v>1677.08953</v>
      </c>
      <c r="H408" s="45">
        <v>3000000</v>
      </c>
    </row>
    <row r="409" spans="1:8" ht="25.5">
      <c r="A409" s="94">
        <f t="shared" si="12"/>
        <v>398</v>
      </c>
      <c r="B409" s="185" t="s">
        <v>260</v>
      </c>
      <c r="C409" s="186" t="s">
        <v>62</v>
      </c>
      <c r="D409" s="186" t="s">
        <v>623</v>
      </c>
      <c r="E409" s="186" t="s">
        <v>19</v>
      </c>
      <c r="F409" s="187">
        <v>1151481.99</v>
      </c>
      <c r="G409" s="95">
        <f t="shared" si="13"/>
        <v>1151.48199</v>
      </c>
      <c r="H409" s="45">
        <v>5900</v>
      </c>
    </row>
    <row r="410" spans="1:8" ht="25.5">
      <c r="A410" s="94">
        <f t="shared" si="12"/>
        <v>399</v>
      </c>
      <c r="B410" s="185" t="s">
        <v>712</v>
      </c>
      <c r="C410" s="186" t="s">
        <v>62</v>
      </c>
      <c r="D410" s="186" t="s">
        <v>713</v>
      </c>
      <c r="E410" s="186" t="s">
        <v>19</v>
      </c>
      <c r="F410" s="187">
        <v>1151481.99</v>
      </c>
      <c r="G410" s="95">
        <f t="shared" si="13"/>
        <v>1151.48199</v>
      </c>
      <c r="H410" s="45">
        <v>2994100</v>
      </c>
    </row>
    <row r="411" spans="1:8" ht="25.5">
      <c r="A411" s="94">
        <f t="shared" si="12"/>
        <v>400</v>
      </c>
      <c r="B411" s="185" t="s">
        <v>189</v>
      </c>
      <c r="C411" s="186" t="s">
        <v>62</v>
      </c>
      <c r="D411" s="186" t="s">
        <v>713</v>
      </c>
      <c r="E411" s="186" t="s">
        <v>173</v>
      </c>
      <c r="F411" s="187">
        <v>419540.79</v>
      </c>
      <c r="G411" s="95">
        <f t="shared" si="13"/>
        <v>419.54078999999996</v>
      </c>
      <c r="H411" s="45">
        <v>9007367</v>
      </c>
    </row>
    <row r="412" spans="1:8" ht="38.25">
      <c r="A412" s="94">
        <f t="shared" si="12"/>
        <v>401</v>
      </c>
      <c r="B412" s="185" t="s">
        <v>183</v>
      </c>
      <c r="C412" s="186" t="s">
        <v>62</v>
      </c>
      <c r="D412" s="186" t="s">
        <v>713</v>
      </c>
      <c r="E412" s="186" t="s">
        <v>172</v>
      </c>
      <c r="F412" s="187">
        <v>657091.2</v>
      </c>
      <c r="G412" s="95">
        <f t="shared" si="13"/>
        <v>657.0912</v>
      </c>
      <c r="H412" s="45">
        <v>7097557</v>
      </c>
    </row>
    <row r="413" spans="1:8" ht="12.75">
      <c r="A413" s="94">
        <f t="shared" si="12"/>
        <v>402</v>
      </c>
      <c r="B413" s="185" t="s">
        <v>234</v>
      </c>
      <c r="C413" s="186" t="s">
        <v>62</v>
      </c>
      <c r="D413" s="186" t="s">
        <v>713</v>
      </c>
      <c r="E413" s="186" t="s">
        <v>170</v>
      </c>
      <c r="F413" s="187">
        <v>74850</v>
      </c>
      <c r="G413" s="95">
        <f t="shared" si="13"/>
        <v>74.85</v>
      </c>
      <c r="H413" s="45">
        <v>5982124.46</v>
      </c>
    </row>
    <row r="414" spans="1:11" ht="25.5">
      <c r="A414" s="94">
        <f t="shared" si="12"/>
        <v>403</v>
      </c>
      <c r="B414" s="185" t="s">
        <v>261</v>
      </c>
      <c r="C414" s="186" t="s">
        <v>62</v>
      </c>
      <c r="D414" s="186" t="s">
        <v>624</v>
      </c>
      <c r="E414" s="186" t="s">
        <v>19</v>
      </c>
      <c r="F414" s="187">
        <v>525607.54</v>
      </c>
      <c r="G414" s="95">
        <f t="shared" si="13"/>
        <v>525.6075400000001</v>
      </c>
      <c r="H414" s="45">
        <v>1112432.54</v>
      </c>
      <c r="K414" s="46"/>
    </row>
    <row r="415" spans="1:8" ht="51">
      <c r="A415" s="94">
        <f t="shared" si="12"/>
        <v>404</v>
      </c>
      <c r="B415" s="185" t="s">
        <v>667</v>
      </c>
      <c r="C415" s="186" t="s">
        <v>62</v>
      </c>
      <c r="D415" s="186" t="s">
        <v>626</v>
      </c>
      <c r="E415" s="186" t="s">
        <v>19</v>
      </c>
      <c r="F415" s="187">
        <v>111000</v>
      </c>
      <c r="G415" s="95">
        <f t="shared" si="13"/>
        <v>111</v>
      </c>
      <c r="H415" s="45">
        <v>3000</v>
      </c>
    </row>
    <row r="416" spans="1:8" ht="38.25">
      <c r="A416" s="94">
        <f t="shared" si="12"/>
        <v>405</v>
      </c>
      <c r="B416" s="185" t="s">
        <v>183</v>
      </c>
      <c r="C416" s="186" t="s">
        <v>62</v>
      </c>
      <c r="D416" s="186" t="s">
        <v>626</v>
      </c>
      <c r="E416" s="186" t="s">
        <v>172</v>
      </c>
      <c r="F416" s="187">
        <v>111000</v>
      </c>
      <c r="G416" s="95">
        <f t="shared" si="13"/>
        <v>111</v>
      </c>
      <c r="H416" s="45">
        <v>1909810</v>
      </c>
    </row>
    <row r="417" spans="1:8" ht="38.25">
      <c r="A417" s="94">
        <f t="shared" si="12"/>
        <v>406</v>
      </c>
      <c r="B417" s="185" t="s">
        <v>1212</v>
      </c>
      <c r="C417" s="186" t="s">
        <v>62</v>
      </c>
      <c r="D417" s="186" t="s">
        <v>1200</v>
      </c>
      <c r="E417" s="186" t="s">
        <v>19</v>
      </c>
      <c r="F417" s="187">
        <v>108010</v>
      </c>
      <c r="G417" s="95">
        <f t="shared" si="13"/>
        <v>108.01</v>
      </c>
      <c r="H417" s="45">
        <v>1839810</v>
      </c>
    </row>
    <row r="418" spans="1:8" ht="38.25">
      <c r="A418" s="94">
        <f t="shared" si="12"/>
        <v>407</v>
      </c>
      <c r="B418" s="185" t="s">
        <v>183</v>
      </c>
      <c r="C418" s="186" t="s">
        <v>62</v>
      </c>
      <c r="D418" s="186" t="s">
        <v>1200</v>
      </c>
      <c r="E418" s="186" t="s">
        <v>172</v>
      </c>
      <c r="F418" s="187">
        <v>108010</v>
      </c>
      <c r="G418" s="95">
        <f t="shared" si="13"/>
        <v>108.01</v>
      </c>
      <c r="H418" s="45">
        <v>70000</v>
      </c>
    </row>
    <row r="419" spans="1:8" ht="51">
      <c r="A419" s="94">
        <f t="shared" si="12"/>
        <v>408</v>
      </c>
      <c r="B419" s="185" t="s">
        <v>262</v>
      </c>
      <c r="C419" s="186" t="s">
        <v>62</v>
      </c>
      <c r="D419" s="186" t="s">
        <v>627</v>
      </c>
      <c r="E419" s="186" t="s">
        <v>19</v>
      </c>
      <c r="F419" s="187">
        <v>91997.54</v>
      </c>
      <c r="G419" s="95">
        <f t="shared" si="13"/>
        <v>91.99753999999999</v>
      </c>
      <c r="H419" s="45">
        <v>22085571.44</v>
      </c>
    </row>
    <row r="420" spans="1:8" ht="38.25">
      <c r="A420" s="94">
        <f t="shared" si="12"/>
        <v>409</v>
      </c>
      <c r="B420" s="185" t="s">
        <v>183</v>
      </c>
      <c r="C420" s="186" t="s">
        <v>62</v>
      </c>
      <c r="D420" s="186" t="s">
        <v>627</v>
      </c>
      <c r="E420" s="186" t="s">
        <v>172</v>
      </c>
      <c r="F420" s="187">
        <v>91997.54</v>
      </c>
      <c r="G420" s="95">
        <f t="shared" si="13"/>
        <v>91.99753999999999</v>
      </c>
      <c r="H420" s="45">
        <v>19280975.02</v>
      </c>
    </row>
    <row r="421" spans="1:8" ht="38.25">
      <c r="A421" s="94">
        <f t="shared" si="12"/>
        <v>410</v>
      </c>
      <c r="B421" s="185" t="s">
        <v>405</v>
      </c>
      <c r="C421" s="186" t="s">
        <v>62</v>
      </c>
      <c r="D421" s="186" t="s">
        <v>628</v>
      </c>
      <c r="E421" s="186" t="s">
        <v>19</v>
      </c>
      <c r="F421" s="187">
        <v>29600</v>
      </c>
      <c r="G421" s="95">
        <f t="shared" si="13"/>
        <v>29.6</v>
      </c>
      <c r="H421" s="45">
        <v>19280975.02</v>
      </c>
    </row>
    <row r="422" spans="1:8" ht="38.25">
      <c r="A422" s="94">
        <f t="shared" si="12"/>
        <v>411</v>
      </c>
      <c r="B422" s="185" t="s">
        <v>183</v>
      </c>
      <c r="C422" s="186" t="s">
        <v>62</v>
      </c>
      <c r="D422" s="186" t="s">
        <v>628</v>
      </c>
      <c r="E422" s="186" t="s">
        <v>172</v>
      </c>
      <c r="F422" s="187">
        <v>29600</v>
      </c>
      <c r="G422" s="95">
        <f t="shared" si="13"/>
        <v>29.6</v>
      </c>
      <c r="H422" s="45">
        <v>19280975.02</v>
      </c>
    </row>
    <row r="423" spans="1:8" ht="25.5">
      <c r="A423" s="94">
        <f t="shared" si="12"/>
        <v>412</v>
      </c>
      <c r="B423" s="185" t="s">
        <v>1022</v>
      </c>
      <c r="C423" s="186" t="s">
        <v>62</v>
      </c>
      <c r="D423" s="186" t="s">
        <v>1023</v>
      </c>
      <c r="E423" s="186" t="s">
        <v>19</v>
      </c>
      <c r="F423" s="187">
        <v>80000</v>
      </c>
      <c r="G423" s="95">
        <f t="shared" si="13"/>
        <v>80</v>
      </c>
      <c r="H423" s="45">
        <v>7068400</v>
      </c>
    </row>
    <row r="424" spans="1:8" ht="38.25">
      <c r="A424" s="94">
        <f t="shared" si="12"/>
        <v>413</v>
      </c>
      <c r="B424" s="185" t="s">
        <v>183</v>
      </c>
      <c r="C424" s="186" t="s">
        <v>62</v>
      </c>
      <c r="D424" s="186" t="s">
        <v>1023</v>
      </c>
      <c r="E424" s="186" t="s">
        <v>172</v>
      </c>
      <c r="F424" s="187">
        <v>80000</v>
      </c>
      <c r="G424" s="95">
        <f t="shared" si="13"/>
        <v>80</v>
      </c>
      <c r="H424" s="45">
        <v>7068400</v>
      </c>
    </row>
    <row r="425" spans="1:8" ht="63.75">
      <c r="A425" s="94">
        <f t="shared" si="12"/>
        <v>414</v>
      </c>
      <c r="B425" s="185" t="s">
        <v>263</v>
      </c>
      <c r="C425" s="186" t="s">
        <v>62</v>
      </c>
      <c r="D425" s="186" t="s">
        <v>1024</v>
      </c>
      <c r="E425" s="186" t="s">
        <v>19</v>
      </c>
      <c r="F425" s="187">
        <v>80000</v>
      </c>
      <c r="G425" s="95">
        <f t="shared" si="13"/>
        <v>80</v>
      </c>
      <c r="H425" s="45">
        <v>5935832.25</v>
      </c>
    </row>
    <row r="426" spans="1:8" ht="38.25">
      <c r="A426" s="94">
        <f t="shared" si="12"/>
        <v>415</v>
      </c>
      <c r="B426" s="185" t="s">
        <v>183</v>
      </c>
      <c r="C426" s="186" t="s">
        <v>62</v>
      </c>
      <c r="D426" s="186" t="s">
        <v>1024</v>
      </c>
      <c r="E426" s="186" t="s">
        <v>172</v>
      </c>
      <c r="F426" s="187">
        <v>80000</v>
      </c>
      <c r="G426" s="95">
        <f t="shared" si="13"/>
        <v>80</v>
      </c>
      <c r="H426" s="45">
        <v>3334287</v>
      </c>
    </row>
    <row r="427" spans="1:8" ht="63.75">
      <c r="A427" s="94">
        <f t="shared" si="12"/>
        <v>416</v>
      </c>
      <c r="B427" s="185" t="s">
        <v>771</v>
      </c>
      <c r="C427" s="186" t="s">
        <v>62</v>
      </c>
      <c r="D427" s="186" t="s">
        <v>714</v>
      </c>
      <c r="E427" s="186" t="s">
        <v>19</v>
      </c>
      <c r="F427" s="187">
        <v>25000</v>
      </c>
      <c r="G427" s="95">
        <f t="shared" si="13"/>
        <v>25</v>
      </c>
      <c r="H427" s="45">
        <v>2151545.25</v>
      </c>
    </row>
    <row r="428" spans="1:8" ht="38.25">
      <c r="A428" s="94">
        <f t="shared" si="12"/>
        <v>417</v>
      </c>
      <c r="B428" s="185" t="s">
        <v>183</v>
      </c>
      <c r="C428" s="186" t="s">
        <v>62</v>
      </c>
      <c r="D428" s="186" t="s">
        <v>714</v>
      </c>
      <c r="E428" s="186" t="s">
        <v>172</v>
      </c>
      <c r="F428" s="187">
        <v>25000</v>
      </c>
      <c r="G428" s="95">
        <f t="shared" si="13"/>
        <v>25</v>
      </c>
      <c r="H428" s="45">
        <v>450000</v>
      </c>
    </row>
    <row r="429" spans="1:8" ht="12.75">
      <c r="A429" s="94">
        <f t="shared" si="12"/>
        <v>418</v>
      </c>
      <c r="B429" s="185" t="s">
        <v>107</v>
      </c>
      <c r="C429" s="186" t="s">
        <v>63</v>
      </c>
      <c r="D429" s="186" t="s">
        <v>478</v>
      </c>
      <c r="E429" s="186" t="s">
        <v>19</v>
      </c>
      <c r="F429" s="187">
        <v>11334867</v>
      </c>
      <c r="G429" s="95">
        <f t="shared" si="13"/>
        <v>11334.867</v>
      </c>
      <c r="H429" s="45">
        <v>1793981.93</v>
      </c>
    </row>
    <row r="430" spans="1:8" ht="51">
      <c r="A430" s="94">
        <f t="shared" si="12"/>
        <v>419</v>
      </c>
      <c r="B430" s="185" t="s">
        <v>895</v>
      </c>
      <c r="C430" s="186" t="s">
        <v>63</v>
      </c>
      <c r="D430" s="186" t="s">
        <v>576</v>
      </c>
      <c r="E430" s="186" t="s">
        <v>19</v>
      </c>
      <c r="F430" s="187">
        <v>11334867</v>
      </c>
      <c r="G430" s="95">
        <f t="shared" si="13"/>
        <v>11334.867</v>
      </c>
      <c r="H430" s="45">
        <v>1667145</v>
      </c>
    </row>
    <row r="431" spans="1:8" ht="38.25">
      <c r="A431" s="94">
        <f t="shared" si="12"/>
        <v>420</v>
      </c>
      <c r="B431" s="185" t="s">
        <v>241</v>
      </c>
      <c r="C431" s="186" t="s">
        <v>63</v>
      </c>
      <c r="D431" s="186" t="s">
        <v>588</v>
      </c>
      <c r="E431" s="186" t="s">
        <v>19</v>
      </c>
      <c r="F431" s="187">
        <v>3000000</v>
      </c>
      <c r="G431" s="95">
        <f t="shared" si="13"/>
        <v>3000</v>
      </c>
      <c r="H431" s="45">
        <v>126836.93</v>
      </c>
    </row>
    <row r="432" spans="1:8" ht="63.75">
      <c r="A432" s="94">
        <f t="shared" si="12"/>
        <v>421</v>
      </c>
      <c r="B432" s="185" t="s">
        <v>898</v>
      </c>
      <c r="C432" s="186" t="s">
        <v>63</v>
      </c>
      <c r="D432" s="186" t="s">
        <v>864</v>
      </c>
      <c r="E432" s="186" t="s">
        <v>19</v>
      </c>
      <c r="F432" s="187">
        <v>3000000</v>
      </c>
      <c r="G432" s="95">
        <f t="shared" si="13"/>
        <v>3000</v>
      </c>
      <c r="H432" s="45">
        <v>1503961.6</v>
      </c>
    </row>
    <row r="433" spans="1:8" ht="25.5">
      <c r="A433" s="94">
        <f t="shared" si="12"/>
        <v>422</v>
      </c>
      <c r="B433" s="185" t="s">
        <v>189</v>
      </c>
      <c r="C433" s="186" t="s">
        <v>63</v>
      </c>
      <c r="D433" s="186" t="s">
        <v>864</v>
      </c>
      <c r="E433" s="186" t="s">
        <v>173</v>
      </c>
      <c r="F433" s="187">
        <v>5900</v>
      </c>
      <c r="G433" s="95">
        <f t="shared" si="13"/>
        <v>5.9</v>
      </c>
      <c r="H433" s="45">
        <v>1503961.6</v>
      </c>
    </row>
    <row r="434" spans="1:8" ht="38.25">
      <c r="A434" s="94">
        <f t="shared" si="12"/>
        <v>423</v>
      </c>
      <c r="B434" s="185" t="s">
        <v>183</v>
      </c>
      <c r="C434" s="186" t="s">
        <v>63</v>
      </c>
      <c r="D434" s="186" t="s">
        <v>864</v>
      </c>
      <c r="E434" s="186" t="s">
        <v>172</v>
      </c>
      <c r="F434" s="187">
        <v>2994100</v>
      </c>
      <c r="G434" s="95">
        <f t="shared" si="13"/>
        <v>2994.1</v>
      </c>
      <c r="H434" s="45">
        <v>30000</v>
      </c>
    </row>
    <row r="435" spans="1:8" ht="51">
      <c r="A435" s="94">
        <f t="shared" si="12"/>
        <v>424</v>
      </c>
      <c r="B435" s="185" t="s">
        <v>247</v>
      </c>
      <c r="C435" s="186" t="s">
        <v>63</v>
      </c>
      <c r="D435" s="186" t="s">
        <v>603</v>
      </c>
      <c r="E435" s="186" t="s">
        <v>19</v>
      </c>
      <c r="F435" s="187">
        <v>45500</v>
      </c>
      <c r="G435" s="95">
        <f t="shared" si="13"/>
        <v>45.5</v>
      </c>
      <c r="H435" s="45">
        <v>30000</v>
      </c>
    </row>
    <row r="436" spans="1:8" ht="114.75">
      <c r="A436" s="94">
        <f t="shared" si="12"/>
        <v>425</v>
      </c>
      <c r="B436" s="185" t="s">
        <v>900</v>
      </c>
      <c r="C436" s="186" t="s">
        <v>63</v>
      </c>
      <c r="D436" s="186" t="s">
        <v>867</v>
      </c>
      <c r="E436" s="186" t="s">
        <v>19</v>
      </c>
      <c r="F436" s="187">
        <v>45500</v>
      </c>
      <c r="G436" s="95">
        <f t="shared" si="13"/>
        <v>45.5</v>
      </c>
      <c r="H436" s="45">
        <v>762470</v>
      </c>
    </row>
    <row r="437" spans="1:8" ht="38.25">
      <c r="A437" s="94">
        <f t="shared" si="12"/>
        <v>426</v>
      </c>
      <c r="B437" s="185" t="s">
        <v>183</v>
      </c>
      <c r="C437" s="186" t="s">
        <v>63</v>
      </c>
      <c r="D437" s="186" t="s">
        <v>867</v>
      </c>
      <c r="E437" s="186" t="s">
        <v>172</v>
      </c>
      <c r="F437" s="187">
        <v>45500</v>
      </c>
      <c r="G437" s="95">
        <f t="shared" si="13"/>
        <v>45.5</v>
      </c>
      <c r="H437" s="45">
        <v>762470</v>
      </c>
    </row>
    <row r="438" spans="1:8" ht="63.75">
      <c r="A438" s="94">
        <f t="shared" si="12"/>
        <v>427</v>
      </c>
      <c r="B438" s="185" t="s">
        <v>901</v>
      </c>
      <c r="C438" s="186" t="s">
        <v>63</v>
      </c>
      <c r="D438" s="186" t="s">
        <v>613</v>
      </c>
      <c r="E438" s="186" t="s">
        <v>19</v>
      </c>
      <c r="F438" s="187">
        <v>8289367</v>
      </c>
      <c r="G438" s="95">
        <f t="shared" si="13"/>
        <v>8289.367</v>
      </c>
      <c r="H438" s="45">
        <v>31600</v>
      </c>
    </row>
    <row r="439" spans="1:8" ht="63.75">
      <c r="A439" s="94">
        <f t="shared" si="12"/>
        <v>428</v>
      </c>
      <c r="B439" s="185" t="s">
        <v>254</v>
      </c>
      <c r="C439" s="186" t="s">
        <v>63</v>
      </c>
      <c r="D439" s="186" t="s">
        <v>614</v>
      </c>
      <c r="E439" s="186" t="s">
        <v>19</v>
      </c>
      <c r="F439" s="187">
        <v>7129557</v>
      </c>
      <c r="G439" s="95">
        <f t="shared" si="13"/>
        <v>7129.557</v>
      </c>
      <c r="H439" s="45">
        <v>31600</v>
      </c>
    </row>
    <row r="440" spans="1:8" ht="25.5">
      <c r="A440" s="94">
        <f t="shared" si="12"/>
        <v>429</v>
      </c>
      <c r="B440" s="185" t="s">
        <v>189</v>
      </c>
      <c r="C440" s="186" t="s">
        <v>63</v>
      </c>
      <c r="D440" s="186" t="s">
        <v>614</v>
      </c>
      <c r="E440" s="186" t="s">
        <v>173</v>
      </c>
      <c r="F440" s="187">
        <v>5982527.46</v>
      </c>
      <c r="G440" s="95">
        <f t="shared" si="13"/>
        <v>5982.52746</v>
      </c>
      <c r="H440" s="45">
        <v>50000</v>
      </c>
    </row>
    <row r="441" spans="1:8" ht="38.25">
      <c r="A441" s="94">
        <f t="shared" si="12"/>
        <v>430</v>
      </c>
      <c r="B441" s="185" t="s">
        <v>183</v>
      </c>
      <c r="C441" s="186" t="s">
        <v>63</v>
      </c>
      <c r="D441" s="186" t="s">
        <v>614</v>
      </c>
      <c r="E441" s="186" t="s">
        <v>172</v>
      </c>
      <c r="F441" s="187">
        <v>1144029.54</v>
      </c>
      <c r="G441" s="95">
        <f t="shared" si="13"/>
        <v>1144.02954</v>
      </c>
      <c r="H441" s="45">
        <v>50000</v>
      </c>
    </row>
    <row r="442" spans="1:8" ht="12.75">
      <c r="A442" s="94">
        <f t="shared" si="12"/>
        <v>431</v>
      </c>
      <c r="B442" s="185" t="s">
        <v>190</v>
      </c>
      <c r="C442" s="186" t="s">
        <v>63</v>
      </c>
      <c r="D442" s="186" t="s">
        <v>614</v>
      </c>
      <c r="E442" s="186" t="s">
        <v>174</v>
      </c>
      <c r="F442" s="187">
        <v>3000</v>
      </c>
      <c r="G442" s="95">
        <f t="shared" si="13"/>
        <v>3</v>
      </c>
      <c r="H442" s="45">
        <v>50000</v>
      </c>
    </row>
    <row r="443" spans="1:8" ht="76.5">
      <c r="A443" s="94">
        <f t="shared" si="12"/>
        <v>432</v>
      </c>
      <c r="B443" s="185" t="s">
        <v>255</v>
      </c>
      <c r="C443" s="186" t="s">
        <v>63</v>
      </c>
      <c r="D443" s="186" t="s">
        <v>615</v>
      </c>
      <c r="E443" s="186" t="s">
        <v>19</v>
      </c>
      <c r="F443" s="187">
        <v>1159810</v>
      </c>
      <c r="G443" s="95">
        <f t="shared" si="13"/>
        <v>1159.81</v>
      </c>
      <c r="H443" s="45">
        <v>50000</v>
      </c>
    </row>
    <row r="444" spans="1:8" ht="38.25">
      <c r="A444" s="94">
        <f t="shared" si="12"/>
        <v>433</v>
      </c>
      <c r="B444" s="185" t="s">
        <v>183</v>
      </c>
      <c r="C444" s="186" t="s">
        <v>63</v>
      </c>
      <c r="D444" s="186" t="s">
        <v>615</v>
      </c>
      <c r="E444" s="186" t="s">
        <v>172</v>
      </c>
      <c r="F444" s="187">
        <v>1089810</v>
      </c>
      <c r="G444" s="95">
        <f t="shared" si="13"/>
        <v>1089.81</v>
      </c>
      <c r="H444" s="45">
        <v>272729.24</v>
      </c>
    </row>
    <row r="445" spans="1:11" ht="12.75">
      <c r="A445" s="94">
        <f t="shared" si="12"/>
        <v>434</v>
      </c>
      <c r="B445" s="185" t="s">
        <v>650</v>
      </c>
      <c r="C445" s="186" t="s">
        <v>63</v>
      </c>
      <c r="D445" s="186" t="s">
        <v>615</v>
      </c>
      <c r="E445" s="186" t="s">
        <v>489</v>
      </c>
      <c r="F445" s="187">
        <v>70000</v>
      </c>
      <c r="G445" s="95">
        <f t="shared" si="13"/>
        <v>70</v>
      </c>
      <c r="H445" s="45">
        <v>272729.24</v>
      </c>
      <c r="K445" s="46"/>
    </row>
    <row r="446" spans="1:8" ht="12.75">
      <c r="A446" s="94">
        <f t="shared" si="12"/>
        <v>435</v>
      </c>
      <c r="B446" s="185" t="s">
        <v>108</v>
      </c>
      <c r="C446" s="186" t="s">
        <v>64</v>
      </c>
      <c r="D446" s="186" t="s">
        <v>478</v>
      </c>
      <c r="E446" s="186" t="s">
        <v>19</v>
      </c>
      <c r="F446" s="187">
        <v>25439046.99</v>
      </c>
      <c r="G446" s="95">
        <f t="shared" si="13"/>
        <v>25439.04699</v>
      </c>
      <c r="H446" s="45">
        <v>1782000</v>
      </c>
    </row>
    <row r="447" spans="1:8" ht="12.75">
      <c r="A447" s="94">
        <f t="shared" si="12"/>
        <v>436</v>
      </c>
      <c r="B447" s="185" t="s">
        <v>109</v>
      </c>
      <c r="C447" s="186" t="s">
        <v>65</v>
      </c>
      <c r="D447" s="186" t="s">
        <v>478</v>
      </c>
      <c r="E447" s="186" t="s">
        <v>19</v>
      </c>
      <c r="F447" s="187">
        <v>22733642.11</v>
      </c>
      <c r="G447" s="95">
        <f t="shared" si="13"/>
        <v>22733.64211</v>
      </c>
      <c r="H447" s="45">
        <v>1782000</v>
      </c>
    </row>
    <row r="448" spans="1:8" ht="63.75">
      <c r="A448" s="94">
        <f t="shared" si="12"/>
        <v>437</v>
      </c>
      <c r="B448" s="185" t="s">
        <v>899</v>
      </c>
      <c r="C448" s="186" t="s">
        <v>65</v>
      </c>
      <c r="D448" s="186" t="s">
        <v>618</v>
      </c>
      <c r="E448" s="186" t="s">
        <v>19</v>
      </c>
      <c r="F448" s="187">
        <v>22608875.11</v>
      </c>
      <c r="G448" s="95">
        <f t="shared" si="13"/>
        <v>22608.87511</v>
      </c>
      <c r="H448" s="45">
        <v>2804596.42</v>
      </c>
    </row>
    <row r="449" spans="1:8" ht="25.5">
      <c r="A449" s="94">
        <f t="shared" si="12"/>
        <v>438</v>
      </c>
      <c r="B449" s="185" t="s">
        <v>264</v>
      </c>
      <c r="C449" s="186" t="s">
        <v>65</v>
      </c>
      <c r="D449" s="186" t="s">
        <v>629</v>
      </c>
      <c r="E449" s="186" t="s">
        <v>19</v>
      </c>
      <c r="F449" s="187">
        <v>22608875.11</v>
      </c>
      <c r="G449" s="95">
        <f t="shared" si="13"/>
        <v>22608.87511</v>
      </c>
      <c r="H449" s="45">
        <v>2804596.42</v>
      </c>
    </row>
    <row r="450" spans="1:8" ht="89.25">
      <c r="A450" s="94">
        <f t="shared" si="12"/>
        <v>439</v>
      </c>
      <c r="B450" s="185" t="s">
        <v>715</v>
      </c>
      <c r="C450" s="186" t="s">
        <v>65</v>
      </c>
      <c r="D450" s="186" t="s">
        <v>716</v>
      </c>
      <c r="E450" s="186" t="s">
        <v>19</v>
      </c>
      <c r="F450" s="187">
        <v>7163400</v>
      </c>
      <c r="G450" s="95">
        <f t="shared" si="13"/>
        <v>7163.4</v>
      </c>
      <c r="H450" s="45">
        <v>2804596.42</v>
      </c>
    </row>
    <row r="451" spans="1:8" ht="12.75">
      <c r="A451" s="94">
        <f t="shared" si="12"/>
        <v>440</v>
      </c>
      <c r="B451" s="185" t="s">
        <v>234</v>
      </c>
      <c r="C451" s="186" t="s">
        <v>65</v>
      </c>
      <c r="D451" s="186" t="s">
        <v>716</v>
      </c>
      <c r="E451" s="186" t="s">
        <v>170</v>
      </c>
      <c r="F451" s="187">
        <v>7163400</v>
      </c>
      <c r="G451" s="95">
        <f t="shared" si="13"/>
        <v>7163.4</v>
      </c>
      <c r="H451" s="45">
        <v>2743755</v>
      </c>
    </row>
    <row r="452" spans="1:8" ht="12.75">
      <c r="A452" s="94">
        <f t="shared" si="12"/>
        <v>441</v>
      </c>
      <c r="B452" s="185" t="s">
        <v>265</v>
      </c>
      <c r="C452" s="186" t="s">
        <v>65</v>
      </c>
      <c r="D452" s="186" t="s">
        <v>630</v>
      </c>
      <c r="E452" s="186" t="s">
        <v>19</v>
      </c>
      <c r="F452" s="187">
        <v>7168995.67</v>
      </c>
      <c r="G452" s="95">
        <f t="shared" si="13"/>
        <v>7168.99567</v>
      </c>
      <c r="H452" s="45">
        <v>2399861</v>
      </c>
    </row>
    <row r="453" spans="1:8" ht="25.5">
      <c r="A453" s="94">
        <f t="shared" si="12"/>
        <v>442</v>
      </c>
      <c r="B453" s="185" t="s">
        <v>189</v>
      </c>
      <c r="C453" s="186" t="s">
        <v>65</v>
      </c>
      <c r="D453" s="186" t="s">
        <v>630</v>
      </c>
      <c r="E453" s="186" t="s">
        <v>173</v>
      </c>
      <c r="F453" s="187">
        <v>4606616</v>
      </c>
      <c r="G453" s="95">
        <f t="shared" si="13"/>
        <v>4606.616</v>
      </c>
      <c r="H453" s="45">
        <v>343894</v>
      </c>
    </row>
    <row r="454" spans="1:8" ht="38.25">
      <c r="A454" s="94">
        <f t="shared" si="12"/>
        <v>443</v>
      </c>
      <c r="B454" s="185" t="s">
        <v>183</v>
      </c>
      <c r="C454" s="186" t="s">
        <v>65</v>
      </c>
      <c r="D454" s="186" t="s">
        <v>630</v>
      </c>
      <c r="E454" s="186" t="s">
        <v>172</v>
      </c>
      <c r="F454" s="187">
        <v>1622275.67</v>
      </c>
      <c r="G454" s="95">
        <f t="shared" si="13"/>
        <v>1622.27567</v>
      </c>
      <c r="H454" s="45">
        <v>60841.42</v>
      </c>
    </row>
    <row r="455" spans="1:8" ht="12.75">
      <c r="A455" s="94">
        <f t="shared" si="12"/>
        <v>444</v>
      </c>
      <c r="B455" s="185" t="s">
        <v>192</v>
      </c>
      <c r="C455" s="186" t="s">
        <v>65</v>
      </c>
      <c r="D455" s="186" t="s">
        <v>630</v>
      </c>
      <c r="E455" s="186" t="s">
        <v>175</v>
      </c>
      <c r="F455" s="187">
        <v>530000</v>
      </c>
      <c r="G455" s="95">
        <f t="shared" si="13"/>
        <v>530</v>
      </c>
      <c r="H455" s="45">
        <v>60841.42</v>
      </c>
    </row>
    <row r="456" spans="1:8" ht="12.75">
      <c r="A456" s="94">
        <f t="shared" si="12"/>
        <v>445</v>
      </c>
      <c r="B456" s="185" t="s">
        <v>190</v>
      </c>
      <c r="C456" s="186" t="s">
        <v>65</v>
      </c>
      <c r="D456" s="186" t="s">
        <v>630</v>
      </c>
      <c r="E456" s="186" t="s">
        <v>174</v>
      </c>
      <c r="F456" s="187">
        <v>410104</v>
      </c>
      <c r="G456" s="95">
        <f t="shared" si="13"/>
        <v>410.104</v>
      </c>
      <c r="H456" s="45">
        <v>96368957</v>
      </c>
    </row>
    <row r="457" spans="1:8" ht="51">
      <c r="A457" s="94">
        <f t="shared" si="12"/>
        <v>446</v>
      </c>
      <c r="B457" s="185" t="s">
        <v>406</v>
      </c>
      <c r="C457" s="186" t="s">
        <v>65</v>
      </c>
      <c r="D457" s="186" t="s">
        <v>631</v>
      </c>
      <c r="E457" s="186" t="s">
        <v>19</v>
      </c>
      <c r="F457" s="187">
        <v>1795284.6</v>
      </c>
      <c r="G457" s="95">
        <f t="shared" si="13"/>
        <v>1795.2846000000002</v>
      </c>
      <c r="H457" s="45">
        <v>4765387</v>
      </c>
    </row>
    <row r="458" spans="1:8" ht="25.5">
      <c r="A458" s="94">
        <f t="shared" si="12"/>
        <v>447</v>
      </c>
      <c r="B458" s="185" t="s">
        <v>189</v>
      </c>
      <c r="C458" s="186" t="s">
        <v>65</v>
      </c>
      <c r="D458" s="186" t="s">
        <v>631</v>
      </c>
      <c r="E458" s="186" t="s">
        <v>173</v>
      </c>
      <c r="F458" s="187">
        <v>1702488</v>
      </c>
      <c r="G458" s="95">
        <f t="shared" si="13"/>
        <v>1702.488</v>
      </c>
      <c r="H458" s="45">
        <v>4765387</v>
      </c>
    </row>
    <row r="459" spans="1:8" ht="38.25">
      <c r="A459" s="94">
        <f t="shared" si="12"/>
        <v>448</v>
      </c>
      <c r="B459" s="185" t="s">
        <v>183</v>
      </c>
      <c r="C459" s="186" t="s">
        <v>65</v>
      </c>
      <c r="D459" s="186" t="s">
        <v>631</v>
      </c>
      <c r="E459" s="186" t="s">
        <v>172</v>
      </c>
      <c r="F459" s="187">
        <v>92796.6</v>
      </c>
      <c r="G459" s="95">
        <f t="shared" si="13"/>
        <v>92.79660000000001</v>
      </c>
      <c r="H459" s="45">
        <v>4765387</v>
      </c>
    </row>
    <row r="460" spans="1:8" ht="25.5">
      <c r="A460" s="94">
        <f t="shared" si="12"/>
        <v>449</v>
      </c>
      <c r="B460" s="185" t="s">
        <v>266</v>
      </c>
      <c r="C460" s="186" t="s">
        <v>65</v>
      </c>
      <c r="D460" s="186" t="s">
        <v>632</v>
      </c>
      <c r="E460" s="186" t="s">
        <v>19</v>
      </c>
      <c r="F460" s="187">
        <v>1503961.6</v>
      </c>
      <c r="G460" s="95">
        <f t="shared" si="13"/>
        <v>1503.9616</v>
      </c>
      <c r="H460" s="45">
        <v>4765387</v>
      </c>
    </row>
    <row r="461" spans="1:10" ht="38.25">
      <c r="A461" s="94">
        <f aca="true" t="shared" si="14" ref="A461:A524">1+A460</f>
        <v>450</v>
      </c>
      <c r="B461" s="185" t="s">
        <v>183</v>
      </c>
      <c r="C461" s="186" t="s">
        <v>65</v>
      </c>
      <c r="D461" s="186" t="s">
        <v>632</v>
      </c>
      <c r="E461" s="186" t="s">
        <v>172</v>
      </c>
      <c r="F461" s="187">
        <v>1503961.6</v>
      </c>
      <c r="G461" s="95">
        <f aca="true" t="shared" si="15" ref="G461:G524">F461/1000</f>
        <v>1503.9616</v>
      </c>
      <c r="H461" s="45">
        <v>84587687</v>
      </c>
      <c r="J461" s="46"/>
    </row>
    <row r="462" spans="1:8" ht="25.5">
      <c r="A462" s="94">
        <f t="shared" si="14"/>
        <v>451</v>
      </c>
      <c r="B462" s="185" t="s">
        <v>267</v>
      </c>
      <c r="C462" s="186" t="s">
        <v>65</v>
      </c>
      <c r="D462" s="186" t="s">
        <v>633</v>
      </c>
      <c r="E462" s="186" t="s">
        <v>19</v>
      </c>
      <c r="F462" s="187">
        <v>32000</v>
      </c>
      <c r="G462" s="95">
        <f t="shared" si="15"/>
        <v>32</v>
      </c>
      <c r="H462" s="45">
        <v>2675400</v>
      </c>
    </row>
    <row r="463" spans="1:9" ht="38.25">
      <c r="A463" s="165">
        <f t="shared" si="14"/>
        <v>452</v>
      </c>
      <c r="B463" s="185" t="s">
        <v>183</v>
      </c>
      <c r="C463" s="186" t="s">
        <v>65</v>
      </c>
      <c r="D463" s="186" t="s">
        <v>633</v>
      </c>
      <c r="E463" s="186" t="s">
        <v>172</v>
      </c>
      <c r="F463" s="187">
        <v>32000</v>
      </c>
      <c r="G463" s="166">
        <f t="shared" si="15"/>
        <v>32</v>
      </c>
      <c r="H463" s="45">
        <v>2675400</v>
      </c>
      <c r="I463" s="46"/>
    </row>
    <row r="464" spans="1:8" ht="12.75">
      <c r="A464" s="96">
        <f t="shared" si="14"/>
        <v>453</v>
      </c>
      <c r="B464" s="185" t="s">
        <v>268</v>
      </c>
      <c r="C464" s="186" t="s">
        <v>65</v>
      </c>
      <c r="D464" s="186" t="s">
        <v>634</v>
      </c>
      <c r="E464" s="186" t="s">
        <v>19</v>
      </c>
      <c r="F464" s="187">
        <v>692604</v>
      </c>
      <c r="G464" s="97">
        <f t="shared" si="15"/>
        <v>692.604</v>
      </c>
      <c r="H464" s="45">
        <v>728500</v>
      </c>
    </row>
    <row r="465" spans="1:8" ht="38.25">
      <c r="A465" s="94">
        <f t="shared" si="14"/>
        <v>454</v>
      </c>
      <c r="B465" s="185" t="s">
        <v>183</v>
      </c>
      <c r="C465" s="186" t="s">
        <v>65</v>
      </c>
      <c r="D465" s="186" t="s">
        <v>634</v>
      </c>
      <c r="E465" s="186" t="s">
        <v>172</v>
      </c>
      <c r="F465" s="187">
        <v>692604</v>
      </c>
      <c r="G465" s="95">
        <f t="shared" si="15"/>
        <v>692.604</v>
      </c>
      <c r="H465" s="45">
        <v>728500</v>
      </c>
    </row>
    <row r="466" spans="1:8" ht="114.75">
      <c r="A466" s="94">
        <f t="shared" si="14"/>
        <v>455</v>
      </c>
      <c r="B466" s="185" t="s">
        <v>1087</v>
      </c>
      <c r="C466" s="186" t="s">
        <v>65</v>
      </c>
      <c r="D466" s="186" t="s">
        <v>1088</v>
      </c>
      <c r="E466" s="186" t="s">
        <v>19</v>
      </c>
      <c r="F466" s="187">
        <v>31600</v>
      </c>
      <c r="G466" s="95">
        <f t="shared" si="15"/>
        <v>31.6</v>
      </c>
      <c r="H466" s="45">
        <v>1152900</v>
      </c>
    </row>
    <row r="467" spans="1:8" ht="38.25">
      <c r="A467" s="94">
        <f t="shared" si="14"/>
        <v>456</v>
      </c>
      <c r="B467" s="185" t="s">
        <v>183</v>
      </c>
      <c r="C467" s="186" t="s">
        <v>65</v>
      </c>
      <c r="D467" s="186" t="s">
        <v>1088</v>
      </c>
      <c r="E467" s="186" t="s">
        <v>172</v>
      </c>
      <c r="F467" s="187">
        <v>31600</v>
      </c>
      <c r="G467" s="95">
        <f t="shared" si="15"/>
        <v>31.6</v>
      </c>
      <c r="H467" s="45">
        <v>1152900</v>
      </c>
    </row>
    <row r="468" spans="1:8" ht="140.25">
      <c r="A468" s="94">
        <f t="shared" si="14"/>
        <v>457</v>
      </c>
      <c r="B468" s="185" t="s">
        <v>1165</v>
      </c>
      <c r="C468" s="186" t="s">
        <v>65</v>
      </c>
      <c r="D468" s="186" t="s">
        <v>1162</v>
      </c>
      <c r="E468" s="186" t="s">
        <v>19</v>
      </c>
      <c r="F468" s="187">
        <v>47500</v>
      </c>
      <c r="G468" s="95">
        <f t="shared" si="15"/>
        <v>47.5</v>
      </c>
      <c r="H468" s="45">
        <v>794000</v>
      </c>
    </row>
    <row r="469" spans="1:8" ht="12.75">
      <c r="A469" s="165">
        <f t="shared" si="14"/>
        <v>458</v>
      </c>
      <c r="B469" s="185" t="s">
        <v>234</v>
      </c>
      <c r="C469" s="186" t="s">
        <v>65</v>
      </c>
      <c r="D469" s="186" t="s">
        <v>1162</v>
      </c>
      <c r="E469" s="186" t="s">
        <v>170</v>
      </c>
      <c r="F469" s="187">
        <v>47500</v>
      </c>
      <c r="G469" s="166">
        <f t="shared" si="15"/>
        <v>47.5</v>
      </c>
      <c r="H469" s="45">
        <v>794000</v>
      </c>
    </row>
    <row r="470" spans="1:8" ht="153">
      <c r="A470" s="96">
        <f t="shared" si="14"/>
        <v>459</v>
      </c>
      <c r="B470" s="185" t="s">
        <v>1166</v>
      </c>
      <c r="C470" s="186" t="s">
        <v>65</v>
      </c>
      <c r="D470" s="186" t="s">
        <v>1164</v>
      </c>
      <c r="E470" s="186" t="s">
        <v>19</v>
      </c>
      <c r="F470" s="187">
        <v>37600</v>
      </c>
      <c r="G470" s="97">
        <f t="shared" si="15"/>
        <v>37.6</v>
      </c>
      <c r="H470" s="45">
        <v>3749040</v>
      </c>
    </row>
    <row r="471" spans="1:8" ht="12.75">
      <c r="A471" s="94">
        <f t="shared" si="14"/>
        <v>460</v>
      </c>
      <c r="B471" s="185" t="s">
        <v>234</v>
      </c>
      <c r="C471" s="186" t="s">
        <v>65</v>
      </c>
      <c r="D471" s="186" t="s">
        <v>1164</v>
      </c>
      <c r="E471" s="186" t="s">
        <v>170</v>
      </c>
      <c r="F471" s="187">
        <v>37600</v>
      </c>
      <c r="G471" s="95">
        <f t="shared" si="15"/>
        <v>37.6</v>
      </c>
      <c r="H471" s="45">
        <v>3294000</v>
      </c>
    </row>
    <row r="472" spans="1:8" ht="89.25">
      <c r="A472" s="94">
        <f t="shared" si="14"/>
        <v>461</v>
      </c>
      <c r="B472" s="185" t="s">
        <v>1079</v>
      </c>
      <c r="C472" s="186" t="s">
        <v>65</v>
      </c>
      <c r="D472" s="186" t="s">
        <v>1078</v>
      </c>
      <c r="E472" s="186" t="s">
        <v>19</v>
      </c>
      <c r="F472" s="187">
        <v>50000</v>
      </c>
      <c r="G472" s="95">
        <f t="shared" si="15"/>
        <v>50</v>
      </c>
      <c r="H472" s="45">
        <v>3294000</v>
      </c>
    </row>
    <row r="473" spans="1:8" ht="12.75">
      <c r="A473" s="94">
        <f t="shared" si="14"/>
        <v>462</v>
      </c>
      <c r="B473" s="185" t="s">
        <v>234</v>
      </c>
      <c r="C473" s="186" t="s">
        <v>65</v>
      </c>
      <c r="D473" s="186" t="s">
        <v>1078</v>
      </c>
      <c r="E473" s="186" t="s">
        <v>170</v>
      </c>
      <c r="F473" s="187">
        <v>50000</v>
      </c>
      <c r="G473" s="95">
        <f t="shared" si="15"/>
        <v>50</v>
      </c>
      <c r="H473" s="45">
        <v>3294000</v>
      </c>
    </row>
    <row r="474" spans="1:10" ht="89.25">
      <c r="A474" s="94">
        <f t="shared" si="14"/>
        <v>463</v>
      </c>
      <c r="B474" s="185" t="s">
        <v>1236</v>
      </c>
      <c r="C474" s="186" t="s">
        <v>65</v>
      </c>
      <c r="D474" s="186" t="s">
        <v>1237</v>
      </c>
      <c r="E474" s="186" t="s">
        <v>19</v>
      </c>
      <c r="F474" s="187">
        <v>1131000</v>
      </c>
      <c r="G474" s="95">
        <f t="shared" si="15"/>
        <v>1131</v>
      </c>
      <c r="H474" s="45">
        <v>455040</v>
      </c>
      <c r="J474" s="46"/>
    </row>
    <row r="475" spans="1:8" ht="12.75">
      <c r="A475" s="94">
        <f t="shared" si="14"/>
        <v>464</v>
      </c>
      <c r="B475" s="185" t="s">
        <v>234</v>
      </c>
      <c r="C475" s="186" t="s">
        <v>65</v>
      </c>
      <c r="D475" s="186" t="s">
        <v>1237</v>
      </c>
      <c r="E475" s="186" t="s">
        <v>170</v>
      </c>
      <c r="F475" s="187">
        <v>1131000</v>
      </c>
      <c r="G475" s="95">
        <f t="shared" si="15"/>
        <v>1131</v>
      </c>
      <c r="H475" s="45">
        <v>377140</v>
      </c>
    </row>
    <row r="476" spans="1:8" ht="76.5">
      <c r="A476" s="94">
        <f t="shared" si="14"/>
        <v>465</v>
      </c>
      <c r="B476" s="185" t="s">
        <v>1213</v>
      </c>
      <c r="C476" s="186" t="s">
        <v>65</v>
      </c>
      <c r="D476" s="186" t="s">
        <v>1202</v>
      </c>
      <c r="E476" s="186" t="s">
        <v>19</v>
      </c>
      <c r="F476" s="187">
        <v>900200</v>
      </c>
      <c r="G476" s="95">
        <f t="shared" si="15"/>
        <v>900.2</v>
      </c>
      <c r="H476" s="45">
        <v>377140</v>
      </c>
    </row>
    <row r="477" spans="1:8" ht="25.5">
      <c r="A477" s="94">
        <f t="shared" si="14"/>
        <v>466</v>
      </c>
      <c r="B477" s="185" t="s">
        <v>189</v>
      </c>
      <c r="C477" s="186" t="s">
        <v>65</v>
      </c>
      <c r="D477" s="186" t="s">
        <v>1202</v>
      </c>
      <c r="E477" s="186" t="s">
        <v>173</v>
      </c>
      <c r="F477" s="187">
        <v>87900</v>
      </c>
      <c r="G477" s="95">
        <f t="shared" si="15"/>
        <v>87.9</v>
      </c>
      <c r="H477" s="45">
        <v>77900</v>
      </c>
    </row>
    <row r="478" spans="1:8" ht="12.75">
      <c r="A478" s="94">
        <f t="shared" si="14"/>
        <v>467</v>
      </c>
      <c r="B478" s="185" t="s">
        <v>234</v>
      </c>
      <c r="C478" s="186" t="s">
        <v>65</v>
      </c>
      <c r="D478" s="186" t="s">
        <v>1202</v>
      </c>
      <c r="E478" s="186" t="s">
        <v>170</v>
      </c>
      <c r="F478" s="187">
        <v>812300</v>
      </c>
      <c r="G478" s="95">
        <f t="shared" si="15"/>
        <v>812.3</v>
      </c>
      <c r="H478" s="45">
        <v>77900</v>
      </c>
    </row>
    <row r="479" spans="1:8" ht="38.25">
      <c r="A479" s="94">
        <f t="shared" si="14"/>
        <v>468</v>
      </c>
      <c r="B479" s="185" t="s">
        <v>965</v>
      </c>
      <c r="C479" s="186" t="s">
        <v>65</v>
      </c>
      <c r="D479" s="186" t="s">
        <v>959</v>
      </c>
      <c r="E479" s="186" t="s">
        <v>19</v>
      </c>
      <c r="F479" s="187">
        <v>272729.24</v>
      </c>
      <c r="G479" s="95">
        <f t="shared" si="15"/>
        <v>272.72924</v>
      </c>
      <c r="H479" s="45">
        <v>77874417</v>
      </c>
    </row>
    <row r="480" spans="1:8" ht="38.25">
      <c r="A480" s="94">
        <f t="shared" si="14"/>
        <v>469</v>
      </c>
      <c r="B480" s="185" t="s">
        <v>183</v>
      </c>
      <c r="C480" s="186" t="s">
        <v>65</v>
      </c>
      <c r="D480" s="186" t="s">
        <v>959</v>
      </c>
      <c r="E480" s="186" t="s">
        <v>172</v>
      </c>
      <c r="F480" s="187">
        <v>272729.24</v>
      </c>
      <c r="G480" s="95">
        <f t="shared" si="15"/>
        <v>272.72924</v>
      </c>
      <c r="H480" s="45">
        <v>200000</v>
      </c>
    </row>
    <row r="481" spans="1:8" ht="38.25">
      <c r="A481" s="94">
        <f t="shared" si="14"/>
        <v>470</v>
      </c>
      <c r="B481" s="185" t="s">
        <v>966</v>
      </c>
      <c r="C481" s="186" t="s">
        <v>65</v>
      </c>
      <c r="D481" s="186" t="s">
        <v>961</v>
      </c>
      <c r="E481" s="186" t="s">
        <v>19</v>
      </c>
      <c r="F481" s="187">
        <v>1782000</v>
      </c>
      <c r="G481" s="95">
        <f t="shared" si="15"/>
        <v>1782</v>
      </c>
      <c r="H481" s="45">
        <v>200000</v>
      </c>
    </row>
    <row r="482" spans="1:8" ht="12.75">
      <c r="A482" s="94">
        <f t="shared" si="14"/>
        <v>471</v>
      </c>
      <c r="B482" s="185" t="s">
        <v>234</v>
      </c>
      <c r="C482" s="186" t="s">
        <v>65</v>
      </c>
      <c r="D482" s="186" t="s">
        <v>961</v>
      </c>
      <c r="E482" s="186" t="s">
        <v>170</v>
      </c>
      <c r="F482" s="187">
        <v>1782000</v>
      </c>
      <c r="G482" s="95">
        <f t="shared" si="15"/>
        <v>1782</v>
      </c>
      <c r="H482" s="45">
        <v>100000</v>
      </c>
    </row>
    <row r="483" spans="1:8" ht="12.75">
      <c r="A483" s="94">
        <f t="shared" si="14"/>
        <v>472</v>
      </c>
      <c r="B483" s="185" t="s">
        <v>165</v>
      </c>
      <c r="C483" s="186" t="s">
        <v>65</v>
      </c>
      <c r="D483" s="186" t="s">
        <v>479</v>
      </c>
      <c r="E483" s="186" t="s">
        <v>19</v>
      </c>
      <c r="F483" s="187">
        <v>124767</v>
      </c>
      <c r="G483" s="95">
        <f t="shared" si="15"/>
        <v>124.767</v>
      </c>
      <c r="H483" s="45">
        <v>100000</v>
      </c>
    </row>
    <row r="484" spans="1:8" ht="25.5">
      <c r="A484" s="94">
        <f t="shared" si="14"/>
        <v>473</v>
      </c>
      <c r="B484" s="185" t="s">
        <v>1123</v>
      </c>
      <c r="C484" s="186" t="s">
        <v>65</v>
      </c>
      <c r="D484" s="186" t="s">
        <v>1119</v>
      </c>
      <c r="E484" s="186" t="s">
        <v>19</v>
      </c>
      <c r="F484" s="187">
        <v>124767</v>
      </c>
      <c r="G484" s="95">
        <f t="shared" si="15"/>
        <v>124.767</v>
      </c>
      <c r="H484" s="45">
        <v>380000</v>
      </c>
    </row>
    <row r="485" spans="1:8" ht="12.75">
      <c r="A485" s="94">
        <f t="shared" si="14"/>
        <v>474</v>
      </c>
      <c r="B485" s="185" t="s">
        <v>234</v>
      </c>
      <c r="C485" s="186" t="s">
        <v>65</v>
      </c>
      <c r="D485" s="186" t="s">
        <v>1119</v>
      </c>
      <c r="E485" s="186" t="s">
        <v>170</v>
      </c>
      <c r="F485" s="187">
        <v>124767</v>
      </c>
      <c r="G485" s="95">
        <f t="shared" si="15"/>
        <v>124.767</v>
      </c>
      <c r="H485" s="45">
        <v>380000</v>
      </c>
    </row>
    <row r="486" spans="1:8" ht="25.5">
      <c r="A486" s="94">
        <f t="shared" si="14"/>
        <v>475</v>
      </c>
      <c r="B486" s="185" t="s">
        <v>110</v>
      </c>
      <c r="C486" s="186" t="s">
        <v>0</v>
      </c>
      <c r="D486" s="186" t="s">
        <v>478</v>
      </c>
      <c r="E486" s="186" t="s">
        <v>19</v>
      </c>
      <c r="F486" s="187">
        <v>2705404.88</v>
      </c>
      <c r="G486" s="95">
        <f t="shared" si="15"/>
        <v>2705.40488</v>
      </c>
      <c r="H486" s="45">
        <v>110000</v>
      </c>
    </row>
    <row r="487" spans="1:8" ht="63.75">
      <c r="A487" s="94">
        <f t="shared" si="14"/>
        <v>476</v>
      </c>
      <c r="B487" s="185" t="s">
        <v>899</v>
      </c>
      <c r="C487" s="186" t="s">
        <v>0</v>
      </c>
      <c r="D487" s="186" t="s">
        <v>618</v>
      </c>
      <c r="E487" s="186" t="s">
        <v>19</v>
      </c>
      <c r="F487" s="187">
        <v>2705404.88</v>
      </c>
      <c r="G487" s="95">
        <f t="shared" si="15"/>
        <v>2705.40488</v>
      </c>
      <c r="H487" s="45">
        <v>110000</v>
      </c>
    </row>
    <row r="488" spans="1:8" ht="25.5">
      <c r="A488" s="94">
        <f t="shared" si="14"/>
        <v>477</v>
      </c>
      <c r="B488" s="185" t="s">
        <v>269</v>
      </c>
      <c r="C488" s="186" t="s">
        <v>0</v>
      </c>
      <c r="D488" s="186" t="s">
        <v>635</v>
      </c>
      <c r="E488" s="186" t="s">
        <v>19</v>
      </c>
      <c r="F488" s="187">
        <v>2705404.88</v>
      </c>
      <c r="G488" s="95">
        <f t="shared" si="15"/>
        <v>2705.40488</v>
      </c>
      <c r="H488" s="45">
        <v>10000</v>
      </c>
    </row>
    <row r="489" spans="1:8" ht="51">
      <c r="A489" s="94">
        <f t="shared" si="14"/>
        <v>478</v>
      </c>
      <c r="B489" s="185" t="s">
        <v>407</v>
      </c>
      <c r="C489" s="186" t="s">
        <v>0</v>
      </c>
      <c r="D489" s="186" t="s">
        <v>636</v>
      </c>
      <c r="E489" s="186" t="s">
        <v>19</v>
      </c>
      <c r="F489" s="187">
        <v>2634804.28</v>
      </c>
      <c r="G489" s="95">
        <f t="shared" si="15"/>
        <v>2634.80428</v>
      </c>
      <c r="H489" s="45">
        <v>10000</v>
      </c>
    </row>
    <row r="490" spans="1:8" ht="25.5">
      <c r="A490" s="94">
        <f t="shared" si="14"/>
        <v>479</v>
      </c>
      <c r="B490" s="185" t="s">
        <v>189</v>
      </c>
      <c r="C490" s="186" t="s">
        <v>0</v>
      </c>
      <c r="D490" s="186" t="s">
        <v>636</v>
      </c>
      <c r="E490" s="186" t="s">
        <v>173</v>
      </c>
      <c r="F490" s="187">
        <v>2399861</v>
      </c>
      <c r="G490" s="95">
        <f t="shared" si="15"/>
        <v>2399.861</v>
      </c>
      <c r="H490" s="45">
        <v>7435117</v>
      </c>
    </row>
    <row r="491" spans="1:8" ht="38.25">
      <c r="A491" s="94">
        <f t="shared" si="14"/>
        <v>480</v>
      </c>
      <c r="B491" s="185" t="s">
        <v>183</v>
      </c>
      <c r="C491" s="186" t="s">
        <v>0</v>
      </c>
      <c r="D491" s="186" t="s">
        <v>636</v>
      </c>
      <c r="E491" s="186" t="s">
        <v>172</v>
      </c>
      <c r="F491" s="187">
        <v>234943.28</v>
      </c>
      <c r="G491" s="95">
        <f t="shared" si="15"/>
        <v>234.94328</v>
      </c>
      <c r="H491" s="45">
        <v>110117</v>
      </c>
    </row>
    <row r="492" spans="1:8" ht="51">
      <c r="A492" s="94">
        <f t="shared" si="14"/>
        <v>481</v>
      </c>
      <c r="B492" s="185" t="s">
        <v>717</v>
      </c>
      <c r="C492" s="186" t="s">
        <v>0</v>
      </c>
      <c r="D492" s="186" t="s">
        <v>718</v>
      </c>
      <c r="E492" s="186" t="s">
        <v>19</v>
      </c>
      <c r="F492" s="187">
        <v>70600.6</v>
      </c>
      <c r="G492" s="95">
        <f t="shared" si="15"/>
        <v>70.6006</v>
      </c>
      <c r="H492" s="45">
        <v>7325000</v>
      </c>
    </row>
    <row r="493" spans="1:8" ht="38.25">
      <c r="A493" s="94">
        <f t="shared" si="14"/>
        <v>482</v>
      </c>
      <c r="B493" s="185" t="s">
        <v>183</v>
      </c>
      <c r="C493" s="186" t="s">
        <v>0</v>
      </c>
      <c r="D493" s="186" t="s">
        <v>718</v>
      </c>
      <c r="E493" s="186" t="s">
        <v>172</v>
      </c>
      <c r="F493" s="187">
        <v>70600.6</v>
      </c>
      <c r="G493" s="95">
        <f t="shared" si="15"/>
        <v>70.6006</v>
      </c>
      <c r="H493" s="45">
        <v>63056000</v>
      </c>
    </row>
    <row r="494" spans="1:8" ht="12.75">
      <c r="A494" s="94">
        <f t="shared" si="14"/>
        <v>483</v>
      </c>
      <c r="B494" s="185" t="s">
        <v>111</v>
      </c>
      <c r="C494" s="186" t="s">
        <v>66</v>
      </c>
      <c r="D494" s="186" t="s">
        <v>478</v>
      </c>
      <c r="E494" s="186" t="s">
        <v>19</v>
      </c>
      <c r="F494" s="187">
        <v>108173649</v>
      </c>
      <c r="G494" s="95">
        <f t="shared" si="15"/>
        <v>108173.649</v>
      </c>
      <c r="H494" s="45">
        <v>790000</v>
      </c>
    </row>
    <row r="495" spans="1:8" ht="12.75">
      <c r="A495" s="94">
        <f t="shared" si="14"/>
        <v>484</v>
      </c>
      <c r="B495" s="185" t="s">
        <v>112</v>
      </c>
      <c r="C495" s="186" t="s">
        <v>67</v>
      </c>
      <c r="D495" s="186" t="s">
        <v>478</v>
      </c>
      <c r="E495" s="186" t="s">
        <v>19</v>
      </c>
      <c r="F495" s="187">
        <v>4765387</v>
      </c>
      <c r="G495" s="95">
        <f t="shared" si="15"/>
        <v>4765.387</v>
      </c>
      <c r="H495" s="45">
        <v>62266000</v>
      </c>
    </row>
    <row r="496" spans="1:8" ht="12.75">
      <c r="A496" s="94">
        <f t="shared" si="14"/>
        <v>485</v>
      </c>
      <c r="B496" s="185" t="s">
        <v>165</v>
      </c>
      <c r="C496" s="186" t="s">
        <v>67</v>
      </c>
      <c r="D496" s="186" t="s">
        <v>479</v>
      </c>
      <c r="E496" s="186" t="s">
        <v>19</v>
      </c>
      <c r="F496" s="187">
        <v>4765387</v>
      </c>
      <c r="G496" s="95">
        <f t="shared" si="15"/>
        <v>4765.387</v>
      </c>
      <c r="H496" s="45">
        <v>6577000</v>
      </c>
    </row>
    <row r="497" spans="1:8" ht="25.5">
      <c r="A497" s="94">
        <f t="shared" si="14"/>
        <v>486</v>
      </c>
      <c r="B497" s="185" t="s">
        <v>222</v>
      </c>
      <c r="C497" s="186" t="s">
        <v>67</v>
      </c>
      <c r="D497" s="186" t="s">
        <v>555</v>
      </c>
      <c r="E497" s="186" t="s">
        <v>19</v>
      </c>
      <c r="F497" s="187">
        <v>4765387</v>
      </c>
      <c r="G497" s="95">
        <f t="shared" si="15"/>
        <v>4765.387</v>
      </c>
      <c r="H497" s="45">
        <v>97000</v>
      </c>
    </row>
    <row r="498" spans="1:8" ht="25.5">
      <c r="A498" s="94">
        <f t="shared" si="14"/>
        <v>487</v>
      </c>
      <c r="B498" s="185" t="s">
        <v>223</v>
      </c>
      <c r="C498" s="186" t="s">
        <v>67</v>
      </c>
      <c r="D498" s="186" t="s">
        <v>555</v>
      </c>
      <c r="E498" s="186" t="s">
        <v>176</v>
      </c>
      <c r="F498" s="187">
        <v>4765387</v>
      </c>
      <c r="G498" s="95">
        <f t="shared" si="15"/>
        <v>4765.387</v>
      </c>
      <c r="H498" s="45">
        <v>6480000</v>
      </c>
    </row>
    <row r="499" spans="1:8" ht="12.75">
      <c r="A499" s="94">
        <f t="shared" si="14"/>
        <v>488</v>
      </c>
      <c r="B499" s="185" t="s">
        <v>113</v>
      </c>
      <c r="C499" s="186" t="s">
        <v>68</v>
      </c>
      <c r="D499" s="186" t="s">
        <v>478</v>
      </c>
      <c r="E499" s="186" t="s">
        <v>19</v>
      </c>
      <c r="F499" s="187">
        <v>97034379</v>
      </c>
      <c r="G499" s="95">
        <f t="shared" si="15"/>
        <v>97034.379</v>
      </c>
      <c r="H499" s="45">
        <v>6300</v>
      </c>
    </row>
    <row r="500" spans="1:8" ht="51">
      <c r="A500" s="94">
        <f t="shared" si="14"/>
        <v>489</v>
      </c>
      <c r="B500" s="185" t="s">
        <v>1248</v>
      </c>
      <c r="C500" s="186" t="s">
        <v>68</v>
      </c>
      <c r="D500" s="186" t="s">
        <v>521</v>
      </c>
      <c r="E500" s="186" t="s">
        <v>19</v>
      </c>
      <c r="F500" s="187">
        <v>2675400</v>
      </c>
      <c r="G500" s="95">
        <f t="shared" si="15"/>
        <v>2675.4</v>
      </c>
      <c r="H500" s="45">
        <v>6300</v>
      </c>
    </row>
    <row r="501" spans="1:8" ht="76.5">
      <c r="A501" s="94">
        <f t="shared" si="14"/>
        <v>490</v>
      </c>
      <c r="B501" s="185" t="s">
        <v>221</v>
      </c>
      <c r="C501" s="186" t="s">
        <v>68</v>
      </c>
      <c r="D501" s="186" t="s">
        <v>554</v>
      </c>
      <c r="E501" s="186" t="s">
        <v>19</v>
      </c>
      <c r="F501" s="187">
        <v>2675400</v>
      </c>
      <c r="G501" s="95">
        <f t="shared" si="15"/>
        <v>2675.4</v>
      </c>
      <c r="H501" s="45">
        <v>288830</v>
      </c>
    </row>
    <row r="502" spans="1:8" ht="38.25">
      <c r="A502" s="94">
        <f t="shared" si="14"/>
        <v>491</v>
      </c>
      <c r="B502" s="185" t="s">
        <v>1070</v>
      </c>
      <c r="C502" s="186" t="s">
        <v>68</v>
      </c>
      <c r="D502" s="186" t="s">
        <v>1058</v>
      </c>
      <c r="E502" s="186" t="s">
        <v>19</v>
      </c>
      <c r="F502" s="187">
        <v>728500</v>
      </c>
      <c r="G502" s="95">
        <f t="shared" si="15"/>
        <v>728.5</v>
      </c>
      <c r="H502" s="45">
        <v>288830</v>
      </c>
    </row>
    <row r="503" spans="1:8" ht="25.5">
      <c r="A503" s="94">
        <f t="shared" si="14"/>
        <v>492</v>
      </c>
      <c r="B503" s="185" t="s">
        <v>224</v>
      </c>
      <c r="C503" s="186" t="s">
        <v>68</v>
      </c>
      <c r="D503" s="186" t="s">
        <v>1058</v>
      </c>
      <c r="E503" s="186" t="s">
        <v>177</v>
      </c>
      <c r="F503" s="187">
        <v>728500</v>
      </c>
      <c r="G503" s="95">
        <f t="shared" si="15"/>
        <v>728.5</v>
      </c>
      <c r="H503" s="45">
        <v>288830</v>
      </c>
    </row>
    <row r="504" spans="1:8" ht="63.75">
      <c r="A504" s="94">
        <f t="shared" si="14"/>
        <v>493</v>
      </c>
      <c r="B504" s="185" t="s">
        <v>902</v>
      </c>
      <c r="C504" s="186" t="s">
        <v>68</v>
      </c>
      <c r="D504" s="186" t="s">
        <v>858</v>
      </c>
      <c r="E504" s="186" t="s">
        <v>19</v>
      </c>
      <c r="F504" s="187">
        <v>1152900</v>
      </c>
      <c r="G504" s="95">
        <f t="shared" si="15"/>
        <v>1152.9</v>
      </c>
      <c r="H504" s="45">
        <v>7015883</v>
      </c>
    </row>
    <row r="505" spans="1:8" ht="25.5">
      <c r="A505" s="94">
        <f t="shared" si="14"/>
        <v>494</v>
      </c>
      <c r="B505" s="185" t="s">
        <v>224</v>
      </c>
      <c r="C505" s="186" t="s">
        <v>68</v>
      </c>
      <c r="D505" s="186" t="s">
        <v>858</v>
      </c>
      <c r="E505" s="186" t="s">
        <v>177</v>
      </c>
      <c r="F505" s="187">
        <v>1152900</v>
      </c>
      <c r="G505" s="95">
        <f t="shared" si="15"/>
        <v>1152.9</v>
      </c>
      <c r="H505" s="45">
        <v>7015883</v>
      </c>
    </row>
    <row r="506" spans="1:8" ht="38.25">
      <c r="A506" s="94">
        <f t="shared" si="14"/>
        <v>495</v>
      </c>
      <c r="B506" s="185" t="s">
        <v>1070</v>
      </c>
      <c r="C506" s="186" t="s">
        <v>68</v>
      </c>
      <c r="D506" s="186" t="s">
        <v>1059</v>
      </c>
      <c r="E506" s="186" t="s">
        <v>19</v>
      </c>
      <c r="F506" s="187">
        <v>794000</v>
      </c>
      <c r="G506" s="95">
        <f t="shared" si="15"/>
        <v>794</v>
      </c>
      <c r="H506" s="45">
        <v>526883</v>
      </c>
    </row>
    <row r="507" spans="1:8" ht="25.5">
      <c r="A507" s="94">
        <f t="shared" si="14"/>
        <v>496</v>
      </c>
      <c r="B507" s="185" t="s">
        <v>224</v>
      </c>
      <c r="C507" s="186" t="s">
        <v>68</v>
      </c>
      <c r="D507" s="186" t="s">
        <v>1059</v>
      </c>
      <c r="E507" s="186" t="s">
        <v>177</v>
      </c>
      <c r="F507" s="187">
        <v>794000</v>
      </c>
      <c r="G507" s="95">
        <f t="shared" si="15"/>
        <v>794</v>
      </c>
      <c r="H507" s="45">
        <v>526883</v>
      </c>
    </row>
    <row r="508" spans="1:8" ht="63.75">
      <c r="A508" s="94">
        <f t="shared" si="14"/>
        <v>497</v>
      </c>
      <c r="B508" s="185" t="s">
        <v>899</v>
      </c>
      <c r="C508" s="186" t="s">
        <v>68</v>
      </c>
      <c r="D508" s="186" t="s">
        <v>618</v>
      </c>
      <c r="E508" s="186" t="s">
        <v>19</v>
      </c>
      <c r="F508" s="187">
        <v>3968640</v>
      </c>
      <c r="G508" s="95">
        <f t="shared" si="15"/>
        <v>3968.64</v>
      </c>
      <c r="H508" s="45">
        <v>6489000</v>
      </c>
    </row>
    <row r="509" spans="1:8" ht="38.25">
      <c r="A509" s="94">
        <f t="shared" si="14"/>
        <v>498</v>
      </c>
      <c r="B509" s="185" t="s">
        <v>270</v>
      </c>
      <c r="C509" s="186" t="s">
        <v>68</v>
      </c>
      <c r="D509" s="186" t="s">
        <v>637</v>
      </c>
      <c r="E509" s="186" t="s">
        <v>19</v>
      </c>
      <c r="F509" s="187">
        <v>3513600</v>
      </c>
      <c r="G509" s="95">
        <f t="shared" si="15"/>
        <v>3513.6</v>
      </c>
      <c r="H509" s="45">
        <v>5964146</v>
      </c>
    </row>
    <row r="510" spans="1:8" ht="38.25">
      <c r="A510" s="94">
        <f t="shared" si="14"/>
        <v>499</v>
      </c>
      <c r="B510" s="185" t="s">
        <v>1250</v>
      </c>
      <c r="C510" s="186" t="s">
        <v>68</v>
      </c>
      <c r="D510" s="186" t="s">
        <v>1251</v>
      </c>
      <c r="E510" s="186" t="s">
        <v>19</v>
      </c>
      <c r="F510" s="187">
        <v>219600</v>
      </c>
      <c r="G510" s="95">
        <f t="shared" si="15"/>
        <v>219.6</v>
      </c>
      <c r="H510" s="45">
        <v>385000</v>
      </c>
    </row>
    <row r="511" spans="1:8" ht="25.5">
      <c r="A511" s="94">
        <f t="shared" si="14"/>
        <v>500</v>
      </c>
      <c r="B511" s="185" t="s">
        <v>224</v>
      </c>
      <c r="C511" s="186" t="s">
        <v>68</v>
      </c>
      <c r="D511" s="186" t="s">
        <v>1251</v>
      </c>
      <c r="E511" s="186" t="s">
        <v>177</v>
      </c>
      <c r="F511" s="187">
        <v>219600</v>
      </c>
      <c r="G511" s="95">
        <f t="shared" si="15"/>
        <v>219.6</v>
      </c>
      <c r="H511" s="45">
        <v>139854</v>
      </c>
    </row>
    <row r="512" spans="1:8" ht="38.25">
      <c r="A512" s="94">
        <f t="shared" si="14"/>
        <v>501</v>
      </c>
      <c r="B512" s="185" t="s">
        <v>1025</v>
      </c>
      <c r="C512" s="186" t="s">
        <v>68</v>
      </c>
      <c r="D512" s="186" t="s">
        <v>1061</v>
      </c>
      <c r="E512" s="186" t="s">
        <v>19</v>
      </c>
      <c r="F512" s="187">
        <v>3294000</v>
      </c>
      <c r="G512" s="95">
        <f t="shared" si="15"/>
        <v>3294</v>
      </c>
      <c r="H512" s="45">
        <v>41478468.31</v>
      </c>
    </row>
    <row r="513" spans="1:8" ht="25.5">
      <c r="A513" s="94">
        <f t="shared" si="14"/>
        <v>502</v>
      </c>
      <c r="B513" s="185" t="s">
        <v>224</v>
      </c>
      <c r="C513" s="186" t="s">
        <v>68</v>
      </c>
      <c r="D513" s="186" t="s">
        <v>1061</v>
      </c>
      <c r="E513" s="186" t="s">
        <v>177</v>
      </c>
      <c r="F513" s="187">
        <v>3294000</v>
      </c>
      <c r="G513" s="95">
        <f t="shared" si="15"/>
        <v>3294</v>
      </c>
      <c r="H513" s="45">
        <v>17664639.22</v>
      </c>
    </row>
    <row r="514" spans="1:8" ht="51">
      <c r="A514" s="94">
        <f t="shared" si="14"/>
        <v>503</v>
      </c>
      <c r="B514" s="185" t="s">
        <v>668</v>
      </c>
      <c r="C514" s="186" t="s">
        <v>68</v>
      </c>
      <c r="D514" s="186" t="s">
        <v>639</v>
      </c>
      <c r="E514" s="186" t="s">
        <v>19</v>
      </c>
      <c r="F514" s="187">
        <v>455040</v>
      </c>
      <c r="G514" s="95">
        <f t="shared" si="15"/>
        <v>455.04</v>
      </c>
      <c r="H514" s="45">
        <v>17664639.22</v>
      </c>
    </row>
    <row r="515" spans="1:8" ht="25.5">
      <c r="A515" s="94">
        <f t="shared" si="14"/>
        <v>504</v>
      </c>
      <c r="B515" s="185" t="s">
        <v>669</v>
      </c>
      <c r="C515" s="186" t="s">
        <v>68</v>
      </c>
      <c r="D515" s="186" t="s">
        <v>641</v>
      </c>
      <c r="E515" s="186" t="s">
        <v>19</v>
      </c>
      <c r="F515" s="187">
        <v>377140</v>
      </c>
      <c r="G515" s="95">
        <f t="shared" si="15"/>
        <v>377.14</v>
      </c>
      <c r="H515" s="45">
        <v>17664639.22</v>
      </c>
    </row>
    <row r="516" spans="1:8" ht="25.5">
      <c r="A516" s="94">
        <f t="shared" si="14"/>
        <v>505</v>
      </c>
      <c r="B516" s="185" t="s">
        <v>224</v>
      </c>
      <c r="C516" s="186" t="s">
        <v>68</v>
      </c>
      <c r="D516" s="186" t="s">
        <v>641</v>
      </c>
      <c r="E516" s="186" t="s">
        <v>177</v>
      </c>
      <c r="F516" s="187">
        <v>377140</v>
      </c>
      <c r="G516" s="95">
        <f t="shared" si="15"/>
        <v>377.14</v>
      </c>
      <c r="H516" s="45">
        <v>16953212.72</v>
      </c>
    </row>
    <row r="517" spans="1:8" ht="38.25">
      <c r="A517" s="94">
        <f t="shared" si="14"/>
        <v>506</v>
      </c>
      <c r="B517" s="185" t="s">
        <v>1026</v>
      </c>
      <c r="C517" s="186" t="s">
        <v>68</v>
      </c>
      <c r="D517" s="186" t="s">
        <v>1027</v>
      </c>
      <c r="E517" s="186" t="s">
        <v>19</v>
      </c>
      <c r="F517" s="187">
        <v>77900</v>
      </c>
      <c r="G517" s="95">
        <f t="shared" si="15"/>
        <v>77.9</v>
      </c>
      <c r="H517" s="45">
        <v>14474366.92</v>
      </c>
    </row>
    <row r="518" spans="1:8" ht="25.5">
      <c r="A518" s="94">
        <f t="shared" si="14"/>
        <v>507</v>
      </c>
      <c r="B518" s="185" t="s">
        <v>224</v>
      </c>
      <c r="C518" s="186" t="s">
        <v>68</v>
      </c>
      <c r="D518" s="186" t="s">
        <v>1027</v>
      </c>
      <c r="E518" s="186" t="s">
        <v>177</v>
      </c>
      <c r="F518" s="187">
        <v>77900</v>
      </c>
      <c r="G518" s="95">
        <f t="shared" si="15"/>
        <v>77.9</v>
      </c>
      <c r="H518" s="45">
        <v>2076845.8</v>
      </c>
    </row>
    <row r="519" spans="1:8" ht="51">
      <c r="A519" s="94">
        <f t="shared" si="14"/>
        <v>508</v>
      </c>
      <c r="B519" s="185" t="s">
        <v>903</v>
      </c>
      <c r="C519" s="186" t="s">
        <v>68</v>
      </c>
      <c r="D519" s="186" t="s">
        <v>556</v>
      </c>
      <c r="E519" s="186" t="s">
        <v>19</v>
      </c>
      <c r="F519" s="187">
        <v>90048217</v>
      </c>
      <c r="G519" s="95">
        <f t="shared" si="15"/>
        <v>90048.217</v>
      </c>
      <c r="H519" s="45">
        <v>402000</v>
      </c>
    </row>
    <row r="520" spans="1:8" ht="38.25">
      <c r="A520" s="167">
        <f t="shared" si="14"/>
        <v>509</v>
      </c>
      <c r="B520" s="185" t="s">
        <v>225</v>
      </c>
      <c r="C520" s="186" t="s">
        <v>68</v>
      </c>
      <c r="D520" s="186" t="s">
        <v>557</v>
      </c>
      <c r="E520" s="186" t="s">
        <v>19</v>
      </c>
      <c r="F520" s="187">
        <v>200000</v>
      </c>
      <c r="G520" s="168">
        <f t="shared" si="15"/>
        <v>200</v>
      </c>
      <c r="H520" s="45">
        <v>161000</v>
      </c>
    </row>
    <row r="521" spans="1:8" ht="12.75">
      <c r="A521" s="94">
        <f t="shared" si="14"/>
        <v>510</v>
      </c>
      <c r="B521" s="185" t="s">
        <v>206</v>
      </c>
      <c r="C521" s="186" t="s">
        <v>68</v>
      </c>
      <c r="D521" s="186" t="s">
        <v>557</v>
      </c>
      <c r="E521" s="186" t="s">
        <v>167</v>
      </c>
      <c r="F521" s="187">
        <v>200000</v>
      </c>
      <c r="G521" s="95">
        <f t="shared" si="15"/>
        <v>200</v>
      </c>
      <c r="H521" s="45">
        <v>161000</v>
      </c>
    </row>
    <row r="522" spans="1:8" ht="25.5">
      <c r="A522" s="94">
        <f t="shared" si="14"/>
        <v>511</v>
      </c>
      <c r="B522" s="185" t="s">
        <v>226</v>
      </c>
      <c r="C522" s="186" t="s">
        <v>68</v>
      </c>
      <c r="D522" s="186" t="s">
        <v>558</v>
      </c>
      <c r="E522" s="186" t="s">
        <v>19</v>
      </c>
      <c r="F522" s="187">
        <v>100000</v>
      </c>
      <c r="G522" s="95">
        <f t="shared" si="15"/>
        <v>100</v>
      </c>
      <c r="H522" s="45">
        <v>197385.5</v>
      </c>
    </row>
    <row r="523" spans="1:8" ht="38.25">
      <c r="A523" s="94">
        <f t="shared" si="14"/>
        <v>512</v>
      </c>
      <c r="B523" s="185" t="s">
        <v>183</v>
      </c>
      <c r="C523" s="186" t="s">
        <v>68</v>
      </c>
      <c r="D523" s="186" t="s">
        <v>558</v>
      </c>
      <c r="E523" s="186" t="s">
        <v>172</v>
      </c>
      <c r="F523" s="187">
        <v>100000</v>
      </c>
      <c r="G523" s="95">
        <f t="shared" si="15"/>
        <v>100</v>
      </c>
      <c r="H523" s="45">
        <v>197385.5</v>
      </c>
    </row>
    <row r="524" spans="1:8" ht="25.5">
      <c r="A524" s="165">
        <f t="shared" si="14"/>
        <v>513</v>
      </c>
      <c r="B524" s="185" t="s">
        <v>227</v>
      </c>
      <c r="C524" s="186" t="s">
        <v>68</v>
      </c>
      <c r="D524" s="186" t="s">
        <v>559</v>
      </c>
      <c r="E524" s="186" t="s">
        <v>19</v>
      </c>
      <c r="F524" s="187">
        <v>380000</v>
      </c>
      <c r="G524" s="166">
        <f t="shared" si="15"/>
        <v>380</v>
      </c>
      <c r="H524" s="45">
        <v>69000</v>
      </c>
    </row>
    <row r="525" spans="1:8" ht="38.25">
      <c r="A525" s="96">
        <f aca="true" t="shared" si="16" ref="A525:A588">1+A524</f>
        <v>514</v>
      </c>
      <c r="B525" s="185" t="s">
        <v>408</v>
      </c>
      <c r="C525" s="186" t="s">
        <v>68</v>
      </c>
      <c r="D525" s="186" t="s">
        <v>559</v>
      </c>
      <c r="E525" s="186" t="s">
        <v>409</v>
      </c>
      <c r="F525" s="187">
        <v>380000</v>
      </c>
      <c r="G525" s="97">
        <f aca="true" t="shared" si="17" ref="G525:G588">F525/1000</f>
        <v>380</v>
      </c>
      <c r="H525" s="45">
        <v>69000</v>
      </c>
    </row>
    <row r="526" spans="1:8" ht="102">
      <c r="A526" s="94">
        <f t="shared" si="16"/>
        <v>515</v>
      </c>
      <c r="B526" s="185" t="s">
        <v>670</v>
      </c>
      <c r="C526" s="186" t="s">
        <v>68</v>
      </c>
      <c r="D526" s="186" t="s">
        <v>561</v>
      </c>
      <c r="E526" s="186" t="s">
        <v>19</v>
      </c>
      <c r="F526" s="187">
        <v>110000</v>
      </c>
      <c r="G526" s="95">
        <f t="shared" si="17"/>
        <v>110</v>
      </c>
      <c r="H526" s="45">
        <v>284041</v>
      </c>
    </row>
    <row r="527" spans="1:8" ht="38.25">
      <c r="A527" s="94">
        <f t="shared" si="16"/>
        <v>516</v>
      </c>
      <c r="B527" s="185" t="s">
        <v>183</v>
      </c>
      <c r="C527" s="186" t="s">
        <v>68</v>
      </c>
      <c r="D527" s="186" t="s">
        <v>561</v>
      </c>
      <c r="E527" s="186" t="s">
        <v>172</v>
      </c>
      <c r="F527" s="187">
        <v>110000</v>
      </c>
      <c r="G527" s="95">
        <f t="shared" si="17"/>
        <v>110</v>
      </c>
      <c r="H527" s="45">
        <v>284041</v>
      </c>
    </row>
    <row r="528" spans="1:8" ht="38.25">
      <c r="A528" s="94">
        <f t="shared" si="16"/>
        <v>517</v>
      </c>
      <c r="B528" s="185" t="s">
        <v>228</v>
      </c>
      <c r="C528" s="186" t="s">
        <v>68</v>
      </c>
      <c r="D528" s="186" t="s">
        <v>562</v>
      </c>
      <c r="E528" s="186" t="s">
        <v>19</v>
      </c>
      <c r="F528" s="187">
        <v>10000</v>
      </c>
      <c r="G528" s="95">
        <f t="shared" si="17"/>
        <v>10</v>
      </c>
      <c r="H528" s="45">
        <v>23813829.09</v>
      </c>
    </row>
    <row r="529" spans="1:8" ht="38.25">
      <c r="A529" s="94">
        <f t="shared" si="16"/>
        <v>518</v>
      </c>
      <c r="B529" s="185" t="s">
        <v>183</v>
      </c>
      <c r="C529" s="186" t="s">
        <v>68</v>
      </c>
      <c r="D529" s="186" t="s">
        <v>562</v>
      </c>
      <c r="E529" s="186" t="s">
        <v>172</v>
      </c>
      <c r="F529" s="187">
        <v>10000</v>
      </c>
      <c r="G529" s="95">
        <f t="shared" si="17"/>
        <v>10</v>
      </c>
      <c r="H529" s="45">
        <v>23813829.09</v>
      </c>
    </row>
    <row r="530" spans="1:8" ht="165.75">
      <c r="A530" s="94">
        <f t="shared" si="16"/>
        <v>519</v>
      </c>
      <c r="B530" s="185" t="s">
        <v>671</v>
      </c>
      <c r="C530" s="186" t="s">
        <v>68</v>
      </c>
      <c r="D530" s="186" t="s">
        <v>564</v>
      </c>
      <c r="E530" s="186" t="s">
        <v>19</v>
      </c>
      <c r="F530" s="187">
        <v>11356417</v>
      </c>
      <c r="G530" s="95">
        <f t="shared" si="17"/>
        <v>11356.417</v>
      </c>
      <c r="H530" s="45">
        <v>23813829.09</v>
      </c>
    </row>
    <row r="531" spans="1:8" ht="38.25">
      <c r="A531" s="94">
        <f t="shared" si="16"/>
        <v>520</v>
      </c>
      <c r="B531" s="185" t="s">
        <v>183</v>
      </c>
      <c r="C531" s="186" t="s">
        <v>68</v>
      </c>
      <c r="D531" s="186" t="s">
        <v>564</v>
      </c>
      <c r="E531" s="186" t="s">
        <v>172</v>
      </c>
      <c r="F531" s="187">
        <v>166837</v>
      </c>
      <c r="G531" s="95">
        <f t="shared" si="17"/>
        <v>166.837</v>
      </c>
      <c r="H531" s="45">
        <v>3909849</v>
      </c>
    </row>
    <row r="532" spans="1:8" ht="25.5">
      <c r="A532" s="94">
        <f t="shared" si="16"/>
        <v>521</v>
      </c>
      <c r="B532" s="185" t="s">
        <v>224</v>
      </c>
      <c r="C532" s="186" t="s">
        <v>68</v>
      </c>
      <c r="D532" s="186" t="s">
        <v>564</v>
      </c>
      <c r="E532" s="186" t="s">
        <v>177</v>
      </c>
      <c r="F532" s="187">
        <v>11189580</v>
      </c>
      <c r="G532" s="95">
        <f t="shared" si="17"/>
        <v>11189.58</v>
      </c>
      <c r="H532" s="45">
        <v>944460</v>
      </c>
    </row>
    <row r="533" spans="1:8" ht="153">
      <c r="A533" s="94">
        <f t="shared" si="16"/>
        <v>522</v>
      </c>
      <c r="B533" s="185" t="s">
        <v>672</v>
      </c>
      <c r="C533" s="186" t="s">
        <v>68</v>
      </c>
      <c r="D533" s="186" t="s">
        <v>566</v>
      </c>
      <c r="E533" s="186" t="s">
        <v>19</v>
      </c>
      <c r="F533" s="187">
        <v>69258500</v>
      </c>
      <c r="G533" s="95">
        <f t="shared" si="17"/>
        <v>69258.5</v>
      </c>
      <c r="H533" s="45">
        <v>2965389</v>
      </c>
    </row>
    <row r="534" spans="1:8" ht="38.25">
      <c r="A534" s="94">
        <f t="shared" si="16"/>
        <v>523</v>
      </c>
      <c r="B534" s="185" t="s">
        <v>183</v>
      </c>
      <c r="C534" s="186" t="s">
        <v>68</v>
      </c>
      <c r="D534" s="186" t="s">
        <v>566</v>
      </c>
      <c r="E534" s="186" t="s">
        <v>172</v>
      </c>
      <c r="F534" s="187">
        <v>840000</v>
      </c>
      <c r="G534" s="95">
        <f t="shared" si="17"/>
        <v>840</v>
      </c>
      <c r="H534" s="45">
        <v>19011480.09</v>
      </c>
    </row>
    <row r="535" spans="1:8" ht="25.5">
      <c r="A535" s="94">
        <f t="shared" si="16"/>
        <v>524</v>
      </c>
      <c r="B535" s="185" t="s">
        <v>224</v>
      </c>
      <c r="C535" s="186" t="s">
        <v>68</v>
      </c>
      <c r="D535" s="186" t="s">
        <v>566</v>
      </c>
      <c r="E535" s="186" t="s">
        <v>177</v>
      </c>
      <c r="F535" s="187">
        <v>68418500</v>
      </c>
      <c r="G535" s="95">
        <f t="shared" si="17"/>
        <v>68418.5</v>
      </c>
      <c r="H535" s="45">
        <v>19011480.09</v>
      </c>
    </row>
    <row r="536" spans="1:8" ht="76.5">
      <c r="A536" s="94">
        <f t="shared" si="16"/>
        <v>525</v>
      </c>
      <c r="B536" s="185" t="s">
        <v>673</v>
      </c>
      <c r="C536" s="186" t="s">
        <v>68</v>
      </c>
      <c r="D536" s="186" t="s">
        <v>568</v>
      </c>
      <c r="E536" s="186" t="s">
        <v>19</v>
      </c>
      <c r="F536" s="187">
        <v>8627000</v>
      </c>
      <c r="G536" s="95">
        <f t="shared" si="17"/>
        <v>8627</v>
      </c>
      <c r="H536" s="45">
        <v>827500</v>
      </c>
    </row>
    <row r="537" spans="1:8" ht="38.25">
      <c r="A537" s="94">
        <f t="shared" si="16"/>
        <v>526</v>
      </c>
      <c r="B537" s="185" t="s">
        <v>183</v>
      </c>
      <c r="C537" s="186" t="s">
        <v>68</v>
      </c>
      <c r="D537" s="186" t="s">
        <v>568</v>
      </c>
      <c r="E537" s="186" t="s">
        <v>172</v>
      </c>
      <c r="F537" s="187">
        <v>119000</v>
      </c>
      <c r="G537" s="95">
        <f t="shared" si="17"/>
        <v>119</v>
      </c>
      <c r="H537" s="45">
        <v>827500</v>
      </c>
    </row>
    <row r="538" spans="1:8" ht="25.5">
      <c r="A538" s="94">
        <f t="shared" si="16"/>
        <v>527</v>
      </c>
      <c r="B538" s="185" t="s">
        <v>224</v>
      </c>
      <c r="C538" s="186" t="s">
        <v>68</v>
      </c>
      <c r="D538" s="186" t="s">
        <v>568</v>
      </c>
      <c r="E538" s="186" t="s">
        <v>177</v>
      </c>
      <c r="F538" s="187">
        <v>8508000</v>
      </c>
      <c r="G538" s="95">
        <f t="shared" si="17"/>
        <v>8508</v>
      </c>
      <c r="H538" s="45">
        <v>65000</v>
      </c>
    </row>
    <row r="539" spans="1:8" ht="165.75">
      <c r="A539" s="94">
        <f t="shared" si="16"/>
        <v>528</v>
      </c>
      <c r="B539" s="185" t="s">
        <v>967</v>
      </c>
      <c r="C539" s="186" t="s">
        <v>68</v>
      </c>
      <c r="D539" s="186" t="s">
        <v>953</v>
      </c>
      <c r="E539" s="186" t="s">
        <v>19</v>
      </c>
      <c r="F539" s="187">
        <v>6300</v>
      </c>
      <c r="G539" s="95">
        <f t="shared" si="17"/>
        <v>6.3</v>
      </c>
      <c r="H539" s="45">
        <v>65000</v>
      </c>
    </row>
    <row r="540" spans="1:8" ht="25.5">
      <c r="A540" s="94">
        <f t="shared" si="16"/>
        <v>529</v>
      </c>
      <c r="B540" s="185" t="s">
        <v>224</v>
      </c>
      <c r="C540" s="186" t="s">
        <v>68</v>
      </c>
      <c r="D540" s="186" t="s">
        <v>953</v>
      </c>
      <c r="E540" s="186" t="s">
        <v>177</v>
      </c>
      <c r="F540" s="187">
        <v>6300</v>
      </c>
      <c r="G540" s="95">
        <f t="shared" si="17"/>
        <v>6.3</v>
      </c>
      <c r="H540" s="45">
        <v>1350000</v>
      </c>
    </row>
    <row r="541" spans="1:8" ht="12.75">
      <c r="A541" s="94">
        <f t="shared" si="16"/>
        <v>530</v>
      </c>
      <c r="B541" s="185" t="s">
        <v>165</v>
      </c>
      <c r="C541" s="186" t="s">
        <v>68</v>
      </c>
      <c r="D541" s="186" t="s">
        <v>479</v>
      </c>
      <c r="E541" s="186" t="s">
        <v>19</v>
      </c>
      <c r="F541" s="187">
        <v>342122</v>
      </c>
      <c r="G541" s="95">
        <f t="shared" si="17"/>
        <v>342.122</v>
      </c>
      <c r="H541" s="45">
        <v>350000</v>
      </c>
    </row>
    <row r="542" spans="1:8" ht="25.5">
      <c r="A542" s="94">
        <f t="shared" si="16"/>
        <v>531</v>
      </c>
      <c r="B542" s="185" t="s">
        <v>229</v>
      </c>
      <c r="C542" s="186" t="s">
        <v>68</v>
      </c>
      <c r="D542" s="186" t="s">
        <v>569</v>
      </c>
      <c r="E542" s="186" t="s">
        <v>19</v>
      </c>
      <c r="F542" s="187">
        <v>342122</v>
      </c>
      <c r="G542" s="95">
        <f t="shared" si="17"/>
        <v>342.122</v>
      </c>
      <c r="H542" s="45">
        <v>350000</v>
      </c>
    </row>
    <row r="543" spans="1:8" ht="25.5">
      <c r="A543" s="94">
        <f t="shared" si="16"/>
        <v>532</v>
      </c>
      <c r="B543" s="185" t="s">
        <v>230</v>
      </c>
      <c r="C543" s="186" t="s">
        <v>68</v>
      </c>
      <c r="D543" s="186" t="s">
        <v>569</v>
      </c>
      <c r="E543" s="186" t="s">
        <v>169</v>
      </c>
      <c r="F543" s="187">
        <v>308282</v>
      </c>
      <c r="G543" s="95">
        <f t="shared" si="17"/>
        <v>308.282</v>
      </c>
      <c r="H543" s="45">
        <v>350000</v>
      </c>
    </row>
    <row r="544" spans="1:8" ht="12.75">
      <c r="A544" s="94">
        <f t="shared" si="16"/>
        <v>533</v>
      </c>
      <c r="B544" s="185" t="s">
        <v>206</v>
      </c>
      <c r="C544" s="186" t="s">
        <v>68</v>
      </c>
      <c r="D544" s="186" t="s">
        <v>569</v>
      </c>
      <c r="E544" s="186" t="s">
        <v>167</v>
      </c>
      <c r="F544" s="187">
        <v>33840</v>
      </c>
      <c r="G544" s="95">
        <f t="shared" si="17"/>
        <v>33.84</v>
      </c>
      <c r="H544" s="45">
        <v>350000</v>
      </c>
    </row>
    <row r="545" spans="1:8" ht="12.75">
      <c r="A545" s="94">
        <f t="shared" si="16"/>
        <v>534</v>
      </c>
      <c r="B545" s="185" t="s">
        <v>114</v>
      </c>
      <c r="C545" s="186" t="s">
        <v>149</v>
      </c>
      <c r="D545" s="186" t="s">
        <v>478</v>
      </c>
      <c r="E545" s="186" t="s">
        <v>19</v>
      </c>
      <c r="F545" s="187">
        <v>6373883</v>
      </c>
      <c r="G545" s="95">
        <f t="shared" si="17"/>
        <v>6373.883</v>
      </c>
      <c r="H545" s="45">
        <v>1000000</v>
      </c>
    </row>
    <row r="546" spans="1:8" ht="51">
      <c r="A546" s="94">
        <f t="shared" si="16"/>
        <v>535</v>
      </c>
      <c r="B546" s="185" t="s">
        <v>903</v>
      </c>
      <c r="C546" s="186" t="s">
        <v>149</v>
      </c>
      <c r="D546" s="186" t="s">
        <v>556</v>
      </c>
      <c r="E546" s="186" t="s">
        <v>19</v>
      </c>
      <c r="F546" s="187">
        <v>6373883</v>
      </c>
      <c r="G546" s="95">
        <f t="shared" si="17"/>
        <v>6373.883</v>
      </c>
      <c r="H546" s="45">
        <v>1000000</v>
      </c>
    </row>
    <row r="547" spans="1:8" ht="165.75">
      <c r="A547" s="94">
        <f t="shared" si="16"/>
        <v>536</v>
      </c>
      <c r="B547" s="185" t="s">
        <v>671</v>
      </c>
      <c r="C547" s="186" t="s">
        <v>149</v>
      </c>
      <c r="D547" s="186" t="s">
        <v>564</v>
      </c>
      <c r="E547" s="186" t="s">
        <v>19</v>
      </c>
      <c r="F547" s="187">
        <v>526883</v>
      </c>
      <c r="G547" s="95">
        <f t="shared" si="17"/>
        <v>526.883</v>
      </c>
      <c r="H547" s="45">
        <v>1000000</v>
      </c>
    </row>
    <row r="548" spans="1:8" ht="25.5">
      <c r="A548" s="94">
        <f t="shared" si="16"/>
        <v>537</v>
      </c>
      <c r="B548" s="185" t="s">
        <v>189</v>
      </c>
      <c r="C548" s="186" t="s">
        <v>149</v>
      </c>
      <c r="D548" s="186" t="s">
        <v>564</v>
      </c>
      <c r="E548" s="186" t="s">
        <v>173</v>
      </c>
      <c r="F548" s="187">
        <v>526883</v>
      </c>
      <c r="G548" s="95">
        <f t="shared" si="17"/>
        <v>526.883</v>
      </c>
      <c r="H548" s="45">
        <v>1000000</v>
      </c>
    </row>
    <row r="549" spans="1:8" ht="153">
      <c r="A549" s="94">
        <f t="shared" si="16"/>
        <v>538</v>
      </c>
      <c r="B549" s="185" t="s">
        <v>672</v>
      </c>
      <c r="C549" s="186" t="s">
        <v>149</v>
      </c>
      <c r="D549" s="186" t="s">
        <v>566</v>
      </c>
      <c r="E549" s="186" t="s">
        <v>19</v>
      </c>
      <c r="F549" s="187">
        <v>5847000</v>
      </c>
      <c r="G549" s="95">
        <f t="shared" si="17"/>
        <v>5847</v>
      </c>
      <c r="H549" s="45">
        <v>188811750</v>
      </c>
    </row>
    <row r="550" spans="1:8" ht="25.5">
      <c r="A550" s="94">
        <f t="shared" si="16"/>
        <v>539</v>
      </c>
      <c r="B550" s="185" t="s">
        <v>189</v>
      </c>
      <c r="C550" s="186" t="s">
        <v>149</v>
      </c>
      <c r="D550" s="186" t="s">
        <v>566</v>
      </c>
      <c r="E550" s="186" t="s">
        <v>173</v>
      </c>
      <c r="F550" s="187">
        <v>5322146</v>
      </c>
      <c r="G550" s="95">
        <f t="shared" si="17"/>
        <v>5322.146</v>
      </c>
      <c r="H550" s="45">
        <v>12963000</v>
      </c>
    </row>
    <row r="551" spans="1:8" ht="38.25">
      <c r="A551" s="94">
        <f t="shared" si="16"/>
        <v>540</v>
      </c>
      <c r="B551" s="185" t="s">
        <v>183</v>
      </c>
      <c r="C551" s="186" t="s">
        <v>149</v>
      </c>
      <c r="D551" s="186" t="s">
        <v>566</v>
      </c>
      <c r="E551" s="186" t="s">
        <v>172</v>
      </c>
      <c r="F551" s="187">
        <v>385000</v>
      </c>
      <c r="G551" s="95">
        <f t="shared" si="17"/>
        <v>385</v>
      </c>
      <c r="H551" s="45">
        <v>12963000</v>
      </c>
    </row>
    <row r="552" spans="1:8" ht="12.75">
      <c r="A552" s="165">
        <f t="shared" si="16"/>
        <v>541</v>
      </c>
      <c r="B552" s="185" t="s">
        <v>190</v>
      </c>
      <c r="C552" s="186" t="s">
        <v>149</v>
      </c>
      <c r="D552" s="186" t="s">
        <v>566</v>
      </c>
      <c r="E552" s="186" t="s">
        <v>174</v>
      </c>
      <c r="F552" s="187">
        <v>139854</v>
      </c>
      <c r="G552" s="166">
        <f t="shared" si="17"/>
        <v>139.854</v>
      </c>
      <c r="H552" s="45">
        <v>12963000</v>
      </c>
    </row>
    <row r="553" spans="1:8" ht="12.75">
      <c r="A553" s="96">
        <f t="shared" si="16"/>
        <v>542</v>
      </c>
      <c r="B553" s="185" t="s">
        <v>115</v>
      </c>
      <c r="C553" s="186" t="s">
        <v>69</v>
      </c>
      <c r="D553" s="186" t="s">
        <v>478</v>
      </c>
      <c r="E553" s="186" t="s">
        <v>19</v>
      </c>
      <c r="F553" s="187">
        <v>44079081.81</v>
      </c>
      <c r="G553" s="97">
        <f t="shared" si="17"/>
        <v>44079.08181</v>
      </c>
      <c r="H553" s="45">
        <v>5685000</v>
      </c>
    </row>
    <row r="554" spans="1:8" ht="12.75">
      <c r="A554" s="94">
        <f t="shared" si="16"/>
        <v>543</v>
      </c>
      <c r="B554" s="185" t="s">
        <v>87</v>
      </c>
      <c r="C554" s="186" t="s">
        <v>88</v>
      </c>
      <c r="D554" s="186" t="s">
        <v>478</v>
      </c>
      <c r="E554" s="186" t="s">
        <v>19</v>
      </c>
      <c r="F554" s="187">
        <v>19754282.61</v>
      </c>
      <c r="G554" s="95">
        <f t="shared" si="17"/>
        <v>19754.28261</v>
      </c>
      <c r="H554" s="45">
        <v>5685000</v>
      </c>
    </row>
    <row r="555" spans="1:8" ht="63.75">
      <c r="A555" s="94">
        <f t="shared" si="16"/>
        <v>544</v>
      </c>
      <c r="B555" s="185" t="s">
        <v>899</v>
      </c>
      <c r="C555" s="186" t="s">
        <v>88</v>
      </c>
      <c r="D555" s="186" t="s">
        <v>618</v>
      </c>
      <c r="E555" s="186" t="s">
        <v>19</v>
      </c>
      <c r="F555" s="187">
        <v>19754282.61</v>
      </c>
      <c r="G555" s="95">
        <f t="shared" si="17"/>
        <v>19754.28261</v>
      </c>
      <c r="H555" s="45">
        <v>7278000</v>
      </c>
    </row>
    <row r="556" spans="1:8" ht="25.5">
      <c r="A556" s="94">
        <f t="shared" si="16"/>
        <v>545</v>
      </c>
      <c r="B556" s="185" t="s">
        <v>674</v>
      </c>
      <c r="C556" s="186" t="s">
        <v>88</v>
      </c>
      <c r="D556" s="186" t="s">
        <v>643</v>
      </c>
      <c r="E556" s="186" t="s">
        <v>19</v>
      </c>
      <c r="F556" s="187">
        <v>19754282.61</v>
      </c>
      <c r="G556" s="95">
        <f t="shared" si="17"/>
        <v>19754.28261</v>
      </c>
      <c r="H556" s="45">
        <v>7278000</v>
      </c>
    </row>
    <row r="557" spans="1:8" ht="38.25">
      <c r="A557" s="94">
        <f t="shared" si="16"/>
        <v>546</v>
      </c>
      <c r="B557" s="185" t="s">
        <v>272</v>
      </c>
      <c r="C557" s="186" t="s">
        <v>88</v>
      </c>
      <c r="D557" s="186" t="s">
        <v>644</v>
      </c>
      <c r="E557" s="186" t="s">
        <v>19</v>
      </c>
      <c r="F557" s="187">
        <v>17008054.61</v>
      </c>
      <c r="G557" s="95">
        <f t="shared" si="17"/>
        <v>17008.05461</v>
      </c>
      <c r="H557" s="45">
        <v>175848750</v>
      </c>
    </row>
    <row r="558" spans="1:8" ht="25.5">
      <c r="A558" s="165">
        <f t="shared" si="16"/>
        <v>547</v>
      </c>
      <c r="B558" s="185" t="s">
        <v>189</v>
      </c>
      <c r="C558" s="186" t="s">
        <v>88</v>
      </c>
      <c r="D558" s="186" t="s">
        <v>644</v>
      </c>
      <c r="E558" s="186" t="s">
        <v>173</v>
      </c>
      <c r="F558" s="187">
        <v>14439669.42</v>
      </c>
      <c r="G558" s="166">
        <f t="shared" si="17"/>
        <v>14439.66942</v>
      </c>
      <c r="H558" s="45">
        <v>1108800</v>
      </c>
    </row>
    <row r="559" spans="1:8" ht="38.25">
      <c r="A559" s="96">
        <f t="shared" si="16"/>
        <v>548</v>
      </c>
      <c r="B559" s="185" t="s">
        <v>183</v>
      </c>
      <c r="C559" s="186" t="s">
        <v>88</v>
      </c>
      <c r="D559" s="186" t="s">
        <v>644</v>
      </c>
      <c r="E559" s="186" t="s">
        <v>172</v>
      </c>
      <c r="F559" s="187">
        <v>2202838.19</v>
      </c>
      <c r="G559" s="97">
        <f t="shared" si="17"/>
        <v>2202.83819</v>
      </c>
      <c r="H559" s="45">
        <v>1108800</v>
      </c>
    </row>
    <row r="560" spans="1:8" ht="12.75">
      <c r="A560" s="94">
        <f t="shared" si="16"/>
        <v>549</v>
      </c>
      <c r="B560" s="185" t="s">
        <v>190</v>
      </c>
      <c r="C560" s="186" t="s">
        <v>88</v>
      </c>
      <c r="D560" s="186" t="s">
        <v>644</v>
      </c>
      <c r="E560" s="186" t="s">
        <v>174</v>
      </c>
      <c r="F560" s="187">
        <v>365547</v>
      </c>
      <c r="G560" s="95">
        <f t="shared" si="17"/>
        <v>365.547</v>
      </c>
      <c r="H560" s="45">
        <v>500</v>
      </c>
    </row>
    <row r="561" spans="1:8" ht="38.25">
      <c r="A561" s="94">
        <f t="shared" si="16"/>
        <v>550</v>
      </c>
      <c r="B561" s="185" t="s">
        <v>1073</v>
      </c>
      <c r="C561" s="186" t="s">
        <v>88</v>
      </c>
      <c r="D561" s="186" t="s">
        <v>1065</v>
      </c>
      <c r="E561" s="186" t="s">
        <v>19</v>
      </c>
      <c r="F561" s="187">
        <v>2516228</v>
      </c>
      <c r="G561" s="95">
        <f t="shared" si="17"/>
        <v>2516.228</v>
      </c>
      <c r="H561" s="45">
        <v>500</v>
      </c>
    </row>
    <row r="562" spans="1:12" ht="38.25">
      <c r="A562" s="94">
        <f t="shared" si="16"/>
        <v>551</v>
      </c>
      <c r="B562" s="185" t="s">
        <v>183</v>
      </c>
      <c r="C562" s="186" t="s">
        <v>88</v>
      </c>
      <c r="D562" s="186" t="s">
        <v>1065</v>
      </c>
      <c r="E562" s="186" t="s">
        <v>172</v>
      </c>
      <c r="F562" s="187">
        <v>2516228</v>
      </c>
      <c r="G562" s="95">
        <f t="shared" si="17"/>
        <v>2516.228</v>
      </c>
      <c r="H562" s="45">
        <v>1108300</v>
      </c>
      <c r="L562" s="46"/>
    </row>
    <row r="563" spans="1:8" ht="63.75">
      <c r="A563" s="94">
        <f t="shared" si="16"/>
        <v>552</v>
      </c>
      <c r="B563" s="185" t="s">
        <v>1071</v>
      </c>
      <c r="C563" s="186" t="s">
        <v>88</v>
      </c>
      <c r="D563" s="186" t="s">
        <v>1203</v>
      </c>
      <c r="E563" s="186" t="s">
        <v>19</v>
      </c>
      <c r="F563" s="187">
        <v>161000</v>
      </c>
      <c r="G563" s="95">
        <f t="shared" si="17"/>
        <v>161</v>
      </c>
      <c r="H563" s="45">
        <v>1108300</v>
      </c>
    </row>
    <row r="564" spans="1:8" ht="38.25">
      <c r="A564" s="94">
        <f t="shared" si="16"/>
        <v>553</v>
      </c>
      <c r="B564" s="185" t="s">
        <v>183</v>
      </c>
      <c r="C564" s="186" t="s">
        <v>88</v>
      </c>
      <c r="D564" s="186" t="s">
        <v>1203</v>
      </c>
      <c r="E564" s="186" t="s">
        <v>172</v>
      </c>
      <c r="F564" s="187">
        <v>161000</v>
      </c>
      <c r="G564" s="95">
        <f t="shared" si="17"/>
        <v>161</v>
      </c>
      <c r="H564" s="45">
        <v>174738350</v>
      </c>
    </row>
    <row r="565" spans="1:8" ht="63.75">
      <c r="A565" s="94">
        <f t="shared" si="16"/>
        <v>554</v>
      </c>
      <c r="B565" s="185" t="s">
        <v>1072</v>
      </c>
      <c r="C565" s="186" t="s">
        <v>88</v>
      </c>
      <c r="D565" s="186" t="s">
        <v>1204</v>
      </c>
      <c r="E565" s="186" t="s">
        <v>19</v>
      </c>
      <c r="F565" s="187">
        <v>69000</v>
      </c>
      <c r="G565" s="95">
        <f t="shared" si="17"/>
        <v>69</v>
      </c>
      <c r="H565" s="45">
        <v>174738350</v>
      </c>
    </row>
    <row r="566" spans="1:8" ht="38.25">
      <c r="A566" s="94">
        <f t="shared" si="16"/>
        <v>555</v>
      </c>
      <c r="B566" s="185" t="s">
        <v>183</v>
      </c>
      <c r="C566" s="186" t="s">
        <v>88</v>
      </c>
      <c r="D566" s="186" t="s">
        <v>1204</v>
      </c>
      <c r="E566" s="186" t="s">
        <v>172</v>
      </c>
      <c r="F566" s="187">
        <v>69000</v>
      </c>
      <c r="G566" s="95">
        <f t="shared" si="17"/>
        <v>69</v>
      </c>
      <c r="H566" s="45">
        <v>174738350</v>
      </c>
    </row>
    <row r="567" spans="1:8" ht="12.75">
      <c r="A567" s="94">
        <f t="shared" si="16"/>
        <v>556</v>
      </c>
      <c r="B567" s="185" t="s">
        <v>116</v>
      </c>
      <c r="C567" s="186" t="s">
        <v>1</v>
      </c>
      <c r="D567" s="186" t="s">
        <v>478</v>
      </c>
      <c r="E567" s="186" t="s">
        <v>19</v>
      </c>
      <c r="F567" s="187">
        <v>24324799.2</v>
      </c>
      <c r="G567" s="95">
        <f t="shared" si="17"/>
        <v>24324.799199999998</v>
      </c>
      <c r="H567" s="45">
        <v>174738350</v>
      </c>
    </row>
    <row r="568" spans="1:8" ht="63.75">
      <c r="A568" s="94">
        <f t="shared" si="16"/>
        <v>557</v>
      </c>
      <c r="B568" s="185" t="s">
        <v>899</v>
      </c>
      <c r="C568" s="186" t="s">
        <v>1</v>
      </c>
      <c r="D568" s="186" t="s">
        <v>618</v>
      </c>
      <c r="E568" s="186" t="s">
        <v>19</v>
      </c>
      <c r="F568" s="187">
        <v>24200099.2</v>
      </c>
      <c r="G568" s="95">
        <f t="shared" si="17"/>
        <v>24200.0992</v>
      </c>
      <c r="H568" s="45">
        <v>1600</v>
      </c>
    </row>
    <row r="569" spans="1:8" ht="25.5">
      <c r="A569" s="94">
        <f t="shared" si="16"/>
        <v>558</v>
      </c>
      <c r="B569" s="185" t="s">
        <v>674</v>
      </c>
      <c r="C569" s="186" t="s">
        <v>1</v>
      </c>
      <c r="D569" s="186" t="s">
        <v>643</v>
      </c>
      <c r="E569" s="186" t="s">
        <v>19</v>
      </c>
      <c r="F569" s="187">
        <v>24200099.2</v>
      </c>
      <c r="G569" s="95">
        <f t="shared" si="17"/>
        <v>24200.0992</v>
      </c>
      <c r="H569" s="45">
        <v>1600</v>
      </c>
    </row>
    <row r="570" spans="1:8" ht="25.5">
      <c r="A570" s="94">
        <f t="shared" si="16"/>
        <v>559</v>
      </c>
      <c r="B570" s="185" t="s">
        <v>273</v>
      </c>
      <c r="C570" s="186" t="s">
        <v>1</v>
      </c>
      <c r="D570" s="186" t="s">
        <v>645</v>
      </c>
      <c r="E570" s="186" t="s">
        <v>19</v>
      </c>
      <c r="F570" s="187">
        <v>3937101.75</v>
      </c>
      <c r="G570" s="95">
        <f t="shared" si="17"/>
        <v>3937.10175</v>
      </c>
      <c r="H570" s="45">
        <v>1600</v>
      </c>
    </row>
    <row r="571" spans="1:8" ht="25.5">
      <c r="A571" s="94">
        <f t="shared" si="16"/>
        <v>560</v>
      </c>
      <c r="B571" s="185" t="s">
        <v>189</v>
      </c>
      <c r="C571" s="186" t="s">
        <v>1</v>
      </c>
      <c r="D571" s="186" t="s">
        <v>645</v>
      </c>
      <c r="E571" s="186" t="s">
        <v>173</v>
      </c>
      <c r="F571" s="187">
        <v>1306480</v>
      </c>
      <c r="G571" s="95">
        <f t="shared" si="17"/>
        <v>1306.48</v>
      </c>
      <c r="H571" s="47">
        <v>1407128056.38</v>
      </c>
    </row>
    <row r="572" spans="1:7" ht="38.25">
      <c r="A572" s="94">
        <f t="shared" si="16"/>
        <v>561</v>
      </c>
      <c r="B572" s="185" t="s">
        <v>183</v>
      </c>
      <c r="C572" s="186" t="s">
        <v>1</v>
      </c>
      <c r="D572" s="186" t="s">
        <v>645</v>
      </c>
      <c r="E572" s="186" t="s">
        <v>172</v>
      </c>
      <c r="F572" s="187">
        <v>2630621.75</v>
      </c>
      <c r="G572" s="95">
        <f t="shared" si="17"/>
        <v>2630.62175</v>
      </c>
    </row>
    <row r="573" spans="1:7" ht="25.5">
      <c r="A573" s="94">
        <f t="shared" si="16"/>
        <v>562</v>
      </c>
      <c r="B573" s="185" t="s">
        <v>904</v>
      </c>
      <c r="C573" s="186" t="s">
        <v>1</v>
      </c>
      <c r="D573" s="186" t="s">
        <v>869</v>
      </c>
      <c r="E573" s="186" t="s">
        <v>19</v>
      </c>
      <c r="F573" s="187">
        <v>19121480.09</v>
      </c>
      <c r="G573" s="95">
        <f t="shared" si="17"/>
        <v>19121.48009</v>
      </c>
    </row>
    <row r="574" spans="1:7" ht="38.25">
      <c r="A574" s="94">
        <f t="shared" si="16"/>
        <v>563</v>
      </c>
      <c r="B574" s="185" t="s">
        <v>183</v>
      </c>
      <c r="C574" s="186" t="s">
        <v>1</v>
      </c>
      <c r="D574" s="186" t="s">
        <v>869</v>
      </c>
      <c r="E574" s="186" t="s">
        <v>172</v>
      </c>
      <c r="F574" s="187">
        <v>110000</v>
      </c>
      <c r="G574" s="95">
        <f t="shared" si="17"/>
        <v>110</v>
      </c>
    </row>
    <row r="575" spans="1:7" ht="12.75">
      <c r="A575" s="94">
        <f t="shared" si="16"/>
        <v>564</v>
      </c>
      <c r="B575" s="185" t="s">
        <v>192</v>
      </c>
      <c r="C575" s="186" t="s">
        <v>1</v>
      </c>
      <c r="D575" s="186" t="s">
        <v>869</v>
      </c>
      <c r="E575" s="186" t="s">
        <v>175</v>
      </c>
      <c r="F575" s="187">
        <v>19011480.09</v>
      </c>
      <c r="G575" s="95">
        <f t="shared" si="17"/>
        <v>19011.48009</v>
      </c>
    </row>
    <row r="576" spans="1:7" ht="25.5">
      <c r="A576" s="94">
        <f t="shared" si="16"/>
        <v>565</v>
      </c>
      <c r="B576" s="185" t="s">
        <v>719</v>
      </c>
      <c r="C576" s="186" t="s">
        <v>1</v>
      </c>
      <c r="D576" s="186" t="s">
        <v>720</v>
      </c>
      <c r="E576" s="186" t="s">
        <v>19</v>
      </c>
      <c r="F576" s="187">
        <v>884471</v>
      </c>
      <c r="G576" s="95">
        <f t="shared" si="17"/>
        <v>884.471</v>
      </c>
    </row>
    <row r="577" spans="1:7" ht="38.25">
      <c r="A577" s="94">
        <f t="shared" si="16"/>
        <v>566</v>
      </c>
      <c r="B577" s="185" t="s">
        <v>183</v>
      </c>
      <c r="C577" s="186" t="s">
        <v>1</v>
      </c>
      <c r="D577" s="186" t="s">
        <v>720</v>
      </c>
      <c r="E577" s="186" t="s">
        <v>172</v>
      </c>
      <c r="F577" s="187">
        <v>884471</v>
      </c>
      <c r="G577" s="95">
        <f t="shared" si="17"/>
        <v>884.471</v>
      </c>
    </row>
    <row r="578" spans="1:7" ht="51">
      <c r="A578" s="167">
        <f t="shared" si="16"/>
        <v>567</v>
      </c>
      <c r="B578" s="185" t="s">
        <v>271</v>
      </c>
      <c r="C578" s="186" t="s">
        <v>1</v>
      </c>
      <c r="D578" s="186" t="s">
        <v>646</v>
      </c>
      <c r="E578" s="186" t="s">
        <v>19</v>
      </c>
      <c r="F578" s="187">
        <v>257046.36</v>
      </c>
      <c r="G578" s="168">
        <f t="shared" si="17"/>
        <v>257.04636</v>
      </c>
    </row>
    <row r="579" spans="1:7" ht="38.25">
      <c r="A579" s="94">
        <f t="shared" si="16"/>
        <v>568</v>
      </c>
      <c r="B579" s="185" t="s">
        <v>183</v>
      </c>
      <c r="C579" s="186" t="s">
        <v>1</v>
      </c>
      <c r="D579" s="186" t="s">
        <v>646</v>
      </c>
      <c r="E579" s="186" t="s">
        <v>172</v>
      </c>
      <c r="F579" s="187">
        <v>257046.36</v>
      </c>
      <c r="G579" s="95">
        <f t="shared" si="17"/>
        <v>257.04636</v>
      </c>
    </row>
    <row r="580" spans="1:7" ht="12.75">
      <c r="A580" s="94">
        <f t="shared" si="16"/>
        <v>569</v>
      </c>
      <c r="B580" s="185" t="s">
        <v>165</v>
      </c>
      <c r="C580" s="186" t="s">
        <v>1</v>
      </c>
      <c r="D580" s="186" t="s">
        <v>479</v>
      </c>
      <c r="E580" s="186" t="s">
        <v>19</v>
      </c>
      <c r="F580" s="187">
        <v>124700</v>
      </c>
      <c r="G580" s="95">
        <f t="shared" si="17"/>
        <v>124.7</v>
      </c>
    </row>
    <row r="581" spans="1:7" ht="25.5">
      <c r="A581" s="94">
        <f t="shared" si="16"/>
        <v>570</v>
      </c>
      <c r="B581" s="185" t="s">
        <v>1123</v>
      </c>
      <c r="C581" s="186" t="s">
        <v>1</v>
      </c>
      <c r="D581" s="186" t="s">
        <v>1119</v>
      </c>
      <c r="E581" s="186" t="s">
        <v>19</v>
      </c>
      <c r="F581" s="187">
        <v>124700</v>
      </c>
      <c r="G581" s="95">
        <f t="shared" si="17"/>
        <v>124.7</v>
      </c>
    </row>
    <row r="582" spans="1:7" ht="38.25">
      <c r="A582" s="167">
        <f t="shared" si="16"/>
        <v>571</v>
      </c>
      <c r="B582" s="185" t="s">
        <v>183</v>
      </c>
      <c r="C582" s="186" t="s">
        <v>1</v>
      </c>
      <c r="D582" s="186" t="s">
        <v>1119</v>
      </c>
      <c r="E582" s="186" t="s">
        <v>172</v>
      </c>
      <c r="F582" s="187">
        <v>100000</v>
      </c>
      <c r="G582" s="168">
        <f t="shared" si="17"/>
        <v>100</v>
      </c>
    </row>
    <row r="583" spans="1:7" ht="12.75">
      <c r="A583" s="94">
        <f t="shared" si="16"/>
        <v>572</v>
      </c>
      <c r="B583" s="185" t="s">
        <v>234</v>
      </c>
      <c r="C583" s="186" t="s">
        <v>1</v>
      </c>
      <c r="D583" s="186" t="s">
        <v>1119</v>
      </c>
      <c r="E583" s="186" t="s">
        <v>170</v>
      </c>
      <c r="F583" s="187">
        <v>24700</v>
      </c>
      <c r="G583" s="95">
        <f t="shared" si="17"/>
        <v>24.7</v>
      </c>
    </row>
    <row r="584" spans="1:7" ht="12.75">
      <c r="A584" s="94">
        <f t="shared" si="16"/>
        <v>573</v>
      </c>
      <c r="B584" s="185" t="s">
        <v>721</v>
      </c>
      <c r="C584" s="186" t="s">
        <v>722</v>
      </c>
      <c r="D584" s="186" t="s">
        <v>478</v>
      </c>
      <c r="E584" s="186" t="s">
        <v>19</v>
      </c>
      <c r="F584" s="187">
        <v>1350000</v>
      </c>
      <c r="G584" s="95">
        <f t="shared" si="17"/>
        <v>1350</v>
      </c>
    </row>
    <row r="585" spans="1:7" ht="12.75">
      <c r="A585" s="94">
        <f t="shared" si="16"/>
        <v>574</v>
      </c>
      <c r="B585" s="185" t="s">
        <v>723</v>
      </c>
      <c r="C585" s="186" t="s">
        <v>724</v>
      </c>
      <c r="D585" s="186" t="s">
        <v>478</v>
      </c>
      <c r="E585" s="186" t="s">
        <v>19</v>
      </c>
      <c r="F585" s="187">
        <v>350000</v>
      </c>
      <c r="G585" s="95">
        <f t="shared" si="17"/>
        <v>350</v>
      </c>
    </row>
    <row r="586" spans="1:7" ht="63.75">
      <c r="A586" s="167">
        <f t="shared" si="16"/>
        <v>575</v>
      </c>
      <c r="B586" s="185" t="s">
        <v>870</v>
      </c>
      <c r="C586" s="186" t="s">
        <v>724</v>
      </c>
      <c r="D586" s="186" t="s">
        <v>483</v>
      </c>
      <c r="E586" s="186" t="s">
        <v>19</v>
      </c>
      <c r="F586" s="187">
        <v>350000</v>
      </c>
      <c r="G586" s="168">
        <f t="shared" si="17"/>
        <v>350</v>
      </c>
    </row>
    <row r="587" spans="1:7" ht="25.5">
      <c r="A587" s="94">
        <f t="shared" si="16"/>
        <v>576</v>
      </c>
      <c r="B587" s="185" t="s">
        <v>725</v>
      </c>
      <c r="C587" s="186" t="s">
        <v>724</v>
      </c>
      <c r="D587" s="186" t="s">
        <v>492</v>
      </c>
      <c r="E587" s="186" t="s">
        <v>19</v>
      </c>
      <c r="F587" s="187">
        <v>350000</v>
      </c>
      <c r="G587" s="95">
        <f t="shared" si="17"/>
        <v>350</v>
      </c>
    </row>
    <row r="588" spans="1:7" ht="38.25">
      <c r="A588" s="94">
        <f t="shared" si="16"/>
        <v>577</v>
      </c>
      <c r="B588" s="185" t="s">
        <v>183</v>
      </c>
      <c r="C588" s="186" t="s">
        <v>724</v>
      </c>
      <c r="D588" s="186" t="s">
        <v>492</v>
      </c>
      <c r="E588" s="186" t="s">
        <v>172</v>
      </c>
      <c r="F588" s="187">
        <v>350000</v>
      </c>
      <c r="G588" s="95">
        <f t="shared" si="17"/>
        <v>350</v>
      </c>
    </row>
    <row r="589" spans="1:7" ht="12.75">
      <c r="A589" s="167">
        <f aca="true" t="shared" si="18" ref="A589:A615">1+A588</f>
        <v>578</v>
      </c>
      <c r="B589" s="185" t="s">
        <v>726</v>
      </c>
      <c r="C589" s="186" t="s">
        <v>727</v>
      </c>
      <c r="D589" s="186" t="s">
        <v>478</v>
      </c>
      <c r="E589" s="186" t="s">
        <v>19</v>
      </c>
      <c r="F589" s="187">
        <v>1000000</v>
      </c>
      <c r="G589" s="168">
        <f aca="true" t="shared" si="19" ref="G589:G615">F589/1000</f>
        <v>1000</v>
      </c>
    </row>
    <row r="590" spans="1:7" ht="63.75">
      <c r="A590" s="94">
        <f t="shared" si="18"/>
        <v>579</v>
      </c>
      <c r="B590" s="185" t="s">
        <v>870</v>
      </c>
      <c r="C590" s="186" t="s">
        <v>727</v>
      </c>
      <c r="D590" s="186" t="s">
        <v>483</v>
      </c>
      <c r="E590" s="186" t="s">
        <v>19</v>
      </c>
      <c r="F590" s="187">
        <v>1000000</v>
      </c>
      <c r="G590" s="95">
        <f t="shared" si="19"/>
        <v>1000</v>
      </c>
    </row>
    <row r="591" spans="1:7" ht="25.5">
      <c r="A591" s="94">
        <f t="shared" si="18"/>
        <v>580</v>
      </c>
      <c r="B591" s="185" t="s">
        <v>725</v>
      </c>
      <c r="C591" s="186" t="s">
        <v>727</v>
      </c>
      <c r="D591" s="186" t="s">
        <v>492</v>
      </c>
      <c r="E591" s="186" t="s">
        <v>19</v>
      </c>
      <c r="F591" s="187">
        <v>1000000</v>
      </c>
      <c r="G591" s="95">
        <f t="shared" si="19"/>
        <v>1000</v>
      </c>
    </row>
    <row r="592" spans="1:7" ht="38.25">
      <c r="A592" s="94">
        <f t="shared" si="18"/>
        <v>581</v>
      </c>
      <c r="B592" s="185" t="s">
        <v>408</v>
      </c>
      <c r="C592" s="186" t="s">
        <v>727</v>
      </c>
      <c r="D592" s="186" t="s">
        <v>492</v>
      </c>
      <c r="E592" s="186" t="s">
        <v>409</v>
      </c>
      <c r="F592" s="187">
        <v>1000000</v>
      </c>
      <c r="G592" s="95">
        <f t="shared" si="19"/>
        <v>1000</v>
      </c>
    </row>
    <row r="593" spans="1:10" ht="51">
      <c r="A593" s="94">
        <f t="shared" si="18"/>
        <v>582</v>
      </c>
      <c r="B593" s="185" t="s">
        <v>117</v>
      </c>
      <c r="C593" s="186" t="s">
        <v>150</v>
      </c>
      <c r="D593" s="186" t="s">
        <v>478</v>
      </c>
      <c r="E593" s="186" t="s">
        <v>19</v>
      </c>
      <c r="F593" s="187">
        <v>188811750</v>
      </c>
      <c r="G593" s="95">
        <f t="shared" si="19"/>
        <v>188811.75</v>
      </c>
      <c r="J593" s="46"/>
    </row>
    <row r="594" spans="1:7" ht="38.25">
      <c r="A594" s="94">
        <f t="shared" si="18"/>
        <v>583</v>
      </c>
      <c r="B594" s="185" t="s">
        <v>13</v>
      </c>
      <c r="C594" s="186" t="s">
        <v>14</v>
      </c>
      <c r="D594" s="186" t="s">
        <v>478</v>
      </c>
      <c r="E594" s="186" t="s">
        <v>19</v>
      </c>
      <c r="F594" s="187">
        <v>12963000</v>
      </c>
      <c r="G594" s="95">
        <f t="shared" si="19"/>
        <v>12963</v>
      </c>
    </row>
    <row r="595" spans="1:7" ht="51">
      <c r="A595" s="94">
        <f t="shared" si="18"/>
        <v>584</v>
      </c>
      <c r="B595" s="185" t="s">
        <v>905</v>
      </c>
      <c r="C595" s="186" t="s">
        <v>14</v>
      </c>
      <c r="D595" s="186" t="s">
        <v>570</v>
      </c>
      <c r="E595" s="186" t="s">
        <v>19</v>
      </c>
      <c r="F595" s="187">
        <v>12963000</v>
      </c>
      <c r="G595" s="95">
        <f t="shared" si="19"/>
        <v>12963</v>
      </c>
    </row>
    <row r="596" spans="1:7" ht="25.5">
      <c r="A596" s="94">
        <f t="shared" si="18"/>
        <v>585</v>
      </c>
      <c r="B596" s="185" t="s">
        <v>231</v>
      </c>
      <c r="C596" s="186" t="s">
        <v>14</v>
      </c>
      <c r="D596" s="186" t="s">
        <v>571</v>
      </c>
      <c r="E596" s="186" t="s">
        <v>19</v>
      </c>
      <c r="F596" s="187">
        <v>12963000</v>
      </c>
      <c r="G596" s="95">
        <f t="shared" si="19"/>
        <v>12963</v>
      </c>
    </row>
    <row r="597" spans="1:7" ht="25.5">
      <c r="A597" s="94">
        <f t="shared" si="18"/>
        <v>586</v>
      </c>
      <c r="B597" s="185" t="s">
        <v>232</v>
      </c>
      <c r="C597" s="186" t="s">
        <v>14</v>
      </c>
      <c r="D597" s="186" t="s">
        <v>572</v>
      </c>
      <c r="E597" s="186" t="s">
        <v>19</v>
      </c>
      <c r="F597" s="187">
        <v>5685000</v>
      </c>
      <c r="G597" s="95">
        <f t="shared" si="19"/>
        <v>5685</v>
      </c>
    </row>
    <row r="598" spans="1:7" ht="12.75">
      <c r="A598" s="94">
        <f t="shared" si="18"/>
        <v>587</v>
      </c>
      <c r="B598" s="185" t="s">
        <v>233</v>
      </c>
      <c r="C598" s="186" t="s">
        <v>14</v>
      </c>
      <c r="D598" s="186" t="s">
        <v>572</v>
      </c>
      <c r="E598" s="186" t="s">
        <v>178</v>
      </c>
      <c r="F598" s="187">
        <v>5685000</v>
      </c>
      <c r="G598" s="95">
        <f t="shared" si="19"/>
        <v>5685</v>
      </c>
    </row>
    <row r="599" spans="1:7" ht="38.25">
      <c r="A599" s="94">
        <f t="shared" si="18"/>
        <v>588</v>
      </c>
      <c r="B599" s="185" t="s">
        <v>410</v>
      </c>
      <c r="C599" s="186" t="s">
        <v>14</v>
      </c>
      <c r="D599" s="186" t="s">
        <v>573</v>
      </c>
      <c r="E599" s="186" t="s">
        <v>19</v>
      </c>
      <c r="F599" s="187">
        <v>7278000</v>
      </c>
      <c r="G599" s="95">
        <f t="shared" si="19"/>
        <v>7278</v>
      </c>
    </row>
    <row r="600" spans="1:7" ht="12.75">
      <c r="A600" s="94">
        <f t="shared" si="18"/>
        <v>589</v>
      </c>
      <c r="B600" s="185" t="s">
        <v>233</v>
      </c>
      <c r="C600" s="186" t="s">
        <v>14</v>
      </c>
      <c r="D600" s="186" t="s">
        <v>573</v>
      </c>
      <c r="E600" s="186" t="s">
        <v>178</v>
      </c>
      <c r="F600" s="187">
        <v>7278000</v>
      </c>
      <c r="G600" s="95">
        <f t="shared" si="19"/>
        <v>7278</v>
      </c>
    </row>
    <row r="601" spans="1:7" ht="25.5">
      <c r="A601" s="94">
        <f t="shared" si="18"/>
        <v>590</v>
      </c>
      <c r="B601" s="185" t="s">
        <v>118</v>
      </c>
      <c r="C601" s="186" t="s">
        <v>151</v>
      </c>
      <c r="D601" s="186" t="s">
        <v>478</v>
      </c>
      <c r="E601" s="186" t="s">
        <v>19</v>
      </c>
      <c r="F601" s="187">
        <v>175848750</v>
      </c>
      <c r="G601" s="95">
        <f t="shared" si="19"/>
        <v>175848.75</v>
      </c>
    </row>
    <row r="602" spans="1:7" ht="38.25">
      <c r="A602" s="94">
        <f t="shared" si="18"/>
        <v>591</v>
      </c>
      <c r="B602" s="185" t="s">
        <v>921</v>
      </c>
      <c r="C602" s="186" t="s">
        <v>151</v>
      </c>
      <c r="D602" s="186" t="s">
        <v>501</v>
      </c>
      <c r="E602" s="186" t="s">
        <v>19</v>
      </c>
      <c r="F602" s="187">
        <v>1108800</v>
      </c>
      <c r="G602" s="95">
        <f t="shared" si="19"/>
        <v>1108.8</v>
      </c>
    </row>
    <row r="603" spans="1:7" ht="51">
      <c r="A603" s="94">
        <f t="shared" si="18"/>
        <v>592</v>
      </c>
      <c r="B603" s="185" t="s">
        <v>875</v>
      </c>
      <c r="C603" s="186" t="s">
        <v>151</v>
      </c>
      <c r="D603" s="186" t="s">
        <v>502</v>
      </c>
      <c r="E603" s="186" t="s">
        <v>19</v>
      </c>
      <c r="F603" s="187">
        <v>1108800</v>
      </c>
      <c r="G603" s="95">
        <f t="shared" si="19"/>
        <v>1108.8</v>
      </c>
    </row>
    <row r="604" spans="1:7" ht="102">
      <c r="A604" s="94">
        <f t="shared" si="18"/>
        <v>593</v>
      </c>
      <c r="B604" s="185" t="s">
        <v>1084</v>
      </c>
      <c r="C604" s="186" t="s">
        <v>151</v>
      </c>
      <c r="D604" s="186" t="s">
        <v>503</v>
      </c>
      <c r="E604" s="186" t="s">
        <v>19</v>
      </c>
      <c r="F604" s="187">
        <v>500</v>
      </c>
      <c r="G604" s="95">
        <f t="shared" si="19"/>
        <v>0.5</v>
      </c>
    </row>
    <row r="605" spans="1:7" ht="12.75">
      <c r="A605" s="94">
        <f t="shared" si="18"/>
        <v>594</v>
      </c>
      <c r="B605" s="185" t="s">
        <v>234</v>
      </c>
      <c r="C605" s="186" t="s">
        <v>151</v>
      </c>
      <c r="D605" s="186" t="s">
        <v>503</v>
      </c>
      <c r="E605" s="186" t="s">
        <v>170</v>
      </c>
      <c r="F605" s="187">
        <v>500</v>
      </c>
      <c r="G605" s="95">
        <f t="shared" si="19"/>
        <v>0.5</v>
      </c>
    </row>
    <row r="606" spans="1:7" ht="76.5">
      <c r="A606" s="94">
        <f t="shared" si="18"/>
        <v>595</v>
      </c>
      <c r="B606" s="185" t="s">
        <v>1086</v>
      </c>
      <c r="C606" s="186" t="s">
        <v>151</v>
      </c>
      <c r="D606" s="186" t="s">
        <v>574</v>
      </c>
      <c r="E606" s="186" t="s">
        <v>19</v>
      </c>
      <c r="F606" s="187">
        <v>1108300</v>
      </c>
      <c r="G606" s="95">
        <f t="shared" si="19"/>
        <v>1108.3</v>
      </c>
    </row>
    <row r="607" spans="1:7" ht="12.75">
      <c r="A607" s="94">
        <f t="shared" si="18"/>
        <v>596</v>
      </c>
      <c r="B607" s="185" t="s">
        <v>234</v>
      </c>
      <c r="C607" s="186" t="s">
        <v>151</v>
      </c>
      <c r="D607" s="186" t="s">
        <v>574</v>
      </c>
      <c r="E607" s="186" t="s">
        <v>170</v>
      </c>
      <c r="F607" s="187">
        <v>1108300</v>
      </c>
      <c r="G607" s="95">
        <f t="shared" si="19"/>
        <v>1108.3</v>
      </c>
    </row>
    <row r="608" spans="1:7" ht="51">
      <c r="A608" s="94">
        <f t="shared" si="18"/>
        <v>597</v>
      </c>
      <c r="B608" s="185" t="s">
        <v>905</v>
      </c>
      <c r="C608" s="186" t="s">
        <v>151</v>
      </c>
      <c r="D608" s="186" t="s">
        <v>570</v>
      </c>
      <c r="E608" s="186" t="s">
        <v>19</v>
      </c>
      <c r="F608" s="187">
        <v>174738350</v>
      </c>
      <c r="G608" s="95">
        <f t="shared" si="19"/>
        <v>174738.35</v>
      </c>
    </row>
    <row r="609" spans="1:7" ht="25.5">
      <c r="A609" s="94">
        <f t="shared" si="18"/>
        <v>598</v>
      </c>
      <c r="B609" s="185" t="s">
        <v>231</v>
      </c>
      <c r="C609" s="186" t="s">
        <v>151</v>
      </c>
      <c r="D609" s="186" t="s">
        <v>571</v>
      </c>
      <c r="E609" s="186" t="s">
        <v>19</v>
      </c>
      <c r="F609" s="187">
        <v>174738350</v>
      </c>
      <c r="G609" s="168">
        <f t="shared" si="19"/>
        <v>174738.35</v>
      </c>
    </row>
    <row r="610" spans="1:7" ht="38.25">
      <c r="A610" s="94">
        <f t="shared" si="18"/>
        <v>599</v>
      </c>
      <c r="B610" s="185" t="s">
        <v>235</v>
      </c>
      <c r="C610" s="186" t="s">
        <v>151</v>
      </c>
      <c r="D610" s="186" t="s">
        <v>575</v>
      </c>
      <c r="E610" s="186" t="s">
        <v>19</v>
      </c>
      <c r="F610" s="187">
        <v>174738350</v>
      </c>
      <c r="G610" s="95">
        <f t="shared" si="19"/>
        <v>174738.35</v>
      </c>
    </row>
    <row r="611" spans="1:7" ht="12.75">
      <c r="A611" s="96">
        <f t="shared" si="18"/>
        <v>600</v>
      </c>
      <c r="B611" s="185" t="s">
        <v>234</v>
      </c>
      <c r="C611" s="188" t="s">
        <v>151</v>
      </c>
      <c r="D611" s="188" t="s">
        <v>575</v>
      </c>
      <c r="E611" s="188" t="s">
        <v>170</v>
      </c>
      <c r="F611" s="189">
        <v>174738350</v>
      </c>
      <c r="G611" s="97">
        <f t="shared" si="19"/>
        <v>174738.35</v>
      </c>
    </row>
    <row r="612" spans="1:7" ht="15" customHeight="1">
      <c r="A612" s="94">
        <f t="shared" si="18"/>
        <v>601</v>
      </c>
      <c r="B612" s="190" t="s">
        <v>165</v>
      </c>
      <c r="C612" s="191" t="s">
        <v>151</v>
      </c>
      <c r="D612" s="191" t="s">
        <v>479</v>
      </c>
      <c r="E612" s="191" t="s">
        <v>19</v>
      </c>
      <c r="F612" s="192">
        <v>1600</v>
      </c>
      <c r="G612" s="95">
        <f t="shared" si="19"/>
        <v>1.6</v>
      </c>
    </row>
    <row r="613" spans="1:7" ht="114.75">
      <c r="A613" s="94">
        <f t="shared" si="18"/>
        <v>602</v>
      </c>
      <c r="B613" s="190" t="s">
        <v>728</v>
      </c>
      <c r="C613" s="191" t="s">
        <v>151</v>
      </c>
      <c r="D613" s="191" t="s">
        <v>729</v>
      </c>
      <c r="E613" s="191" t="s">
        <v>19</v>
      </c>
      <c r="F613" s="192">
        <v>1600</v>
      </c>
      <c r="G613" s="95">
        <f t="shared" si="19"/>
        <v>1.6</v>
      </c>
    </row>
    <row r="614" spans="1:7" ht="12.75">
      <c r="A614" s="94">
        <f t="shared" si="18"/>
        <v>603</v>
      </c>
      <c r="B614" s="190" t="s">
        <v>234</v>
      </c>
      <c r="C614" s="191" t="s">
        <v>151</v>
      </c>
      <c r="D614" s="191" t="s">
        <v>729</v>
      </c>
      <c r="E614" s="191" t="s">
        <v>170</v>
      </c>
      <c r="F614" s="192">
        <v>1600</v>
      </c>
      <c r="G614" s="95">
        <f t="shared" si="19"/>
        <v>1.6</v>
      </c>
    </row>
    <row r="615" spans="1:7" ht="12.75">
      <c r="A615" s="94">
        <f t="shared" si="18"/>
        <v>604</v>
      </c>
      <c r="B615" s="211" t="s">
        <v>828</v>
      </c>
      <c r="C615" s="212"/>
      <c r="D615" s="212"/>
      <c r="E615" s="212"/>
      <c r="F615" s="213">
        <v>1421820456.95</v>
      </c>
      <c r="G615" s="95">
        <f t="shared" si="19"/>
        <v>1421820.45695</v>
      </c>
    </row>
  </sheetData>
  <sheetProtection/>
  <autoFilter ref="A10:L612"/>
  <mergeCells count="2">
    <mergeCell ref="A8:G8"/>
    <mergeCell ref="B615:E615"/>
  </mergeCells>
  <printOptions/>
  <pageMargins left="1.1811023622047245" right="0.984251968503937" top="0.5905511811023623" bottom="0.5905511811023623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39"/>
  <sheetViews>
    <sheetView zoomScalePageLayoutView="0" workbookViewId="0" topLeftCell="A1">
      <selection activeCell="J214" sqref="J214"/>
    </sheetView>
  </sheetViews>
  <sheetFormatPr defaultColWidth="9.00390625" defaultRowHeight="12.75"/>
  <cols>
    <col min="1" max="1" width="4.75390625" style="174" customWidth="1"/>
    <col min="2" max="2" width="32.625" style="175" customWidth="1"/>
    <col min="3" max="3" width="4.75390625" style="175" customWidth="1"/>
    <col min="4" max="4" width="6.625" style="175" customWidth="1"/>
    <col min="5" max="5" width="10.375" style="175" customWidth="1"/>
    <col min="6" max="6" width="6.625" style="175" customWidth="1"/>
    <col min="7" max="7" width="15.75390625" style="175" hidden="1" customWidth="1"/>
    <col min="8" max="8" width="10.625" style="175" customWidth="1"/>
    <col min="9" max="16384" width="9.125" style="179" customWidth="1"/>
  </cols>
  <sheetData>
    <row r="1" spans="1:8" s="177" customFormat="1" ht="12.75">
      <c r="A1" s="174"/>
      <c r="B1" s="175"/>
      <c r="C1" s="175"/>
      <c r="D1" s="175"/>
      <c r="E1" s="175"/>
      <c r="F1" s="175"/>
      <c r="G1" s="175"/>
      <c r="H1" s="176" t="s">
        <v>991</v>
      </c>
    </row>
    <row r="2" spans="1:8" s="177" customFormat="1" ht="12.75">
      <c r="A2" s="174"/>
      <c r="B2" s="175"/>
      <c r="C2" s="175"/>
      <c r="D2" s="175"/>
      <c r="E2" s="175"/>
      <c r="F2" s="175"/>
      <c r="G2" s="175"/>
      <c r="H2" s="176" t="s">
        <v>77</v>
      </c>
    </row>
    <row r="3" spans="1:8" s="177" customFormat="1" ht="12.75">
      <c r="A3" s="174"/>
      <c r="B3" s="175"/>
      <c r="C3" s="175"/>
      <c r="D3" s="175"/>
      <c r="E3" s="175"/>
      <c r="F3" s="175"/>
      <c r="G3" s="175"/>
      <c r="H3" s="176" t="s">
        <v>17</v>
      </c>
    </row>
    <row r="4" spans="1:8" s="177" customFormat="1" ht="12.75">
      <c r="A4" s="174"/>
      <c r="B4" s="175"/>
      <c r="C4" s="175"/>
      <c r="D4" s="175"/>
      <c r="E4" s="175"/>
      <c r="F4" s="175"/>
      <c r="G4" s="175"/>
      <c r="H4" s="176" t="s">
        <v>18</v>
      </c>
    </row>
    <row r="5" spans="1:8" s="177" customFormat="1" ht="12.75">
      <c r="A5" s="174"/>
      <c r="B5" s="175"/>
      <c r="C5" s="175"/>
      <c r="D5" s="175"/>
      <c r="E5" s="175"/>
      <c r="F5" s="175"/>
      <c r="G5" s="175"/>
      <c r="H5" s="176" t="s">
        <v>17</v>
      </c>
    </row>
    <row r="6" spans="1:8" s="177" customFormat="1" ht="12.75">
      <c r="A6" s="174"/>
      <c r="B6" s="175"/>
      <c r="C6" s="175"/>
      <c r="D6" s="175"/>
      <c r="E6" s="175"/>
      <c r="F6" s="175"/>
      <c r="G6" s="175"/>
      <c r="H6" s="176" t="s">
        <v>773</v>
      </c>
    </row>
    <row r="7" spans="1:8" s="177" customFormat="1" ht="12.75">
      <c r="A7" s="174"/>
      <c r="B7" s="175"/>
      <c r="C7" s="175"/>
      <c r="D7" s="175"/>
      <c r="E7" s="175"/>
      <c r="F7" s="175"/>
      <c r="G7" s="175"/>
      <c r="H7" s="176"/>
    </row>
    <row r="8" spans="1:8" s="177" customFormat="1" ht="12.75">
      <c r="A8" s="202" t="s">
        <v>1247</v>
      </c>
      <c r="B8" s="203"/>
      <c r="C8" s="203"/>
      <c r="D8" s="203"/>
      <c r="E8" s="203"/>
      <c r="F8" s="203"/>
      <c r="G8" s="203"/>
      <c r="H8" s="203"/>
    </row>
    <row r="9" spans="2:8" ht="12">
      <c r="B9" s="178"/>
      <c r="C9" s="178"/>
      <c r="D9" s="178"/>
      <c r="E9" s="178"/>
      <c r="F9" s="178"/>
      <c r="G9" s="178"/>
      <c r="H9" s="176"/>
    </row>
    <row r="10" spans="1:8" ht="45">
      <c r="A10" s="169" t="s">
        <v>79</v>
      </c>
      <c r="B10" s="169" t="s">
        <v>282</v>
      </c>
      <c r="C10" s="169" t="s">
        <v>179</v>
      </c>
      <c r="D10" s="169" t="s">
        <v>22</v>
      </c>
      <c r="E10" s="169" t="s">
        <v>76</v>
      </c>
      <c r="F10" s="169" t="s">
        <v>78</v>
      </c>
      <c r="G10" s="169"/>
      <c r="H10" s="170" t="s">
        <v>70</v>
      </c>
    </row>
    <row r="11" spans="1:8" ht="12">
      <c r="A11" s="171">
        <v>1</v>
      </c>
      <c r="B11" s="169">
        <v>2</v>
      </c>
      <c r="C11" s="169">
        <v>3</v>
      </c>
      <c r="D11" s="169">
        <v>4</v>
      </c>
      <c r="E11" s="169">
        <v>5</v>
      </c>
      <c r="F11" s="169">
        <v>6</v>
      </c>
      <c r="G11" s="169"/>
      <c r="H11" s="169">
        <v>7</v>
      </c>
    </row>
    <row r="12" spans="1:8" ht="25.5">
      <c r="A12" s="172">
        <v>1</v>
      </c>
      <c r="B12" s="185" t="s">
        <v>89</v>
      </c>
      <c r="C12" s="186" t="s">
        <v>72</v>
      </c>
      <c r="D12" s="186" t="s">
        <v>20</v>
      </c>
      <c r="E12" s="186" t="s">
        <v>478</v>
      </c>
      <c r="F12" s="186" t="s">
        <v>19</v>
      </c>
      <c r="G12" s="187">
        <v>475739495.13</v>
      </c>
      <c r="H12" s="173">
        <f>G12/1000</f>
        <v>475739.49513</v>
      </c>
    </row>
    <row r="13" spans="1:8" ht="25.5">
      <c r="A13" s="172">
        <f aca="true" t="shared" si="0" ref="A13:A76">1+A12</f>
        <v>2</v>
      </c>
      <c r="B13" s="185" t="s">
        <v>425</v>
      </c>
      <c r="C13" s="186" t="s">
        <v>72</v>
      </c>
      <c r="D13" s="186" t="s">
        <v>49</v>
      </c>
      <c r="E13" s="186" t="s">
        <v>478</v>
      </c>
      <c r="F13" s="186" t="s">
        <v>19</v>
      </c>
      <c r="G13" s="187">
        <v>88587210.74</v>
      </c>
      <c r="H13" s="173">
        <f aca="true" t="shared" si="1" ref="H13:H76">G13/1000</f>
        <v>88587.21074</v>
      </c>
    </row>
    <row r="14" spans="1:8" ht="51">
      <c r="A14" s="172">
        <f t="shared" si="0"/>
        <v>3</v>
      </c>
      <c r="B14" s="185" t="s">
        <v>426</v>
      </c>
      <c r="C14" s="186" t="s">
        <v>72</v>
      </c>
      <c r="D14" s="186" t="s">
        <v>50</v>
      </c>
      <c r="E14" s="186" t="s">
        <v>478</v>
      </c>
      <c r="F14" s="186" t="s">
        <v>19</v>
      </c>
      <c r="G14" s="187">
        <v>1912534</v>
      </c>
      <c r="H14" s="173">
        <f t="shared" si="1"/>
        <v>1912.534</v>
      </c>
    </row>
    <row r="15" spans="1:8" ht="25.5">
      <c r="A15" s="172">
        <f t="shared" si="0"/>
        <v>4</v>
      </c>
      <c r="B15" s="185" t="s">
        <v>180</v>
      </c>
      <c r="C15" s="186" t="s">
        <v>72</v>
      </c>
      <c r="D15" s="186" t="s">
        <v>50</v>
      </c>
      <c r="E15" s="186" t="s">
        <v>479</v>
      </c>
      <c r="F15" s="186" t="s">
        <v>19</v>
      </c>
      <c r="G15" s="187">
        <v>1912534</v>
      </c>
      <c r="H15" s="173">
        <f t="shared" si="1"/>
        <v>1912.534</v>
      </c>
    </row>
    <row r="16" spans="1:8" ht="25.5">
      <c r="A16" s="172">
        <f t="shared" si="0"/>
        <v>5</v>
      </c>
      <c r="B16" s="185" t="s">
        <v>283</v>
      </c>
      <c r="C16" s="186" t="s">
        <v>72</v>
      </c>
      <c r="D16" s="186" t="s">
        <v>50</v>
      </c>
      <c r="E16" s="186" t="s">
        <v>480</v>
      </c>
      <c r="F16" s="186" t="s">
        <v>19</v>
      </c>
      <c r="G16" s="187">
        <v>1912534</v>
      </c>
      <c r="H16" s="173">
        <f t="shared" si="1"/>
        <v>1912.534</v>
      </c>
    </row>
    <row r="17" spans="1:8" ht="38.25">
      <c r="A17" s="172">
        <f t="shared" si="0"/>
        <v>6</v>
      </c>
      <c r="B17" s="185" t="s">
        <v>284</v>
      </c>
      <c r="C17" s="186" t="s">
        <v>72</v>
      </c>
      <c r="D17" s="186" t="s">
        <v>50</v>
      </c>
      <c r="E17" s="186" t="s">
        <v>480</v>
      </c>
      <c r="F17" s="186" t="s">
        <v>171</v>
      </c>
      <c r="G17" s="187">
        <v>1912534</v>
      </c>
      <c r="H17" s="173">
        <f t="shared" si="1"/>
        <v>1912.534</v>
      </c>
    </row>
    <row r="18" spans="1:8" ht="89.25">
      <c r="A18" s="172">
        <f t="shared" si="0"/>
        <v>7</v>
      </c>
      <c r="B18" s="185" t="s">
        <v>427</v>
      </c>
      <c r="C18" s="186" t="s">
        <v>72</v>
      </c>
      <c r="D18" s="186" t="s">
        <v>52</v>
      </c>
      <c r="E18" s="186" t="s">
        <v>478</v>
      </c>
      <c r="F18" s="186" t="s">
        <v>19</v>
      </c>
      <c r="G18" s="187">
        <v>29460671</v>
      </c>
      <c r="H18" s="173">
        <f t="shared" si="1"/>
        <v>29460.671</v>
      </c>
    </row>
    <row r="19" spans="1:8" ht="25.5">
      <c r="A19" s="172">
        <f t="shared" si="0"/>
        <v>8</v>
      </c>
      <c r="B19" s="185" t="s">
        <v>180</v>
      </c>
      <c r="C19" s="186" t="s">
        <v>72</v>
      </c>
      <c r="D19" s="186" t="s">
        <v>52</v>
      </c>
      <c r="E19" s="186" t="s">
        <v>479</v>
      </c>
      <c r="F19" s="186" t="s">
        <v>19</v>
      </c>
      <c r="G19" s="187">
        <v>29460671</v>
      </c>
      <c r="H19" s="173">
        <f t="shared" si="1"/>
        <v>29460.671</v>
      </c>
    </row>
    <row r="20" spans="1:8" ht="38.25">
      <c r="A20" s="172">
        <f t="shared" si="0"/>
        <v>9</v>
      </c>
      <c r="B20" s="185" t="s">
        <v>285</v>
      </c>
      <c r="C20" s="186" t="s">
        <v>72</v>
      </c>
      <c r="D20" s="186" t="s">
        <v>52</v>
      </c>
      <c r="E20" s="186" t="s">
        <v>481</v>
      </c>
      <c r="F20" s="186" t="s">
        <v>19</v>
      </c>
      <c r="G20" s="187">
        <v>29460671</v>
      </c>
      <c r="H20" s="173">
        <f t="shared" si="1"/>
        <v>29460.671</v>
      </c>
    </row>
    <row r="21" spans="1:8" ht="38.25">
      <c r="A21" s="172">
        <f t="shared" si="0"/>
        <v>10</v>
      </c>
      <c r="B21" s="185" t="s">
        <v>284</v>
      </c>
      <c r="C21" s="186" t="s">
        <v>72</v>
      </c>
      <c r="D21" s="186" t="s">
        <v>52</v>
      </c>
      <c r="E21" s="186" t="s">
        <v>481</v>
      </c>
      <c r="F21" s="186" t="s">
        <v>171</v>
      </c>
      <c r="G21" s="187">
        <v>29042671</v>
      </c>
      <c r="H21" s="173">
        <f t="shared" si="1"/>
        <v>29042.671</v>
      </c>
    </row>
    <row r="22" spans="1:8" ht="51">
      <c r="A22" s="172">
        <f t="shared" si="0"/>
        <v>11</v>
      </c>
      <c r="B22" s="185" t="s">
        <v>286</v>
      </c>
      <c r="C22" s="186" t="s">
        <v>72</v>
      </c>
      <c r="D22" s="186" t="s">
        <v>52</v>
      </c>
      <c r="E22" s="186" t="s">
        <v>481</v>
      </c>
      <c r="F22" s="186" t="s">
        <v>172</v>
      </c>
      <c r="G22" s="187">
        <v>390000</v>
      </c>
      <c r="H22" s="173">
        <f t="shared" si="1"/>
        <v>390</v>
      </c>
    </row>
    <row r="23" spans="1:8" ht="25.5">
      <c r="A23" s="172">
        <f t="shared" si="0"/>
        <v>12</v>
      </c>
      <c r="B23" s="185" t="s">
        <v>934</v>
      </c>
      <c r="C23" s="186" t="s">
        <v>72</v>
      </c>
      <c r="D23" s="186" t="s">
        <v>52</v>
      </c>
      <c r="E23" s="186" t="s">
        <v>481</v>
      </c>
      <c r="F23" s="186" t="s">
        <v>935</v>
      </c>
      <c r="G23" s="187">
        <v>27000</v>
      </c>
      <c r="H23" s="173">
        <f t="shared" si="1"/>
        <v>27</v>
      </c>
    </row>
    <row r="24" spans="1:8" ht="25.5">
      <c r="A24" s="172">
        <f t="shared" si="0"/>
        <v>13</v>
      </c>
      <c r="B24" s="185" t="s">
        <v>294</v>
      </c>
      <c r="C24" s="186" t="s">
        <v>72</v>
      </c>
      <c r="D24" s="186" t="s">
        <v>52</v>
      </c>
      <c r="E24" s="186" t="s">
        <v>481</v>
      </c>
      <c r="F24" s="186" t="s">
        <v>174</v>
      </c>
      <c r="G24" s="187">
        <v>1000</v>
      </c>
      <c r="H24" s="173">
        <f t="shared" si="1"/>
        <v>1</v>
      </c>
    </row>
    <row r="25" spans="1:8" ht="63.75">
      <c r="A25" s="172">
        <f t="shared" si="0"/>
        <v>14</v>
      </c>
      <c r="B25" s="185" t="s">
        <v>428</v>
      </c>
      <c r="C25" s="186" t="s">
        <v>72</v>
      </c>
      <c r="D25" s="186" t="s">
        <v>83</v>
      </c>
      <c r="E25" s="186" t="s">
        <v>478</v>
      </c>
      <c r="F25" s="186" t="s">
        <v>19</v>
      </c>
      <c r="G25" s="187">
        <v>13085944</v>
      </c>
      <c r="H25" s="173">
        <f t="shared" si="1"/>
        <v>13085.944</v>
      </c>
    </row>
    <row r="26" spans="1:8" ht="25.5">
      <c r="A26" s="172">
        <f t="shared" si="0"/>
        <v>15</v>
      </c>
      <c r="B26" s="185" t="s">
        <v>180</v>
      </c>
      <c r="C26" s="186" t="s">
        <v>72</v>
      </c>
      <c r="D26" s="186" t="s">
        <v>83</v>
      </c>
      <c r="E26" s="186" t="s">
        <v>479</v>
      </c>
      <c r="F26" s="186" t="s">
        <v>19</v>
      </c>
      <c r="G26" s="187">
        <v>13085944</v>
      </c>
      <c r="H26" s="173">
        <f t="shared" si="1"/>
        <v>13085.944</v>
      </c>
    </row>
    <row r="27" spans="1:8" ht="38.25">
      <c r="A27" s="172">
        <f t="shared" si="0"/>
        <v>16</v>
      </c>
      <c r="B27" s="185" t="s">
        <v>285</v>
      </c>
      <c r="C27" s="186" t="s">
        <v>72</v>
      </c>
      <c r="D27" s="186" t="s">
        <v>83</v>
      </c>
      <c r="E27" s="186" t="s">
        <v>481</v>
      </c>
      <c r="F27" s="186" t="s">
        <v>19</v>
      </c>
      <c r="G27" s="187">
        <v>13085944</v>
      </c>
      <c r="H27" s="173">
        <f t="shared" si="1"/>
        <v>13085.944</v>
      </c>
    </row>
    <row r="28" spans="1:8" ht="38.25">
      <c r="A28" s="172">
        <f t="shared" si="0"/>
        <v>17</v>
      </c>
      <c r="B28" s="185" t="s">
        <v>284</v>
      </c>
      <c r="C28" s="186" t="s">
        <v>72</v>
      </c>
      <c r="D28" s="186" t="s">
        <v>83</v>
      </c>
      <c r="E28" s="186" t="s">
        <v>481</v>
      </c>
      <c r="F28" s="186" t="s">
        <v>171</v>
      </c>
      <c r="G28" s="187">
        <v>11290944</v>
      </c>
      <c r="H28" s="173">
        <f t="shared" si="1"/>
        <v>11290.944</v>
      </c>
    </row>
    <row r="29" spans="1:8" ht="51">
      <c r="A29" s="172">
        <f t="shared" si="0"/>
        <v>18</v>
      </c>
      <c r="B29" s="185" t="s">
        <v>286</v>
      </c>
      <c r="C29" s="186" t="s">
        <v>72</v>
      </c>
      <c r="D29" s="186" t="s">
        <v>83</v>
      </c>
      <c r="E29" s="186" t="s">
        <v>481</v>
      </c>
      <c r="F29" s="186" t="s">
        <v>172</v>
      </c>
      <c r="G29" s="187">
        <v>1795000</v>
      </c>
      <c r="H29" s="173">
        <f t="shared" si="1"/>
        <v>1795</v>
      </c>
    </row>
    <row r="30" spans="1:8" ht="12.75">
      <c r="A30" s="172">
        <f t="shared" si="0"/>
        <v>19</v>
      </c>
      <c r="B30" s="185" t="s">
        <v>429</v>
      </c>
      <c r="C30" s="186" t="s">
        <v>72</v>
      </c>
      <c r="D30" s="186" t="s">
        <v>145</v>
      </c>
      <c r="E30" s="186" t="s">
        <v>478</v>
      </c>
      <c r="F30" s="186" t="s">
        <v>19</v>
      </c>
      <c r="G30" s="187">
        <v>1000000</v>
      </c>
      <c r="H30" s="173">
        <f t="shared" si="1"/>
        <v>1000</v>
      </c>
    </row>
    <row r="31" spans="1:8" ht="25.5">
      <c r="A31" s="172">
        <f t="shared" si="0"/>
        <v>20</v>
      </c>
      <c r="B31" s="185" t="s">
        <v>180</v>
      </c>
      <c r="C31" s="186" t="s">
        <v>72</v>
      </c>
      <c r="D31" s="186" t="s">
        <v>145</v>
      </c>
      <c r="E31" s="186" t="s">
        <v>479</v>
      </c>
      <c r="F31" s="186" t="s">
        <v>19</v>
      </c>
      <c r="G31" s="187">
        <v>1000000</v>
      </c>
      <c r="H31" s="173">
        <f t="shared" si="1"/>
        <v>1000</v>
      </c>
    </row>
    <row r="32" spans="1:8" ht="25.5">
      <c r="A32" s="172">
        <f t="shared" si="0"/>
        <v>21</v>
      </c>
      <c r="B32" s="185" t="s">
        <v>287</v>
      </c>
      <c r="C32" s="186" t="s">
        <v>72</v>
      </c>
      <c r="D32" s="186" t="s">
        <v>145</v>
      </c>
      <c r="E32" s="186" t="s">
        <v>482</v>
      </c>
      <c r="F32" s="186" t="s">
        <v>19</v>
      </c>
      <c r="G32" s="187">
        <v>1000000</v>
      </c>
      <c r="H32" s="173">
        <f t="shared" si="1"/>
        <v>1000</v>
      </c>
    </row>
    <row r="33" spans="1:8" ht="12.75">
      <c r="A33" s="172">
        <f t="shared" si="0"/>
        <v>22</v>
      </c>
      <c r="B33" s="185" t="s">
        <v>288</v>
      </c>
      <c r="C33" s="186" t="s">
        <v>72</v>
      </c>
      <c r="D33" s="186" t="s">
        <v>145</v>
      </c>
      <c r="E33" s="186" t="s">
        <v>482</v>
      </c>
      <c r="F33" s="186" t="s">
        <v>166</v>
      </c>
      <c r="G33" s="187">
        <v>1000000</v>
      </c>
      <c r="H33" s="173">
        <f t="shared" si="1"/>
        <v>1000</v>
      </c>
    </row>
    <row r="34" spans="1:8" ht="25.5">
      <c r="A34" s="172">
        <f t="shared" si="0"/>
        <v>23</v>
      </c>
      <c r="B34" s="185" t="s">
        <v>430</v>
      </c>
      <c r="C34" s="186" t="s">
        <v>72</v>
      </c>
      <c r="D34" s="186" t="s">
        <v>147</v>
      </c>
      <c r="E34" s="186" t="s">
        <v>478</v>
      </c>
      <c r="F34" s="186" t="s">
        <v>19</v>
      </c>
      <c r="G34" s="187">
        <v>43128061.74</v>
      </c>
      <c r="H34" s="173">
        <f t="shared" si="1"/>
        <v>43128.061740000005</v>
      </c>
    </row>
    <row r="35" spans="1:8" ht="89.25">
      <c r="A35" s="172">
        <f t="shared" si="0"/>
        <v>24</v>
      </c>
      <c r="B35" s="185" t="s">
        <v>809</v>
      </c>
      <c r="C35" s="186" t="s">
        <v>72</v>
      </c>
      <c r="D35" s="186" t="s">
        <v>147</v>
      </c>
      <c r="E35" s="186" t="s">
        <v>483</v>
      </c>
      <c r="F35" s="186" t="s">
        <v>19</v>
      </c>
      <c r="G35" s="187">
        <v>27119395.76</v>
      </c>
      <c r="H35" s="173">
        <f t="shared" si="1"/>
        <v>27119.395760000003</v>
      </c>
    </row>
    <row r="36" spans="1:8" ht="76.5">
      <c r="A36" s="172">
        <f t="shared" si="0"/>
        <v>25</v>
      </c>
      <c r="B36" s="185" t="s">
        <v>411</v>
      </c>
      <c r="C36" s="186" t="s">
        <v>72</v>
      </c>
      <c r="D36" s="186" t="s">
        <v>147</v>
      </c>
      <c r="E36" s="186" t="s">
        <v>484</v>
      </c>
      <c r="F36" s="186" t="s">
        <v>19</v>
      </c>
      <c r="G36" s="187">
        <v>22439467.76</v>
      </c>
      <c r="H36" s="173">
        <f t="shared" si="1"/>
        <v>22439.467760000003</v>
      </c>
    </row>
    <row r="37" spans="1:8" ht="25.5">
      <c r="A37" s="172">
        <f t="shared" si="0"/>
        <v>26</v>
      </c>
      <c r="B37" s="185" t="s">
        <v>293</v>
      </c>
      <c r="C37" s="186" t="s">
        <v>72</v>
      </c>
      <c r="D37" s="186" t="s">
        <v>147</v>
      </c>
      <c r="E37" s="186" t="s">
        <v>484</v>
      </c>
      <c r="F37" s="186" t="s">
        <v>173</v>
      </c>
      <c r="G37" s="187">
        <v>12331663.76</v>
      </c>
      <c r="H37" s="173">
        <f t="shared" si="1"/>
        <v>12331.66376</v>
      </c>
    </row>
    <row r="38" spans="1:8" ht="51">
      <c r="A38" s="172">
        <f t="shared" si="0"/>
        <v>27</v>
      </c>
      <c r="B38" s="185" t="s">
        <v>286</v>
      </c>
      <c r="C38" s="186" t="s">
        <v>72</v>
      </c>
      <c r="D38" s="186" t="s">
        <v>147</v>
      </c>
      <c r="E38" s="186" t="s">
        <v>484</v>
      </c>
      <c r="F38" s="186" t="s">
        <v>172</v>
      </c>
      <c r="G38" s="187">
        <v>9857117</v>
      </c>
      <c r="H38" s="173">
        <f t="shared" si="1"/>
        <v>9857.117</v>
      </c>
    </row>
    <row r="39" spans="1:8" ht="25.5">
      <c r="A39" s="172">
        <f t="shared" si="0"/>
        <v>28</v>
      </c>
      <c r="B39" s="185" t="s">
        <v>294</v>
      </c>
      <c r="C39" s="186" t="s">
        <v>72</v>
      </c>
      <c r="D39" s="186" t="s">
        <v>147</v>
      </c>
      <c r="E39" s="186" t="s">
        <v>484</v>
      </c>
      <c r="F39" s="186" t="s">
        <v>174</v>
      </c>
      <c r="G39" s="187">
        <v>250687</v>
      </c>
      <c r="H39" s="173">
        <f t="shared" si="1"/>
        <v>250.687</v>
      </c>
    </row>
    <row r="40" spans="1:8" ht="89.25">
      <c r="A40" s="172">
        <f t="shared" si="0"/>
        <v>29</v>
      </c>
      <c r="B40" s="185" t="s">
        <v>289</v>
      </c>
      <c r="C40" s="186" t="s">
        <v>72</v>
      </c>
      <c r="D40" s="186" t="s">
        <v>147</v>
      </c>
      <c r="E40" s="186" t="s">
        <v>485</v>
      </c>
      <c r="F40" s="186" t="s">
        <v>19</v>
      </c>
      <c r="G40" s="187">
        <v>50000</v>
      </c>
      <c r="H40" s="173">
        <f t="shared" si="1"/>
        <v>50</v>
      </c>
    </row>
    <row r="41" spans="1:8" ht="51">
      <c r="A41" s="172">
        <f t="shared" si="0"/>
        <v>30</v>
      </c>
      <c r="B41" s="185" t="s">
        <v>286</v>
      </c>
      <c r="C41" s="186" t="s">
        <v>72</v>
      </c>
      <c r="D41" s="186" t="s">
        <v>147</v>
      </c>
      <c r="E41" s="186" t="s">
        <v>485</v>
      </c>
      <c r="F41" s="186" t="s">
        <v>172</v>
      </c>
      <c r="G41" s="187">
        <v>50000</v>
      </c>
      <c r="H41" s="173">
        <f t="shared" si="1"/>
        <v>50</v>
      </c>
    </row>
    <row r="42" spans="1:8" ht="76.5">
      <c r="A42" s="172">
        <f t="shared" si="0"/>
        <v>31</v>
      </c>
      <c r="B42" s="185" t="s">
        <v>730</v>
      </c>
      <c r="C42" s="186" t="s">
        <v>72</v>
      </c>
      <c r="D42" s="186" t="s">
        <v>147</v>
      </c>
      <c r="E42" s="186" t="s">
        <v>486</v>
      </c>
      <c r="F42" s="186" t="s">
        <v>19</v>
      </c>
      <c r="G42" s="187">
        <v>100000</v>
      </c>
      <c r="H42" s="173">
        <f t="shared" si="1"/>
        <v>100</v>
      </c>
    </row>
    <row r="43" spans="1:8" ht="51">
      <c r="A43" s="172">
        <f t="shared" si="0"/>
        <v>32</v>
      </c>
      <c r="B43" s="185" t="s">
        <v>286</v>
      </c>
      <c r="C43" s="186" t="s">
        <v>72</v>
      </c>
      <c r="D43" s="186" t="s">
        <v>147</v>
      </c>
      <c r="E43" s="186" t="s">
        <v>486</v>
      </c>
      <c r="F43" s="186" t="s">
        <v>172</v>
      </c>
      <c r="G43" s="187">
        <v>100000</v>
      </c>
      <c r="H43" s="173">
        <f t="shared" si="1"/>
        <v>100</v>
      </c>
    </row>
    <row r="44" spans="1:8" ht="25.5">
      <c r="A44" s="172">
        <f t="shared" si="0"/>
        <v>33</v>
      </c>
      <c r="B44" s="185" t="s">
        <v>731</v>
      </c>
      <c r="C44" s="186" t="s">
        <v>72</v>
      </c>
      <c r="D44" s="186" t="s">
        <v>147</v>
      </c>
      <c r="E44" s="186" t="s">
        <v>695</v>
      </c>
      <c r="F44" s="186" t="s">
        <v>19</v>
      </c>
      <c r="G44" s="187">
        <v>550000</v>
      </c>
      <c r="H44" s="173">
        <f t="shared" si="1"/>
        <v>550</v>
      </c>
    </row>
    <row r="45" spans="1:8" ht="38.25">
      <c r="A45" s="172">
        <f t="shared" si="0"/>
        <v>34</v>
      </c>
      <c r="B45" s="185" t="s">
        <v>284</v>
      </c>
      <c r="C45" s="186" t="s">
        <v>72</v>
      </c>
      <c r="D45" s="186" t="s">
        <v>147</v>
      </c>
      <c r="E45" s="186" t="s">
        <v>695</v>
      </c>
      <c r="F45" s="186" t="s">
        <v>171</v>
      </c>
      <c r="G45" s="187">
        <v>210000</v>
      </c>
      <c r="H45" s="173">
        <f t="shared" si="1"/>
        <v>210</v>
      </c>
    </row>
    <row r="46" spans="1:8" ht="51">
      <c r="A46" s="172">
        <f t="shared" si="0"/>
        <v>35</v>
      </c>
      <c r="B46" s="185" t="s">
        <v>286</v>
      </c>
      <c r="C46" s="186" t="s">
        <v>72</v>
      </c>
      <c r="D46" s="186" t="s">
        <v>147</v>
      </c>
      <c r="E46" s="186" t="s">
        <v>695</v>
      </c>
      <c r="F46" s="186" t="s">
        <v>172</v>
      </c>
      <c r="G46" s="187">
        <v>340000</v>
      </c>
      <c r="H46" s="173">
        <f t="shared" si="1"/>
        <v>340</v>
      </c>
    </row>
    <row r="47" spans="1:8" ht="25.5">
      <c r="A47" s="172">
        <f t="shared" si="0"/>
        <v>36</v>
      </c>
      <c r="B47" s="185" t="s">
        <v>732</v>
      </c>
      <c r="C47" s="186" t="s">
        <v>72</v>
      </c>
      <c r="D47" s="186" t="s">
        <v>147</v>
      </c>
      <c r="E47" s="186" t="s">
        <v>487</v>
      </c>
      <c r="F47" s="186" t="s">
        <v>19</v>
      </c>
      <c r="G47" s="187">
        <v>425000</v>
      </c>
      <c r="H47" s="173">
        <f t="shared" si="1"/>
        <v>425</v>
      </c>
    </row>
    <row r="48" spans="1:8" ht="51">
      <c r="A48" s="172">
        <f t="shared" si="0"/>
        <v>37</v>
      </c>
      <c r="B48" s="185" t="s">
        <v>286</v>
      </c>
      <c r="C48" s="186" t="s">
        <v>72</v>
      </c>
      <c r="D48" s="186" t="s">
        <v>147</v>
      </c>
      <c r="E48" s="186" t="s">
        <v>487</v>
      </c>
      <c r="F48" s="186" t="s">
        <v>172</v>
      </c>
      <c r="G48" s="187">
        <v>269831</v>
      </c>
      <c r="H48" s="173">
        <f t="shared" si="1"/>
        <v>269.831</v>
      </c>
    </row>
    <row r="49" spans="1:8" ht="12.75">
      <c r="A49" s="172">
        <f t="shared" si="0"/>
        <v>38</v>
      </c>
      <c r="B49" s="185" t="s">
        <v>488</v>
      </c>
      <c r="C49" s="186" t="s">
        <v>72</v>
      </c>
      <c r="D49" s="186" t="s">
        <v>147</v>
      </c>
      <c r="E49" s="186" t="s">
        <v>487</v>
      </c>
      <c r="F49" s="186" t="s">
        <v>489</v>
      </c>
      <c r="G49" s="187">
        <v>155169</v>
      </c>
      <c r="H49" s="173">
        <f t="shared" si="1"/>
        <v>155.169</v>
      </c>
    </row>
    <row r="50" spans="1:8" ht="38.25">
      <c r="A50" s="172">
        <f t="shared" si="0"/>
        <v>39</v>
      </c>
      <c r="B50" s="185" t="s">
        <v>733</v>
      </c>
      <c r="C50" s="186" t="s">
        <v>72</v>
      </c>
      <c r="D50" s="186" t="s">
        <v>147</v>
      </c>
      <c r="E50" s="186" t="s">
        <v>698</v>
      </c>
      <c r="F50" s="186" t="s">
        <v>19</v>
      </c>
      <c r="G50" s="187">
        <v>350000</v>
      </c>
      <c r="H50" s="173">
        <f t="shared" si="1"/>
        <v>350</v>
      </c>
    </row>
    <row r="51" spans="1:8" ht="51">
      <c r="A51" s="172">
        <f t="shared" si="0"/>
        <v>40</v>
      </c>
      <c r="B51" s="185" t="s">
        <v>286</v>
      </c>
      <c r="C51" s="186" t="s">
        <v>72</v>
      </c>
      <c r="D51" s="186" t="s">
        <v>147</v>
      </c>
      <c r="E51" s="186" t="s">
        <v>698</v>
      </c>
      <c r="F51" s="186" t="s">
        <v>172</v>
      </c>
      <c r="G51" s="187">
        <v>350000</v>
      </c>
      <c r="H51" s="173">
        <f t="shared" si="1"/>
        <v>350</v>
      </c>
    </row>
    <row r="52" spans="1:8" ht="38.25">
      <c r="A52" s="172">
        <f t="shared" si="0"/>
        <v>41</v>
      </c>
      <c r="B52" s="185" t="s">
        <v>734</v>
      </c>
      <c r="C52" s="186" t="s">
        <v>72</v>
      </c>
      <c r="D52" s="186" t="s">
        <v>147</v>
      </c>
      <c r="E52" s="186" t="s">
        <v>490</v>
      </c>
      <c r="F52" s="186" t="s">
        <v>19</v>
      </c>
      <c r="G52" s="187">
        <v>530000</v>
      </c>
      <c r="H52" s="173">
        <f t="shared" si="1"/>
        <v>530</v>
      </c>
    </row>
    <row r="53" spans="1:8" ht="51">
      <c r="A53" s="172">
        <f t="shared" si="0"/>
        <v>42</v>
      </c>
      <c r="B53" s="185" t="s">
        <v>286</v>
      </c>
      <c r="C53" s="186" t="s">
        <v>72</v>
      </c>
      <c r="D53" s="186" t="s">
        <v>147</v>
      </c>
      <c r="E53" s="186" t="s">
        <v>490</v>
      </c>
      <c r="F53" s="186" t="s">
        <v>172</v>
      </c>
      <c r="G53" s="187">
        <v>530000</v>
      </c>
      <c r="H53" s="173">
        <f t="shared" si="1"/>
        <v>530</v>
      </c>
    </row>
    <row r="54" spans="1:8" ht="51">
      <c r="A54" s="172">
        <f t="shared" si="0"/>
        <v>43</v>
      </c>
      <c r="B54" s="185" t="s">
        <v>290</v>
      </c>
      <c r="C54" s="186" t="s">
        <v>72</v>
      </c>
      <c r="D54" s="186" t="s">
        <v>147</v>
      </c>
      <c r="E54" s="186" t="s">
        <v>700</v>
      </c>
      <c r="F54" s="186" t="s">
        <v>19</v>
      </c>
      <c r="G54" s="187">
        <v>100000</v>
      </c>
      <c r="H54" s="173">
        <f t="shared" si="1"/>
        <v>100</v>
      </c>
    </row>
    <row r="55" spans="1:8" ht="51">
      <c r="A55" s="172">
        <f t="shared" si="0"/>
        <v>44</v>
      </c>
      <c r="B55" s="185" t="s">
        <v>286</v>
      </c>
      <c r="C55" s="186" t="s">
        <v>72</v>
      </c>
      <c r="D55" s="186" t="s">
        <v>147</v>
      </c>
      <c r="E55" s="186" t="s">
        <v>700</v>
      </c>
      <c r="F55" s="186" t="s">
        <v>172</v>
      </c>
      <c r="G55" s="187">
        <v>100000</v>
      </c>
      <c r="H55" s="173">
        <f t="shared" si="1"/>
        <v>100</v>
      </c>
    </row>
    <row r="56" spans="1:8" ht="51">
      <c r="A56" s="172">
        <f t="shared" si="0"/>
        <v>45</v>
      </c>
      <c r="B56" s="185" t="s">
        <v>291</v>
      </c>
      <c r="C56" s="186" t="s">
        <v>72</v>
      </c>
      <c r="D56" s="186" t="s">
        <v>147</v>
      </c>
      <c r="E56" s="186" t="s">
        <v>491</v>
      </c>
      <c r="F56" s="186" t="s">
        <v>19</v>
      </c>
      <c r="G56" s="187">
        <v>50000</v>
      </c>
      <c r="H56" s="173">
        <f t="shared" si="1"/>
        <v>50</v>
      </c>
    </row>
    <row r="57" spans="1:8" ht="25.5">
      <c r="A57" s="172">
        <f t="shared" si="0"/>
        <v>46</v>
      </c>
      <c r="B57" s="185" t="s">
        <v>294</v>
      </c>
      <c r="C57" s="186" t="s">
        <v>72</v>
      </c>
      <c r="D57" s="186" t="s">
        <v>147</v>
      </c>
      <c r="E57" s="186" t="s">
        <v>491</v>
      </c>
      <c r="F57" s="186" t="s">
        <v>174</v>
      </c>
      <c r="G57" s="187">
        <v>50000</v>
      </c>
      <c r="H57" s="173">
        <f t="shared" si="1"/>
        <v>50</v>
      </c>
    </row>
    <row r="58" spans="1:8" ht="25.5">
      <c r="A58" s="172">
        <f t="shared" si="0"/>
        <v>47</v>
      </c>
      <c r="B58" s="185" t="s">
        <v>829</v>
      </c>
      <c r="C58" s="186" t="s">
        <v>72</v>
      </c>
      <c r="D58" s="186" t="s">
        <v>147</v>
      </c>
      <c r="E58" s="186" t="s">
        <v>830</v>
      </c>
      <c r="F58" s="186" t="s">
        <v>19</v>
      </c>
      <c r="G58" s="187">
        <v>155000</v>
      </c>
      <c r="H58" s="173">
        <f t="shared" si="1"/>
        <v>155</v>
      </c>
    </row>
    <row r="59" spans="1:8" ht="51">
      <c r="A59" s="172">
        <f t="shared" si="0"/>
        <v>48</v>
      </c>
      <c r="B59" s="185" t="s">
        <v>286</v>
      </c>
      <c r="C59" s="186" t="s">
        <v>72</v>
      </c>
      <c r="D59" s="186" t="s">
        <v>147</v>
      </c>
      <c r="E59" s="186" t="s">
        <v>830</v>
      </c>
      <c r="F59" s="186" t="s">
        <v>172</v>
      </c>
      <c r="G59" s="187">
        <v>155000</v>
      </c>
      <c r="H59" s="173">
        <f t="shared" si="1"/>
        <v>155</v>
      </c>
    </row>
    <row r="60" spans="1:8" ht="127.5">
      <c r="A60" s="172">
        <f t="shared" si="0"/>
        <v>49</v>
      </c>
      <c r="B60" s="185" t="s">
        <v>495</v>
      </c>
      <c r="C60" s="186" t="s">
        <v>72</v>
      </c>
      <c r="D60" s="186" t="s">
        <v>147</v>
      </c>
      <c r="E60" s="186" t="s">
        <v>701</v>
      </c>
      <c r="F60" s="186" t="s">
        <v>19</v>
      </c>
      <c r="G60" s="187">
        <v>328000</v>
      </c>
      <c r="H60" s="173">
        <f t="shared" si="1"/>
        <v>328</v>
      </c>
    </row>
    <row r="61" spans="1:8" ht="51">
      <c r="A61" s="172">
        <f t="shared" si="0"/>
        <v>50</v>
      </c>
      <c r="B61" s="185" t="s">
        <v>286</v>
      </c>
      <c r="C61" s="186" t="s">
        <v>72</v>
      </c>
      <c r="D61" s="186" t="s">
        <v>147</v>
      </c>
      <c r="E61" s="186" t="s">
        <v>701</v>
      </c>
      <c r="F61" s="186" t="s">
        <v>172</v>
      </c>
      <c r="G61" s="187">
        <v>328000</v>
      </c>
      <c r="H61" s="173">
        <f t="shared" si="1"/>
        <v>328</v>
      </c>
    </row>
    <row r="62" spans="1:8" ht="38.25">
      <c r="A62" s="172">
        <f t="shared" si="0"/>
        <v>51</v>
      </c>
      <c r="B62" s="185" t="s">
        <v>292</v>
      </c>
      <c r="C62" s="186" t="s">
        <v>72</v>
      </c>
      <c r="D62" s="186" t="s">
        <v>147</v>
      </c>
      <c r="E62" s="186" t="s">
        <v>493</v>
      </c>
      <c r="F62" s="186" t="s">
        <v>19</v>
      </c>
      <c r="G62" s="187">
        <v>500000</v>
      </c>
      <c r="H62" s="173">
        <f t="shared" si="1"/>
        <v>500</v>
      </c>
    </row>
    <row r="63" spans="1:8" ht="51">
      <c r="A63" s="172">
        <f t="shared" si="0"/>
        <v>52</v>
      </c>
      <c r="B63" s="185" t="s">
        <v>286</v>
      </c>
      <c r="C63" s="186" t="s">
        <v>72</v>
      </c>
      <c r="D63" s="186" t="s">
        <v>147</v>
      </c>
      <c r="E63" s="186" t="s">
        <v>493</v>
      </c>
      <c r="F63" s="186" t="s">
        <v>172</v>
      </c>
      <c r="G63" s="187">
        <v>500000</v>
      </c>
      <c r="H63" s="173">
        <f t="shared" si="1"/>
        <v>500</v>
      </c>
    </row>
    <row r="64" spans="1:8" ht="76.5">
      <c r="A64" s="172">
        <f t="shared" si="0"/>
        <v>53</v>
      </c>
      <c r="B64" s="185" t="s">
        <v>295</v>
      </c>
      <c r="C64" s="186" t="s">
        <v>72</v>
      </c>
      <c r="D64" s="186" t="s">
        <v>147</v>
      </c>
      <c r="E64" s="186" t="s">
        <v>494</v>
      </c>
      <c r="F64" s="186" t="s">
        <v>19</v>
      </c>
      <c r="G64" s="187">
        <v>1541928</v>
      </c>
      <c r="H64" s="173">
        <f t="shared" si="1"/>
        <v>1541.928</v>
      </c>
    </row>
    <row r="65" spans="1:8" ht="25.5">
      <c r="A65" s="172">
        <f t="shared" si="0"/>
        <v>54</v>
      </c>
      <c r="B65" s="185" t="s">
        <v>293</v>
      </c>
      <c r="C65" s="186" t="s">
        <v>72</v>
      </c>
      <c r="D65" s="186" t="s">
        <v>147</v>
      </c>
      <c r="E65" s="186" t="s">
        <v>494</v>
      </c>
      <c r="F65" s="186" t="s">
        <v>173</v>
      </c>
      <c r="G65" s="187">
        <v>1452128</v>
      </c>
      <c r="H65" s="173">
        <f t="shared" si="1"/>
        <v>1452.128</v>
      </c>
    </row>
    <row r="66" spans="1:8" ht="51">
      <c r="A66" s="172">
        <f t="shared" si="0"/>
        <v>55</v>
      </c>
      <c r="B66" s="185" t="s">
        <v>286</v>
      </c>
      <c r="C66" s="186" t="s">
        <v>72</v>
      </c>
      <c r="D66" s="186" t="s">
        <v>147</v>
      </c>
      <c r="E66" s="186" t="s">
        <v>494</v>
      </c>
      <c r="F66" s="186" t="s">
        <v>172</v>
      </c>
      <c r="G66" s="187">
        <v>89800</v>
      </c>
      <c r="H66" s="173">
        <f t="shared" si="1"/>
        <v>89.8</v>
      </c>
    </row>
    <row r="67" spans="1:8" ht="89.25">
      <c r="A67" s="172">
        <f t="shared" si="0"/>
        <v>56</v>
      </c>
      <c r="B67" s="185" t="s">
        <v>810</v>
      </c>
      <c r="C67" s="186" t="s">
        <v>72</v>
      </c>
      <c r="D67" s="186" t="s">
        <v>147</v>
      </c>
      <c r="E67" s="186" t="s">
        <v>496</v>
      </c>
      <c r="F67" s="186" t="s">
        <v>19</v>
      </c>
      <c r="G67" s="187">
        <v>15902165.98</v>
      </c>
      <c r="H67" s="173">
        <f t="shared" si="1"/>
        <v>15902.16598</v>
      </c>
    </row>
    <row r="68" spans="1:8" ht="63.75">
      <c r="A68" s="172">
        <f t="shared" si="0"/>
        <v>57</v>
      </c>
      <c r="B68" s="185" t="s">
        <v>297</v>
      </c>
      <c r="C68" s="186" t="s">
        <v>72</v>
      </c>
      <c r="D68" s="186" t="s">
        <v>147</v>
      </c>
      <c r="E68" s="186" t="s">
        <v>497</v>
      </c>
      <c r="F68" s="186" t="s">
        <v>19</v>
      </c>
      <c r="G68" s="187">
        <v>310000</v>
      </c>
      <c r="H68" s="173">
        <f t="shared" si="1"/>
        <v>310</v>
      </c>
    </row>
    <row r="69" spans="1:8" ht="51">
      <c r="A69" s="172">
        <f t="shared" si="0"/>
        <v>58</v>
      </c>
      <c r="B69" s="185" t="s">
        <v>286</v>
      </c>
      <c r="C69" s="186" t="s">
        <v>72</v>
      </c>
      <c r="D69" s="186" t="s">
        <v>147</v>
      </c>
      <c r="E69" s="186" t="s">
        <v>497</v>
      </c>
      <c r="F69" s="186" t="s">
        <v>172</v>
      </c>
      <c r="G69" s="187">
        <v>310000</v>
      </c>
      <c r="H69" s="173">
        <f t="shared" si="1"/>
        <v>310</v>
      </c>
    </row>
    <row r="70" spans="1:8" ht="178.5">
      <c r="A70" s="172">
        <f t="shared" si="0"/>
        <v>59</v>
      </c>
      <c r="B70" s="185" t="s">
        <v>1051</v>
      </c>
      <c r="C70" s="186" t="s">
        <v>72</v>
      </c>
      <c r="D70" s="186" t="s">
        <v>147</v>
      </c>
      <c r="E70" s="186" t="s">
        <v>926</v>
      </c>
      <c r="F70" s="186" t="s">
        <v>19</v>
      </c>
      <c r="G70" s="187">
        <v>1000</v>
      </c>
      <c r="H70" s="173">
        <f t="shared" si="1"/>
        <v>1</v>
      </c>
    </row>
    <row r="71" spans="1:8" ht="51">
      <c r="A71" s="172">
        <f t="shared" si="0"/>
        <v>60</v>
      </c>
      <c r="B71" s="185" t="s">
        <v>286</v>
      </c>
      <c r="C71" s="186" t="s">
        <v>72</v>
      </c>
      <c r="D71" s="186" t="s">
        <v>147</v>
      </c>
      <c r="E71" s="186" t="s">
        <v>926</v>
      </c>
      <c r="F71" s="186" t="s">
        <v>172</v>
      </c>
      <c r="G71" s="187">
        <v>1000</v>
      </c>
      <c r="H71" s="173">
        <f t="shared" si="1"/>
        <v>1</v>
      </c>
    </row>
    <row r="72" spans="1:8" ht="38.25">
      <c r="A72" s="172">
        <f t="shared" si="0"/>
        <v>61</v>
      </c>
      <c r="B72" s="185" t="s">
        <v>298</v>
      </c>
      <c r="C72" s="186" t="s">
        <v>72</v>
      </c>
      <c r="D72" s="186" t="s">
        <v>147</v>
      </c>
      <c r="E72" s="186" t="s">
        <v>498</v>
      </c>
      <c r="F72" s="186" t="s">
        <v>19</v>
      </c>
      <c r="G72" s="187">
        <v>418000</v>
      </c>
      <c r="H72" s="173">
        <f t="shared" si="1"/>
        <v>418</v>
      </c>
    </row>
    <row r="73" spans="1:8" ht="51">
      <c r="A73" s="172">
        <f t="shared" si="0"/>
        <v>62</v>
      </c>
      <c r="B73" s="185" t="s">
        <v>286</v>
      </c>
      <c r="C73" s="186" t="s">
        <v>72</v>
      </c>
      <c r="D73" s="186" t="s">
        <v>147</v>
      </c>
      <c r="E73" s="186" t="s">
        <v>498</v>
      </c>
      <c r="F73" s="186" t="s">
        <v>172</v>
      </c>
      <c r="G73" s="187">
        <v>418000</v>
      </c>
      <c r="H73" s="173">
        <f t="shared" si="1"/>
        <v>418</v>
      </c>
    </row>
    <row r="74" spans="1:8" ht="76.5">
      <c r="A74" s="172">
        <f t="shared" si="0"/>
        <v>63</v>
      </c>
      <c r="B74" s="185" t="s">
        <v>831</v>
      </c>
      <c r="C74" s="186" t="s">
        <v>72</v>
      </c>
      <c r="D74" s="186" t="s">
        <v>147</v>
      </c>
      <c r="E74" s="186" t="s">
        <v>499</v>
      </c>
      <c r="F74" s="186" t="s">
        <v>19</v>
      </c>
      <c r="G74" s="187">
        <v>9406143.29</v>
      </c>
      <c r="H74" s="173">
        <f t="shared" si="1"/>
        <v>9406.14329</v>
      </c>
    </row>
    <row r="75" spans="1:8" ht="51">
      <c r="A75" s="172">
        <f t="shared" si="0"/>
        <v>64</v>
      </c>
      <c r="B75" s="185" t="s">
        <v>286</v>
      </c>
      <c r="C75" s="186" t="s">
        <v>72</v>
      </c>
      <c r="D75" s="186" t="s">
        <v>147</v>
      </c>
      <c r="E75" s="186" t="s">
        <v>499</v>
      </c>
      <c r="F75" s="186" t="s">
        <v>172</v>
      </c>
      <c r="G75" s="187">
        <v>7148713.29</v>
      </c>
      <c r="H75" s="173">
        <f t="shared" si="1"/>
        <v>7148.71329</v>
      </c>
    </row>
    <row r="76" spans="1:8" ht="12.75">
      <c r="A76" s="172">
        <f t="shared" si="0"/>
        <v>65</v>
      </c>
      <c r="B76" s="185" t="s">
        <v>296</v>
      </c>
      <c r="C76" s="186" t="s">
        <v>72</v>
      </c>
      <c r="D76" s="186" t="s">
        <v>147</v>
      </c>
      <c r="E76" s="186" t="s">
        <v>499</v>
      </c>
      <c r="F76" s="186" t="s">
        <v>175</v>
      </c>
      <c r="G76" s="187">
        <v>2257430</v>
      </c>
      <c r="H76" s="173">
        <f t="shared" si="1"/>
        <v>2257.43</v>
      </c>
    </row>
    <row r="77" spans="1:8" ht="89.25">
      <c r="A77" s="172">
        <f aca="true" t="shared" si="2" ref="A77:A140">1+A76</f>
        <v>66</v>
      </c>
      <c r="B77" s="185" t="s">
        <v>1189</v>
      </c>
      <c r="C77" s="186" t="s">
        <v>72</v>
      </c>
      <c r="D77" s="186" t="s">
        <v>147</v>
      </c>
      <c r="E77" s="186" t="s">
        <v>1111</v>
      </c>
      <c r="F77" s="186" t="s">
        <v>19</v>
      </c>
      <c r="G77" s="187">
        <v>94992</v>
      </c>
      <c r="H77" s="173">
        <f aca="true" t="shared" si="3" ref="H77:H140">G77/1000</f>
        <v>94.992</v>
      </c>
    </row>
    <row r="78" spans="1:8" ht="25.5">
      <c r="A78" s="172">
        <f t="shared" si="2"/>
        <v>67</v>
      </c>
      <c r="B78" s="185" t="s">
        <v>339</v>
      </c>
      <c r="C78" s="186" t="s">
        <v>72</v>
      </c>
      <c r="D78" s="186" t="s">
        <v>147</v>
      </c>
      <c r="E78" s="186" t="s">
        <v>1111</v>
      </c>
      <c r="F78" s="186" t="s">
        <v>170</v>
      </c>
      <c r="G78" s="187">
        <v>94992</v>
      </c>
      <c r="H78" s="173">
        <f t="shared" si="3"/>
        <v>94.992</v>
      </c>
    </row>
    <row r="79" spans="1:8" ht="38.25">
      <c r="A79" s="172">
        <f t="shared" si="2"/>
        <v>68</v>
      </c>
      <c r="B79" s="185" t="s">
        <v>299</v>
      </c>
      <c r="C79" s="186" t="s">
        <v>72</v>
      </c>
      <c r="D79" s="186" t="s">
        <v>147</v>
      </c>
      <c r="E79" s="186" t="s">
        <v>500</v>
      </c>
      <c r="F79" s="186" t="s">
        <v>19</v>
      </c>
      <c r="G79" s="187">
        <v>49500</v>
      </c>
      <c r="H79" s="173">
        <f t="shared" si="3"/>
        <v>49.5</v>
      </c>
    </row>
    <row r="80" spans="1:8" ht="51">
      <c r="A80" s="172">
        <f t="shared" si="2"/>
        <v>69</v>
      </c>
      <c r="B80" s="185" t="s">
        <v>286</v>
      </c>
      <c r="C80" s="186" t="s">
        <v>72</v>
      </c>
      <c r="D80" s="186" t="s">
        <v>147</v>
      </c>
      <c r="E80" s="186" t="s">
        <v>500</v>
      </c>
      <c r="F80" s="186" t="s">
        <v>172</v>
      </c>
      <c r="G80" s="187">
        <v>49500</v>
      </c>
      <c r="H80" s="173">
        <f t="shared" si="3"/>
        <v>49.5</v>
      </c>
    </row>
    <row r="81" spans="1:8" ht="38.25">
      <c r="A81" s="172">
        <f t="shared" si="2"/>
        <v>70</v>
      </c>
      <c r="B81" s="185" t="s">
        <v>1052</v>
      </c>
      <c r="C81" s="186" t="s">
        <v>72</v>
      </c>
      <c r="D81" s="186" t="s">
        <v>147</v>
      </c>
      <c r="E81" s="186" t="s">
        <v>1053</v>
      </c>
      <c r="F81" s="186" t="s">
        <v>19</v>
      </c>
      <c r="G81" s="187">
        <v>789800</v>
      </c>
      <c r="H81" s="173">
        <f t="shared" si="3"/>
        <v>789.8</v>
      </c>
    </row>
    <row r="82" spans="1:8" ht="51">
      <c r="A82" s="172">
        <f t="shared" si="2"/>
        <v>71</v>
      </c>
      <c r="B82" s="185" t="s">
        <v>286</v>
      </c>
      <c r="C82" s="186" t="s">
        <v>72</v>
      </c>
      <c r="D82" s="186" t="s">
        <v>147</v>
      </c>
      <c r="E82" s="186" t="s">
        <v>1053</v>
      </c>
      <c r="F82" s="186" t="s">
        <v>172</v>
      </c>
      <c r="G82" s="187">
        <v>789800</v>
      </c>
      <c r="H82" s="173">
        <f t="shared" si="3"/>
        <v>789.8</v>
      </c>
    </row>
    <row r="83" spans="1:8" ht="38.25">
      <c r="A83" s="172">
        <f t="shared" si="2"/>
        <v>72</v>
      </c>
      <c r="B83" s="185" t="s">
        <v>832</v>
      </c>
      <c r="C83" s="186" t="s">
        <v>72</v>
      </c>
      <c r="D83" s="186" t="s">
        <v>147</v>
      </c>
      <c r="E83" s="186" t="s">
        <v>833</v>
      </c>
      <c r="F83" s="186" t="s">
        <v>19</v>
      </c>
      <c r="G83" s="187">
        <v>2020423</v>
      </c>
      <c r="H83" s="173">
        <f t="shared" si="3"/>
        <v>2020.423</v>
      </c>
    </row>
    <row r="84" spans="1:8" ht="25.5">
      <c r="A84" s="172">
        <f t="shared" si="2"/>
        <v>73</v>
      </c>
      <c r="B84" s="185" t="s">
        <v>293</v>
      </c>
      <c r="C84" s="186" t="s">
        <v>72</v>
      </c>
      <c r="D84" s="186" t="s">
        <v>147</v>
      </c>
      <c r="E84" s="186" t="s">
        <v>833</v>
      </c>
      <c r="F84" s="186" t="s">
        <v>173</v>
      </c>
      <c r="G84" s="187">
        <v>1987383</v>
      </c>
      <c r="H84" s="173">
        <f t="shared" si="3"/>
        <v>1987.383</v>
      </c>
    </row>
    <row r="85" spans="1:8" ht="51">
      <c r="A85" s="172">
        <f t="shared" si="2"/>
        <v>74</v>
      </c>
      <c r="B85" s="185" t="s">
        <v>286</v>
      </c>
      <c r="C85" s="186" t="s">
        <v>72</v>
      </c>
      <c r="D85" s="186" t="s">
        <v>147</v>
      </c>
      <c r="E85" s="186" t="s">
        <v>833</v>
      </c>
      <c r="F85" s="186" t="s">
        <v>172</v>
      </c>
      <c r="G85" s="187">
        <v>33040</v>
      </c>
      <c r="H85" s="173">
        <f t="shared" si="3"/>
        <v>33.04</v>
      </c>
    </row>
    <row r="86" spans="1:8" ht="89.25">
      <c r="A86" s="172">
        <f t="shared" si="2"/>
        <v>75</v>
      </c>
      <c r="B86" s="185" t="s">
        <v>908</v>
      </c>
      <c r="C86" s="186" t="s">
        <v>72</v>
      </c>
      <c r="D86" s="186" t="s">
        <v>147</v>
      </c>
      <c r="E86" s="186" t="s">
        <v>909</v>
      </c>
      <c r="F86" s="186" t="s">
        <v>19</v>
      </c>
      <c r="G86" s="187">
        <v>1424600</v>
      </c>
      <c r="H86" s="173">
        <f t="shared" si="3"/>
        <v>1424.6</v>
      </c>
    </row>
    <row r="87" spans="1:8" ht="25.5">
      <c r="A87" s="172">
        <f t="shared" si="2"/>
        <v>76</v>
      </c>
      <c r="B87" s="185" t="s">
        <v>339</v>
      </c>
      <c r="C87" s="186" t="s">
        <v>72</v>
      </c>
      <c r="D87" s="186" t="s">
        <v>147</v>
      </c>
      <c r="E87" s="186" t="s">
        <v>909</v>
      </c>
      <c r="F87" s="186" t="s">
        <v>170</v>
      </c>
      <c r="G87" s="187">
        <v>1424600</v>
      </c>
      <c r="H87" s="173">
        <f t="shared" si="3"/>
        <v>1424.6</v>
      </c>
    </row>
    <row r="88" spans="1:8" ht="25.5">
      <c r="A88" s="172">
        <f t="shared" si="2"/>
        <v>77</v>
      </c>
      <c r="B88" s="185" t="s">
        <v>1054</v>
      </c>
      <c r="C88" s="186" t="s">
        <v>72</v>
      </c>
      <c r="D88" s="186" t="s">
        <v>147</v>
      </c>
      <c r="E88" s="186" t="s">
        <v>1055</v>
      </c>
      <c r="F88" s="186" t="s">
        <v>19</v>
      </c>
      <c r="G88" s="187">
        <v>58344.69</v>
      </c>
      <c r="H88" s="173">
        <f t="shared" si="3"/>
        <v>58.34469</v>
      </c>
    </row>
    <row r="89" spans="1:8" ht="51">
      <c r="A89" s="172">
        <f t="shared" si="2"/>
        <v>78</v>
      </c>
      <c r="B89" s="185" t="s">
        <v>286</v>
      </c>
      <c r="C89" s="186" t="s">
        <v>72</v>
      </c>
      <c r="D89" s="186" t="s">
        <v>147</v>
      </c>
      <c r="E89" s="186" t="s">
        <v>1055</v>
      </c>
      <c r="F89" s="186" t="s">
        <v>172</v>
      </c>
      <c r="G89" s="187">
        <v>58344.69</v>
      </c>
      <c r="H89" s="173">
        <f t="shared" si="3"/>
        <v>58.34469</v>
      </c>
    </row>
    <row r="90" spans="1:8" ht="38.25">
      <c r="A90" s="172">
        <f t="shared" si="2"/>
        <v>79</v>
      </c>
      <c r="B90" s="185" t="s">
        <v>735</v>
      </c>
      <c r="C90" s="186" t="s">
        <v>72</v>
      </c>
      <c r="D90" s="186" t="s">
        <v>147</v>
      </c>
      <c r="E90" s="186" t="s">
        <v>703</v>
      </c>
      <c r="F90" s="186" t="s">
        <v>19</v>
      </c>
      <c r="G90" s="187">
        <v>221000</v>
      </c>
      <c r="H90" s="173">
        <f t="shared" si="3"/>
        <v>221</v>
      </c>
    </row>
    <row r="91" spans="1:8" ht="51">
      <c r="A91" s="172">
        <f t="shared" si="2"/>
        <v>80</v>
      </c>
      <c r="B91" s="185" t="s">
        <v>286</v>
      </c>
      <c r="C91" s="186" t="s">
        <v>72</v>
      </c>
      <c r="D91" s="186" t="s">
        <v>147</v>
      </c>
      <c r="E91" s="186" t="s">
        <v>703</v>
      </c>
      <c r="F91" s="186" t="s">
        <v>172</v>
      </c>
      <c r="G91" s="187">
        <v>221000</v>
      </c>
      <c r="H91" s="173">
        <f t="shared" si="3"/>
        <v>221</v>
      </c>
    </row>
    <row r="92" spans="1:8" ht="102">
      <c r="A92" s="172">
        <f t="shared" si="2"/>
        <v>81</v>
      </c>
      <c r="B92" s="185" t="s">
        <v>1112</v>
      </c>
      <c r="C92" s="186" t="s">
        <v>72</v>
      </c>
      <c r="D92" s="186" t="s">
        <v>147</v>
      </c>
      <c r="E92" s="186" t="s">
        <v>1113</v>
      </c>
      <c r="F92" s="186" t="s">
        <v>19</v>
      </c>
      <c r="G92" s="187">
        <v>886963</v>
      </c>
      <c r="H92" s="173">
        <f t="shared" si="3"/>
        <v>886.963</v>
      </c>
    </row>
    <row r="93" spans="1:8" ht="25.5">
      <c r="A93" s="172">
        <f t="shared" si="2"/>
        <v>82</v>
      </c>
      <c r="B93" s="185" t="s">
        <v>339</v>
      </c>
      <c r="C93" s="186" t="s">
        <v>72</v>
      </c>
      <c r="D93" s="186" t="s">
        <v>147</v>
      </c>
      <c r="E93" s="186" t="s">
        <v>1113</v>
      </c>
      <c r="F93" s="186" t="s">
        <v>170</v>
      </c>
      <c r="G93" s="187">
        <v>886963</v>
      </c>
      <c r="H93" s="173">
        <f t="shared" si="3"/>
        <v>886.963</v>
      </c>
    </row>
    <row r="94" spans="1:8" ht="102">
      <c r="A94" s="172">
        <f t="shared" si="2"/>
        <v>83</v>
      </c>
      <c r="B94" s="185" t="s">
        <v>1190</v>
      </c>
      <c r="C94" s="186" t="s">
        <v>72</v>
      </c>
      <c r="D94" s="186" t="s">
        <v>147</v>
      </c>
      <c r="E94" s="186" t="s">
        <v>1191</v>
      </c>
      <c r="F94" s="186" t="s">
        <v>19</v>
      </c>
      <c r="G94" s="187">
        <v>221400</v>
      </c>
      <c r="H94" s="173">
        <f t="shared" si="3"/>
        <v>221.4</v>
      </c>
    </row>
    <row r="95" spans="1:8" ht="25.5">
      <c r="A95" s="172">
        <f t="shared" si="2"/>
        <v>84</v>
      </c>
      <c r="B95" s="185" t="s">
        <v>339</v>
      </c>
      <c r="C95" s="186" t="s">
        <v>72</v>
      </c>
      <c r="D95" s="186" t="s">
        <v>147</v>
      </c>
      <c r="E95" s="186" t="s">
        <v>1191</v>
      </c>
      <c r="F95" s="186" t="s">
        <v>170</v>
      </c>
      <c r="G95" s="187">
        <v>221400</v>
      </c>
      <c r="H95" s="173">
        <f t="shared" si="3"/>
        <v>221.4</v>
      </c>
    </row>
    <row r="96" spans="1:8" ht="63.75">
      <c r="A96" s="172">
        <f t="shared" si="2"/>
        <v>85</v>
      </c>
      <c r="B96" s="185" t="s">
        <v>913</v>
      </c>
      <c r="C96" s="186" t="s">
        <v>72</v>
      </c>
      <c r="D96" s="186" t="s">
        <v>147</v>
      </c>
      <c r="E96" s="186" t="s">
        <v>501</v>
      </c>
      <c r="F96" s="186" t="s">
        <v>19</v>
      </c>
      <c r="G96" s="187">
        <v>106500</v>
      </c>
      <c r="H96" s="173">
        <f t="shared" si="3"/>
        <v>106.5</v>
      </c>
    </row>
    <row r="97" spans="1:8" ht="63.75">
      <c r="A97" s="172">
        <f t="shared" si="2"/>
        <v>86</v>
      </c>
      <c r="B97" s="185" t="s">
        <v>811</v>
      </c>
      <c r="C97" s="186" t="s">
        <v>72</v>
      </c>
      <c r="D97" s="186" t="s">
        <v>147</v>
      </c>
      <c r="E97" s="186" t="s">
        <v>502</v>
      </c>
      <c r="F97" s="186" t="s">
        <v>19</v>
      </c>
      <c r="G97" s="187">
        <v>106500</v>
      </c>
      <c r="H97" s="173">
        <f t="shared" si="3"/>
        <v>106.5</v>
      </c>
    </row>
    <row r="98" spans="1:8" ht="153">
      <c r="A98" s="172">
        <f t="shared" si="2"/>
        <v>87</v>
      </c>
      <c r="B98" s="185" t="s">
        <v>1080</v>
      </c>
      <c r="C98" s="186" t="s">
        <v>72</v>
      </c>
      <c r="D98" s="186" t="s">
        <v>147</v>
      </c>
      <c r="E98" s="186" t="s">
        <v>503</v>
      </c>
      <c r="F98" s="186" t="s">
        <v>19</v>
      </c>
      <c r="G98" s="187">
        <v>100</v>
      </c>
      <c r="H98" s="173">
        <f t="shared" si="3"/>
        <v>0.1</v>
      </c>
    </row>
    <row r="99" spans="1:8" ht="51">
      <c r="A99" s="172">
        <f t="shared" si="2"/>
        <v>88</v>
      </c>
      <c r="B99" s="185" t="s">
        <v>286</v>
      </c>
      <c r="C99" s="186" t="s">
        <v>72</v>
      </c>
      <c r="D99" s="186" t="s">
        <v>147</v>
      </c>
      <c r="E99" s="186" t="s">
        <v>503</v>
      </c>
      <c r="F99" s="186" t="s">
        <v>172</v>
      </c>
      <c r="G99" s="187">
        <v>100</v>
      </c>
      <c r="H99" s="173">
        <f t="shared" si="3"/>
        <v>0.1</v>
      </c>
    </row>
    <row r="100" spans="1:8" ht="76.5">
      <c r="A100" s="172">
        <f t="shared" si="2"/>
        <v>89</v>
      </c>
      <c r="B100" s="185" t="s">
        <v>412</v>
      </c>
      <c r="C100" s="186" t="s">
        <v>72</v>
      </c>
      <c r="D100" s="186" t="s">
        <v>147</v>
      </c>
      <c r="E100" s="186" t="s">
        <v>504</v>
      </c>
      <c r="F100" s="186" t="s">
        <v>19</v>
      </c>
      <c r="G100" s="187">
        <v>106400</v>
      </c>
      <c r="H100" s="173">
        <f t="shared" si="3"/>
        <v>106.4</v>
      </c>
    </row>
    <row r="101" spans="1:8" ht="38.25">
      <c r="A101" s="172">
        <f t="shared" si="2"/>
        <v>90</v>
      </c>
      <c r="B101" s="185" t="s">
        <v>284</v>
      </c>
      <c r="C101" s="186" t="s">
        <v>72</v>
      </c>
      <c r="D101" s="186" t="s">
        <v>147</v>
      </c>
      <c r="E101" s="186" t="s">
        <v>504</v>
      </c>
      <c r="F101" s="186" t="s">
        <v>171</v>
      </c>
      <c r="G101" s="187">
        <v>40427.1</v>
      </c>
      <c r="H101" s="173">
        <f t="shared" si="3"/>
        <v>40.427099999999996</v>
      </c>
    </row>
    <row r="102" spans="1:8" ht="51">
      <c r="A102" s="172">
        <f t="shared" si="2"/>
        <v>91</v>
      </c>
      <c r="B102" s="185" t="s">
        <v>286</v>
      </c>
      <c r="C102" s="186" t="s">
        <v>72</v>
      </c>
      <c r="D102" s="186" t="s">
        <v>147</v>
      </c>
      <c r="E102" s="186" t="s">
        <v>504</v>
      </c>
      <c r="F102" s="186" t="s">
        <v>172</v>
      </c>
      <c r="G102" s="187">
        <v>65972.9</v>
      </c>
      <c r="H102" s="173">
        <f t="shared" si="3"/>
        <v>65.9729</v>
      </c>
    </row>
    <row r="103" spans="1:8" ht="51">
      <c r="A103" s="172">
        <f t="shared" si="2"/>
        <v>92</v>
      </c>
      <c r="B103" s="185" t="s">
        <v>431</v>
      </c>
      <c r="C103" s="186" t="s">
        <v>72</v>
      </c>
      <c r="D103" s="186" t="s">
        <v>53</v>
      </c>
      <c r="E103" s="186" t="s">
        <v>478</v>
      </c>
      <c r="F103" s="186" t="s">
        <v>19</v>
      </c>
      <c r="G103" s="187">
        <v>15709054</v>
      </c>
      <c r="H103" s="173">
        <f t="shared" si="3"/>
        <v>15709.054</v>
      </c>
    </row>
    <row r="104" spans="1:8" ht="63.75">
      <c r="A104" s="172">
        <f t="shared" si="2"/>
        <v>93</v>
      </c>
      <c r="B104" s="185" t="s">
        <v>432</v>
      </c>
      <c r="C104" s="186" t="s">
        <v>72</v>
      </c>
      <c r="D104" s="186" t="s">
        <v>54</v>
      </c>
      <c r="E104" s="186" t="s">
        <v>478</v>
      </c>
      <c r="F104" s="186" t="s">
        <v>19</v>
      </c>
      <c r="G104" s="187">
        <v>11975754</v>
      </c>
      <c r="H104" s="173">
        <f t="shared" si="3"/>
        <v>11975.754</v>
      </c>
    </row>
    <row r="105" spans="1:8" ht="63.75">
      <c r="A105" s="172">
        <f t="shared" si="2"/>
        <v>94</v>
      </c>
      <c r="B105" s="185" t="s">
        <v>913</v>
      </c>
      <c r="C105" s="186" t="s">
        <v>72</v>
      </c>
      <c r="D105" s="186" t="s">
        <v>54</v>
      </c>
      <c r="E105" s="186" t="s">
        <v>501</v>
      </c>
      <c r="F105" s="186" t="s">
        <v>19</v>
      </c>
      <c r="G105" s="187">
        <v>11975754</v>
      </c>
      <c r="H105" s="173">
        <f t="shared" si="3"/>
        <v>11975.754</v>
      </c>
    </row>
    <row r="106" spans="1:8" ht="127.5">
      <c r="A106" s="172">
        <f t="shared" si="2"/>
        <v>95</v>
      </c>
      <c r="B106" s="185" t="s">
        <v>812</v>
      </c>
      <c r="C106" s="186" t="s">
        <v>72</v>
      </c>
      <c r="D106" s="186" t="s">
        <v>54</v>
      </c>
      <c r="E106" s="186" t="s">
        <v>505</v>
      </c>
      <c r="F106" s="186" t="s">
        <v>19</v>
      </c>
      <c r="G106" s="187">
        <v>11975754</v>
      </c>
      <c r="H106" s="173">
        <f t="shared" si="3"/>
        <v>11975.754</v>
      </c>
    </row>
    <row r="107" spans="1:8" ht="114.75">
      <c r="A107" s="172">
        <f t="shared" si="2"/>
        <v>96</v>
      </c>
      <c r="B107" s="185" t="s">
        <v>300</v>
      </c>
      <c r="C107" s="186" t="s">
        <v>72</v>
      </c>
      <c r="D107" s="186" t="s">
        <v>54</v>
      </c>
      <c r="E107" s="186" t="s">
        <v>506</v>
      </c>
      <c r="F107" s="186" t="s">
        <v>19</v>
      </c>
      <c r="G107" s="187">
        <v>100000</v>
      </c>
      <c r="H107" s="173">
        <f t="shared" si="3"/>
        <v>100</v>
      </c>
    </row>
    <row r="108" spans="1:8" ht="51">
      <c r="A108" s="172">
        <f t="shared" si="2"/>
        <v>97</v>
      </c>
      <c r="B108" s="185" t="s">
        <v>286</v>
      </c>
      <c r="C108" s="186" t="s">
        <v>72</v>
      </c>
      <c r="D108" s="186" t="s">
        <v>54</v>
      </c>
      <c r="E108" s="186" t="s">
        <v>506</v>
      </c>
      <c r="F108" s="186" t="s">
        <v>172</v>
      </c>
      <c r="G108" s="187">
        <v>100000</v>
      </c>
      <c r="H108" s="173">
        <f t="shared" si="3"/>
        <v>100</v>
      </c>
    </row>
    <row r="109" spans="1:8" ht="63.75">
      <c r="A109" s="172">
        <f t="shared" si="2"/>
        <v>98</v>
      </c>
      <c r="B109" s="185" t="s">
        <v>301</v>
      </c>
      <c r="C109" s="186" t="s">
        <v>72</v>
      </c>
      <c r="D109" s="186" t="s">
        <v>54</v>
      </c>
      <c r="E109" s="186" t="s">
        <v>507</v>
      </c>
      <c r="F109" s="186" t="s">
        <v>19</v>
      </c>
      <c r="G109" s="187">
        <v>50000</v>
      </c>
      <c r="H109" s="173">
        <f t="shared" si="3"/>
        <v>50</v>
      </c>
    </row>
    <row r="110" spans="1:8" ht="51">
      <c r="A110" s="172">
        <f t="shared" si="2"/>
        <v>99</v>
      </c>
      <c r="B110" s="185" t="s">
        <v>286</v>
      </c>
      <c r="C110" s="186" t="s">
        <v>72</v>
      </c>
      <c r="D110" s="186" t="s">
        <v>54</v>
      </c>
      <c r="E110" s="186" t="s">
        <v>507</v>
      </c>
      <c r="F110" s="186" t="s">
        <v>172</v>
      </c>
      <c r="G110" s="187">
        <v>50000</v>
      </c>
      <c r="H110" s="173">
        <f t="shared" si="3"/>
        <v>50</v>
      </c>
    </row>
    <row r="111" spans="1:8" ht="89.25">
      <c r="A111" s="172">
        <f t="shared" si="2"/>
        <v>100</v>
      </c>
      <c r="B111" s="185" t="s">
        <v>302</v>
      </c>
      <c r="C111" s="186" t="s">
        <v>72</v>
      </c>
      <c r="D111" s="186" t="s">
        <v>54</v>
      </c>
      <c r="E111" s="186" t="s">
        <v>508</v>
      </c>
      <c r="F111" s="186" t="s">
        <v>19</v>
      </c>
      <c r="G111" s="187">
        <v>80000</v>
      </c>
      <c r="H111" s="173">
        <f t="shared" si="3"/>
        <v>80</v>
      </c>
    </row>
    <row r="112" spans="1:8" ht="51">
      <c r="A112" s="172">
        <f t="shared" si="2"/>
        <v>101</v>
      </c>
      <c r="B112" s="185" t="s">
        <v>286</v>
      </c>
      <c r="C112" s="186" t="s">
        <v>72</v>
      </c>
      <c r="D112" s="186" t="s">
        <v>54</v>
      </c>
      <c r="E112" s="186" t="s">
        <v>508</v>
      </c>
      <c r="F112" s="186" t="s">
        <v>172</v>
      </c>
      <c r="G112" s="187">
        <v>80000</v>
      </c>
      <c r="H112" s="173">
        <f t="shared" si="3"/>
        <v>80</v>
      </c>
    </row>
    <row r="113" spans="1:8" ht="140.25">
      <c r="A113" s="172">
        <f t="shared" si="2"/>
        <v>102</v>
      </c>
      <c r="B113" s="185" t="s">
        <v>303</v>
      </c>
      <c r="C113" s="186" t="s">
        <v>72</v>
      </c>
      <c r="D113" s="186" t="s">
        <v>54</v>
      </c>
      <c r="E113" s="186" t="s">
        <v>509</v>
      </c>
      <c r="F113" s="186" t="s">
        <v>19</v>
      </c>
      <c r="G113" s="187">
        <v>110000</v>
      </c>
      <c r="H113" s="173">
        <f t="shared" si="3"/>
        <v>110</v>
      </c>
    </row>
    <row r="114" spans="1:8" ht="51">
      <c r="A114" s="172">
        <f t="shared" si="2"/>
        <v>103</v>
      </c>
      <c r="B114" s="185" t="s">
        <v>286</v>
      </c>
      <c r="C114" s="186" t="s">
        <v>72</v>
      </c>
      <c r="D114" s="186" t="s">
        <v>54</v>
      </c>
      <c r="E114" s="186" t="s">
        <v>509</v>
      </c>
      <c r="F114" s="186" t="s">
        <v>172</v>
      </c>
      <c r="G114" s="187">
        <v>110000</v>
      </c>
      <c r="H114" s="173">
        <f t="shared" si="3"/>
        <v>110</v>
      </c>
    </row>
    <row r="115" spans="1:8" ht="25.5">
      <c r="A115" s="172">
        <f t="shared" si="2"/>
        <v>104</v>
      </c>
      <c r="B115" s="185" t="s">
        <v>305</v>
      </c>
      <c r="C115" s="186" t="s">
        <v>72</v>
      </c>
      <c r="D115" s="186" t="s">
        <v>54</v>
      </c>
      <c r="E115" s="186" t="s">
        <v>510</v>
      </c>
      <c r="F115" s="186" t="s">
        <v>19</v>
      </c>
      <c r="G115" s="187">
        <v>60000</v>
      </c>
      <c r="H115" s="173">
        <f t="shared" si="3"/>
        <v>60</v>
      </c>
    </row>
    <row r="116" spans="1:8" ht="51">
      <c r="A116" s="172">
        <f t="shared" si="2"/>
        <v>105</v>
      </c>
      <c r="B116" s="185" t="s">
        <v>286</v>
      </c>
      <c r="C116" s="186" t="s">
        <v>72</v>
      </c>
      <c r="D116" s="186" t="s">
        <v>54</v>
      </c>
      <c r="E116" s="186" t="s">
        <v>510</v>
      </c>
      <c r="F116" s="186" t="s">
        <v>172</v>
      </c>
      <c r="G116" s="187">
        <v>60000</v>
      </c>
      <c r="H116" s="173">
        <f t="shared" si="3"/>
        <v>60</v>
      </c>
    </row>
    <row r="117" spans="1:8" ht="38.25">
      <c r="A117" s="172">
        <f t="shared" si="2"/>
        <v>106</v>
      </c>
      <c r="B117" s="185" t="s">
        <v>306</v>
      </c>
      <c r="C117" s="186" t="s">
        <v>72</v>
      </c>
      <c r="D117" s="186" t="s">
        <v>54</v>
      </c>
      <c r="E117" s="186" t="s">
        <v>511</v>
      </c>
      <c r="F117" s="186" t="s">
        <v>19</v>
      </c>
      <c r="G117" s="187">
        <v>50000</v>
      </c>
      <c r="H117" s="173">
        <f t="shared" si="3"/>
        <v>50</v>
      </c>
    </row>
    <row r="118" spans="1:8" ht="51">
      <c r="A118" s="172">
        <f t="shared" si="2"/>
        <v>107</v>
      </c>
      <c r="B118" s="185" t="s">
        <v>286</v>
      </c>
      <c r="C118" s="186" t="s">
        <v>72</v>
      </c>
      <c r="D118" s="186" t="s">
        <v>54</v>
      </c>
      <c r="E118" s="186" t="s">
        <v>511</v>
      </c>
      <c r="F118" s="186" t="s">
        <v>172</v>
      </c>
      <c r="G118" s="187">
        <v>50000</v>
      </c>
      <c r="H118" s="173">
        <f t="shared" si="3"/>
        <v>50</v>
      </c>
    </row>
    <row r="119" spans="1:8" ht="25.5">
      <c r="A119" s="172">
        <f t="shared" si="2"/>
        <v>108</v>
      </c>
      <c r="B119" s="185" t="s">
        <v>307</v>
      </c>
      <c r="C119" s="186" t="s">
        <v>72</v>
      </c>
      <c r="D119" s="186" t="s">
        <v>54</v>
      </c>
      <c r="E119" s="186" t="s">
        <v>512</v>
      </c>
      <c r="F119" s="186" t="s">
        <v>19</v>
      </c>
      <c r="G119" s="187">
        <v>30000</v>
      </c>
      <c r="H119" s="173">
        <f t="shared" si="3"/>
        <v>30</v>
      </c>
    </row>
    <row r="120" spans="1:8" ht="51">
      <c r="A120" s="172">
        <f t="shared" si="2"/>
        <v>109</v>
      </c>
      <c r="B120" s="185" t="s">
        <v>286</v>
      </c>
      <c r="C120" s="186" t="s">
        <v>72</v>
      </c>
      <c r="D120" s="186" t="s">
        <v>54</v>
      </c>
      <c r="E120" s="186" t="s">
        <v>512</v>
      </c>
      <c r="F120" s="186" t="s">
        <v>172</v>
      </c>
      <c r="G120" s="187">
        <v>30000</v>
      </c>
      <c r="H120" s="173">
        <f t="shared" si="3"/>
        <v>30</v>
      </c>
    </row>
    <row r="121" spans="1:8" ht="63.75">
      <c r="A121" s="172">
        <f t="shared" si="2"/>
        <v>110</v>
      </c>
      <c r="B121" s="185" t="s">
        <v>308</v>
      </c>
      <c r="C121" s="186" t="s">
        <v>72</v>
      </c>
      <c r="D121" s="186" t="s">
        <v>54</v>
      </c>
      <c r="E121" s="186" t="s">
        <v>513</v>
      </c>
      <c r="F121" s="186" t="s">
        <v>19</v>
      </c>
      <c r="G121" s="187">
        <v>171490</v>
      </c>
      <c r="H121" s="173">
        <f t="shared" si="3"/>
        <v>171.49</v>
      </c>
    </row>
    <row r="122" spans="1:8" ht="51">
      <c r="A122" s="172">
        <f t="shared" si="2"/>
        <v>111</v>
      </c>
      <c r="B122" s="185" t="s">
        <v>286</v>
      </c>
      <c r="C122" s="186" t="s">
        <v>72</v>
      </c>
      <c r="D122" s="186" t="s">
        <v>54</v>
      </c>
      <c r="E122" s="186" t="s">
        <v>513</v>
      </c>
      <c r="F122" s="186" t="s">
        <v>172</v>
      </c>
      <c r="G122" s="187">
        <v>171490</v>
      </c>
      <c r="H122" s="173">
        <f t="shared" si="3"/>
        <v>171.49</v>
      </c>
    </row>
    <row r="123" spans="1:8" ht="25.5">
      <c r="A123" s="172">
        <f t="shared" si="2"/>
        <v>112</v>
      </c>
      <c r="B123" s="185" t="s">
        <v>309</v>
      </c>
      <c r="C123" s="186" t="s">
        <v>72</v>
      </c>
      <c r="D123" s="186" t="s">
        <v>54</v>
      </c>
      <c r="E123" s="186" t="s">
        <v>514</v>
      </c>
      <c r="F123" s="186" t="s">
        <v>19</v>
      </c>
      <c r="G123" s="187">
        <v>11324264</v>
      </c>
      <c r="H123" s="173">
        <f t="shared" si="3"/>
        <v>11324.264</v>
      </c>
    </row>
    <row r="124" spans="1:8" ht="25.5">
      <c r="A124" s="172">
        <f t="shared" si="2"/>
        <v>113</v>
      </c>
      <c r="B124" s="185" t="s">
        <v>293</v>
      </c>
      <c r="C124" s="186" t="s">
        <v>72</v>
      </c>
      <c r="D124" s="186" t="s">
        <v>54</v>
      </c>
      <c r="E124" s="186" t="s">
        <v>514</v>
      </c>
      <c r="F124" s="186" t="s">
        <v>173</v>
      </c>
      <c r="G124" s="187">
        <v>8827106</v>
      </c>
      <c r="H124" s="173">
        <f t="shared" si="3"/>
        <v>8827.106</v>
      </c>
    </row>
    <row r="125" spans="1:8" ht="51">
      <c r="A125" s="172">
        <f t="shared" si="2"/>
        <v>114</v>
      </c>
      <c r="B125" s="185" t="s">
        <v>286</v>
      </c>
      <c r="C125" s="186" t="s">
        <v>72</v>
      </c>
      <c r="D125" s="186" t="s">
        <v>54</v>
      </c>
      <c r="E125" s="186" t="s">
        <v>514</v>
      </c>
      <c r="F125" s="186" t="s">
        <v>172</v>
      </c>
      <c r="G125" s="187">
        <v>2085955</v>
      </c>
      <c r="H125" s="173">
        <f t="shared" si="3"/>
        <v>2085.955</v>
      </c>
    </row>
    <row r="126" spans="1:8" ht="25.5">
      <c r="A126" s="172">
        <f t="shared" si="2"/>
        <v>115</v>
      </c>
      <c r="B126" s="185" t="s">
        <v>294</v>
      </c>
      <c r="C126" s="186" t="s">
        <v>72</v>
      </c>
      <c r="D126" s="186" t="s">
        <v>54</v>
      </c>
      <c r="E126" s="186" t="s">
        <v>514</v>
      </c>
      <c r="F126" s="186" t="s">
        <v>174</v>
      </c>
      <c r="G126" s="187">
        <v>411203</v>
      </c>
      <c r="H126" s="173">
        <f t="shared" si="3"/>
        <v>411.203</v>
      </c>
    </row>
    <row r="127" spans="1:8" ht="25.5">
      <c r="A127" s="172">
        <f t="shared" si="2"/>
        <v>116</v>
      </c>
      <c r="B127" s="185" t="s">
        <v>813</v>
      </c>
      <c r="C127" s="186" t="s">
        <v>72</v>
      </c>
      <c r="D127" s="186" t="s">
        <v>814</v>
      </c>
      <c r="E127" s="186" t="s">
        <v>478</v>
      </c>
      <c r="F127" s="186" t="s">
        <v>19</v>
      </c>
      <c r="G127" s="187">
        <v>2210000</v>
      </c>
      <c r="H127" s="173">
        <f t="shared" si="3"/>
        <v>2210</v>
      </c>
    </row>
    <row r="128" spans="1:8" ht="63.75">
      <c r="A128" s="172">
        <f t="shared" si="2"/>
        <v>117</v>
      </c>
      <c r="B128" s="185" t="s">
        <v>913</v>
      </c>
      <c r="C128" s="186" t="s">
        <v>72</v>
      </c>
      <c r="D128" s="186" t="s">
        <v>814</v>
      </c>
      <c r="E128" s="186" t="s">
        <v>501</v>
      </c>
      <c r="F128" s="186" t="s">
        <v>19</v>
      </c>
      <c r="G128" s="187">
        <v>2210000</v>
      </c>
      <c r="H128" s="173">
        <f t="shared" si="3"/>
        <v>2210</v>
      </c>
    </row>
    <row r="129" spans="1:8" ht="127.5">
      <c r="A129" s="172">
        <f t="shared" si="2"/>
        <v>118</v>
      </c>
      <c r="B129" s="185" t="s">
        <v>812</v>
      </c>
      <c r="C129" s="186" t="s">
        <v>72</v>
      </c>
      <c r="D129" s="186" t="s">
        <v>814</v>
      </c>
      <c r="E129" s="186" t="s">
        <v>505</v>
      </c>
      <c r="F129" s="186" t="s">
        <v>19</v>
      </c>
      <c r="G129" s="187">
        <v>2210000</v>
      </c>
      <c r="H129" s="173">
        <f t="shared" si="3"/>
        <v>2210</v>
      </c>
    </row>
    <row r="130" spans="1:8" ht="51">
      <c r="A130" s="172">
        <f t="shared" si="2"/>
        <v>119</v>
      </c>
      <c r="B130" s="185" t="s">
        <v>834</v>
      </c>
      <c r="C130" s="186" t="s">
        <v>72</v>
      </c>
      <c r="D130" s="186" t="s">
        <v>814</v>
      </c>
      <c r="E130" s="186" t="s">
        <v>835</v>
      </c>
      <c r="F130" s="186" t="s">
        <v>19</v>
      </c>
      <c r="G130" s="187">
        <v>2210000</v>
      </c>
      <c r="H130" s="173">
        <f t="shared" si="3"/>
        <v>2210</v>
      </c>
    </row>
    <row r="131" spans="1:8" ht="25.5">
      <c r="A131" s="172">
        <f t="shared" si="2"/>
        <v>120</v>
      </c>
      <c r="B131" s="185" t="s">
        <v>339</v>
      </c>
      <c r="C131" s="186" t="s">
        <v>72</v>
      </c>
      <c r="D131" s="186" t="s">
        <v>814</v>
      </c>
      <c r="E131" s="186" t="s">
        <v>835</v>
      </c>
      <c r="F131" s="186" t="s">
        <v>170</v>
      </c>
      <c r="G131" s="187">
        <v>2210000</v>
      </c>
      <c r="H131" s="173">
        <f t="shared" si="3"/>
        <v>2210</v>
      </c>
    </row>
    <row r="132" spans="1:8" ht="38.25">
      <c r="A132" s="172">
        <f t="shared" si="2"/>
        <v>121</v>
      </c>
      <c r="B132" s="185" t="s">
        <v>433</v>
      </c>
      <c r="C132" s="186" t="s">
        <v>72</v>
      </c>
      <c r="D132" s="186" t="s">
        <v>148</v>
      </c>
      <c r="E132" s="186" t="s">
        <v>478</v>
      </c>
      <c r="F132" s="186" t="s">
        <v>19</v>
      </c>
      <c r="G132" s="187">
        <v>1523300</v>
      </c>
      <c r="H132" s="173">
        <f t="shared" si="3"/>
        <v>1523.3</v>
      </c>
    </row>
    <row r="133" spans="1:8" ht="63.75">
      <c r="A133" s="172">
        <f t="shared" si="2"/>
        <v>122</v>
      </c>
      <c r="B133" s="185" t="s">
        <v>913</v>
      </c>
      <c r="C133" s="186" t="s">
        <v>72</v>
      </c>
      <c r="D133" s="186" t="s">
        <v>148</v>
      </c>
      <c r="E133" s="186" t="s">
        <v>501</v>
      </c>
      <c r="F133" s="186" t="s">
        <v>19</v>
      </c>
      <c r="G133" s="187">
        <v>1523300</v>
      </c>
      <c r="H133" s="173">
        <f t="shared" si="3"/>
        <v>1523.3</v>
      </c>
    </row>
    <row r="134" spans="1:8" ht="76.5">
      <c r="A134" s="172">
        <f t="shared" si="2"/>
        <v>123</v>
      </c>
      <c r="B134" s="185" t="s">
        <v>815</v>
      </c>
      <c r="C134" s="186" t="s">
        <v>72</v>
      </c>
      <c r="D134" s="186" t="s">
        <v>148</v>
      </c>
      <c r="E134" s="186" t="s">
        <v>515</v>
      </c>
      <c r="F134" s="186" t="s">
        <v>19</v>
      </c>
      <c r="G134" s="187">
        <v>1212000</v>
      </c>
      <c r="H134" s="173">
        <f t="shared" si="3"/>
        <v>1212</v>
      </c>
    </row>
    <row r="135" spans="1:8" ht="153">
      <c r="A135" s="172">
        <f t="shared" si="2"/>
        <v>124</v>
      </c>
      <c r="B135" s="185" t="s">
        <v>836</v>
      </c>
      <c r="C135" s="186" t="s">
        <v>72</v>
      </c>
      <c r="D135" s="186" t="s">
        <v>148</v>
      </c>
      <c r="E135" s="186" t="s">
        <v>516</v>
      </c>
      <c r="F135" s="186" t="s">
        <v>19</v>
      </c>
      <c r="G135" s="187">
        <v>1137000</v>
      </c>
      <c r="H135" s="173">
        <f t="shared" si="3"/>
        <v>1137</v>
      </c>
    </row>
    <row r="136" spans="1:8" ht="25.5">
      <c r="A136" s="172">
        <f t="shared" si="2"/>
        <v>125</v>
      </c>
      <c r="B136" s="185" t="s">
        <v>293</v>
      </c>
      <c r="C136" s="186" t="s">
        <v>72</v>
      </c>
      <c r="D136" s="186" t="s">
        <v>148</v>
      </c>
      <c r="E136" s="186" t="s">
        <v>516</v>
      </c>
      <c r="F136" s="186" t="s">
        <v>173</v>
      </c>
      <c r="G136" s="187">
        <v>1001952</v>
      </c>
      <c r="H136" s="173">
        <f t="shared" si="3"/>
        <v>1001.952</v>
      </c>
    </row>
    <row r="137" spans="1:8" ht="51">
      <c r="A137" s="172">
        <f t="shared" si="2"/>
        <v>126</v>
      </c>
      <c r="B137" s="185" t="s">
        <v>286</v>
      </c>
      <c r="C137" s="186" t="s">
        <v>72</v>
      </c>
      <c r="D137" s="186" t="s">
        <v>148</v>
      </c>
      <c r="E137" s="186" t="s">
        <v>516</v>
      </c>
      <c r="F137" s="186" t="s">
        <v>172</v>
      </c>
      <c r="G137" s="187">
        <v>135048</v>
      </c>
      <c r="H137" s="173">
        <f t="shared" si="3"/>
        <v>135.048</v>
      </c>
    </row>
    <row r="138" spans="1:8" ht="165.75">
      <c r="A138" s="172">
        <f t="shared" si="2"/>
        <v>127</v>
      </c>
      <c r="B138" s="185" t="s">
        <v>837</v>
      </c>
      <c r="C138" s="186" t="s">
        <v>72</v>
      </c>
      <c r="D138" s="186" t="s">
        <v>148</v>
      </c>
      <c r="E138" s="186" t="s">
        <v>517</v>
      </c>
      <c r="F138" s="186" t="s">
        <v>19</v>
      </c>
      <c r="G138" s="187">
        <v>75000</v>
      </c>
      <c r="H138" s="173">
        <f t="shared" si="3"/>
        <v>75</v>
      </c>
    </row>
    <row r="139" spans="1:8" ht="51">
      <c r="A139" s="172">
        <f t="shared" si="2"/>
        <v>128</v>
      </c>
      <c r="B139" s="185" t="s">
        <v>286</v>
      </c>
      <c r="C139" s="186" t="s">
        <v>72</v>
      </c>
      <c r="D139" s="186" t="s">
        <v>148</v>
      </c>
      <c r="E139" s="186" t="s">
        <v>517</v>
      </c>
      <c r="F139" s="186" t="s">
        <v>172</v>
      </c>
      <c r="G139" s="187">
        <v>75000</v>
      </c>
      <c r="H139" s="173">
        <f t="shared" si="3"/>
        <v>75</v>
      </c>
    </row>
    <row r="140" spans="1:8" ht="63.75">
      <c r="A140" s="172">
        <f t="shared" si="2"/>
        <v>129</v>
      </c>
      <c r="B140" s="185" t="s">
        <v>811</v>
      </c>
      <c r="C140" s="186" t="s">
        <v>72</v>
      </c>
      <c r="D140" s="186" t="s">
        <v>148</v>
      </c>
      <c r="E140" s="186" t="s">
        <v>502</v>
      </c>
      <c r="F140" s="186" t="s">
        <v>19</v>
      </c>
      <c r="G140" s="187">
        <v>311300</v>
      </c>
      <c r="H140" s="173">
        <f t="shared" si="3"/>
        <v>311.3</v>
      </c>
    </row>
    <row r="141" spans="1:8" ht="191.25">
      <c r="A141" s="172">
        <f aca="true" t="shared" si="4" ref="A141:A204">1+A140</f>
        <v>130</v>
      </c>
      <c r="B141" s="185" t="s">
        <v>838</v>
      </c>
      <c r="C141" s="186" t="s">
        <v>72</v>
      </c>
      <c r="D141" s="186" t="s">
        <v>148</v>
      </c>
      <c r="E141" s="186" t="s">
        <v>518</v>
      </c>
      <c r="F141" s="186" t="s">
        <v>19</v>
      </c>
      <c r="G141" s="187">
        <v>161300</v>
      </c>
      <c r="H141" s="173">
        <f aca="true" t="shared" si="5" ref="H141:H204">G141/1000</f>
        <v>161.3</v>
      </c>
    </row>
    <row r="142" spans="1:8" ht="51">
      <c r="A142" s="172">
        <f t="shared" si="4"/>
        <v>131</v>
      </c>
      <c r="B142" s="185" t="s">
        <v>286</v>
      </c>
      <c r="C142" s="186" t="s">
        <v>72</v>
      </c>
      <c r="D142" s="186" t="s">
        <v>148</v>
      </c>
      <c r="E142" s="186" t="s">
        <v>518</v>
      </c>
      <c r="F142" s="186" t="s">
        <v>172</v>
      </c>
      <c r="G142" s="187">
        <v>161300</v>
      </c>
      <c r="H142" s="173">
        <f t="shared" si="5"/>
        <v>161.3</v>
      </c>
    </row>
    <row r="143" spans="1:8" ht="114.75">
      <c r="A143" s="172">
        <f t="shared" si="4"/>
        <v>132</v>
      </c>
      <c r="B143" s="185" t="s">
        <v>839</v>
      </c>
      <c r="C143" s="186" t="s">
        <v>72</v>
      </c>
      <c r="D143" s="186" t="s">
        <v>148</v>
      </c>
      <c r="E143" s="186" t="s">
        <v>519</v>
      </c>
      <c r="F143" s="186" t="s">
        <v>19</v>
      </c>
      <c r="G143" s="187">
        <v>36000</v>
      </c>
      <c r="H143" s="173">
        <f t="shared" si="5"/>
        <v>36</v>
      </c>
    </row>
    <row r="144" spans="1:8" ht="51">
      <c r="A144" s="172">
        <f t="shared" si="4"/>
        <v>133</v>
      </c>
      <c r="B144" s="185" t="s">
        <v>286</v>
      </c>
      <c r="C144" s="186" t="s">
        <v>72</v>
      </c>
      <c r="D144" s="186" t="s">
        <v>148</v>
      </c>
      <c r="E144" s="186" t="s">
        <v>519</v>
      </c>
      <c r="F144" s="186" t="s">
        <v>172</v>
      </c>
      <c r="G144" s="187">
        <v>36000</v>
      </c>
      <c r="H144" s="173">
        <f t="shared" si="5"/>
        <v>36</v>
      </c>
    </row>
    <row r="145" spans="1:8" ht="191.25">
      <c r="A145" s="172">
        <f t="shared" si="4"/>
        <v>134</v>
      </c>
      <c r="B145" s="185" t="s">
        <v>840</v>
      </c>
      <c r="C145" s="186" t="s">
        <v>72</v>
      </c>
      <c r="D145" s="186" t="s">
        <v>148</v>
      </c>
      <c r="E145" s="186" t="s">
        <v>520</v>
      </c>
      <c r="F145" s="186" t="s">
        <v>19</v>
      </c>
      <c r="G145" s="187">
        <v>114000</v>
      </c>
      <c r="H145" s="173">
        <f t="shared" si="5"/>
        <v>114</v>
      </c>
    </row>
    <row r="146" spans="1:8" ht="51">
      <c r="A146" s="172">
        <f t="shared" si="4"/>
        <v>135</v>
      </c>
      <c r="B146" s="185" t="s">
        <v>286</v>
      </c>
      <c r="C146" s="186" t="s">
        <v>72</v>
      </c>
      <c r="D146" s="186" t="s">
        <v>148</v>
      </c>
      <c r="E146" s="186" t="s">
        <v>520</v>
      </c>
      <c r="F146" s="186" t="s">
        <v>172</v>
      </c>
      <c r="G146" s="187">
        <v>114000</v>
      </c>
      <c r="H146" s="173">
        <f t="shared" si="5"/>
        <v>114</v>
      </c>
    </row>
    <row r="147" spans="1:8" ht="12.75">
      <c r="A147" s="172">
        <f t="shared" si="4"/>
        <v>136</v>
      </c>
      <c r="B147" s="185" t="s">
        <v>434</v>
      </c>
      <c r="C147" s="186" t="s">
        <v>72</v>
      </c>
      <c r="D147" s="186" t="s">
        <v>55</v>
      </c>
      <c r="E147" s="186" t="s">
        <v>478</v>
      </c>
      <c r="F147" s="186" t="s">
        <v>19</v>
      </c>
      <c r="G147" s="187">
        <v>39892187.39</v>
      </c>
      <c r="H147" s="173">
        <f t="shared" si="5"/>
        <v>39892.18739</v>
      </c>
    </row>
    <row r="148" spans="1:8" ht="25.5">
      <c r="A148" s="172">
        <f t="shared" si="4"/>
        <v>137</v>
      </c>
      <c r="B148" s="185" t="s">
        <v>435</v>
      </c>
      <c r="C148" s="186" t="s">
        <v>72</v>
      </c>
      <c r="D148" s="186" t="s">
        <v>56</v>
      </c>
      <c r="E148" s="186" t="s">
        <v>478</v>
      </c>
      <c r="F148" s="186" t="s">
        <v>19</v>
      </c>
      <c r="G148" s="187">
        <v>2394600</v>
      </c>
      <c r="H148" s="173">
        <f t="shared" si="5"/>
        <v>2394.6</v>
      </c>
    </row>
    <row r="149" spans="1:8" ht="76.5">
      <c r="A149" s="172">
        <f t="shared" si="4"/>
        <v>138</v>
      </c>
      <c r="B149" s="185" t="s">
        <v>1252</v>
      </c>
      <c r="C149" s="186" t="s">
        <v>72</v>
      </c>
      <c r="D149" s="186" t="s">
        <v>56</v>
      </c>
      <c r="E149" s="186" t="s">
        <v>521</v>
      </c>
      <c r="F149" s="186" t="s">
        <v>19</v>
      </c>
      <c r="G149" s="187">
        <v>1662000</v>
      </c>
      <c r="H149" s="173">
        <f t="shared" si="5"/>
        <v>1662</v>
      </c>
    </row>
    <row r="150" spans="1:8" ht="76.5">
      <c r="A150" s="172">
        <f t="shared" si="4"/>
        <v>139</v>
      </c>
      <c r="B150" s="185" t="s">
        <v>310</v>
      </c>
      <c r="C150" s="186" t="s">
        <v>72</v>
      </c>
      <c r="D150" s="186" t="s">
        <v>56</v>
      </c>
      <c r="E150" s="186" t="s">
        <v>522</v>
      </c>
      <c r="F150" s="186" t="s">
        <v>19</v>
      </c>
      <c r="G150" s="187">
        <v>1662000</v>
      </c>
      <c r="H150" s="173">
        <f t="shared" si="5"/>
        <v>1662</v>
      </c>
    </row>
    <row r="151" spans="1:8" ht="76.5">
      <c r="A151" s="172">
        <f t="shared" si="4"/>
        <v>140</v>
      </c>
      <c r="B151" s="185" t="s">
        <v>312</v>
      </c>
      <c r="C151" s="186" t="s">
        <v>72</v>
      </c>
      <c r="D151" s="186" t="s">
        <v>56</v>
      </c>
      <c r="E151" s="186" t="s">
        <v>523</v>
      </c>
      <c r="F151" s="186" t="s">
        <v>19</v>
      </c>
      <c r="G151" s="187">
        <v>100000</v>
      </c>
      <c r="H151" s="173">
        <f t="shared" si="5"/>
        <v>100</v>
      </c>
    </row>
    <row r="152" spans="1:8" ht="51">
      <c r="A152" s="172">
        <f t="shared" si="4"/>
        <v>141</v>
      </c>
      <c r="B152" s="185" t="s">
        <v>286</v>
      </c>
      <c r="C152" s="186" t="s">
        <v>72</v>
      </c>
      <c r="D152" s="186" t="s">
        <v>56</v>
      </c>
      <c r="E152" s="186" t="s">
        <v>523</v>
      </c>
      <c r="F152" s="186" t="s">
        <v>172</v>
      </c>
      <c r="G152" s="187">
        <v>82500</v>
      </c>
      <c r="H152" s="173">
        <f t="shared" si="5"/>
        <v>82.5</v>
      </c>
    </row>
    <row r="153" spans="1:8" ht="12.75">
      <c r="A153" s="172">
        <f t="shared" si="4"/>
        <v>142</v>
      </c>
      <c r="B153" s="185" t="s">
        <v>488</v>
      </c>
      <c r="C153" s="186" t="s">
        <v>72</v>
      </c>
      <c r="D153" s="186" t="s">
        <v>56</v>
      </c>
      <c r="E153" s="186" t="s">
        <v>523</v>
      </c>
      <c r="F153" s="186" t="s">
        <v>489</v>
      </c>
      <c r="G153" s="187">
        <v>17500</v>
      </c>
      <c r="H153" s="173">
        <f t="shared" si="5"/>
        <v>17.5</v>
      </c>
    </row>
    <row r="154" spans="1:8" ht="51">
      <c r="A154" s="172">
        <f t="shared" si="4"/>
        <v>143</v>
      </c>
      <c r="B154" s="185" t="s">
        <v>313</v>
      </c>
      <c r="C154" s="186" t="s">
        <v>72</v>
      </c>
      <c r="D154" s="186" t="s">
        <v>56</v>
      </c>
      <c r="E154" s="186" t="s">
        <v>524</v>
      </c>
      <c r="F154" s="186" t="s">
        <v>19</v>
      </c>
      <c r="G154" s="187">
        <v>400000</v>
      </c>
      <c r="H154" s="173">
        <f t="shared" si="5"/>
        <v>400</v>
      </c>
    </row>
    <row r="155" spans="1:8" ht="76.5">
      <c r="A155" s="172">
        <f t="shared" si="4"/>
        <v>144</v>
      </c>
      <c r="B155" s="185" t="s">
        <v>841</v>
      </c>
      <c r="C155" s="186" t="s">
        <v>72</v>
      </c>
      <c r="D155" s="186" t="s">
        <v>56</v>
      </c>
      <c r="E155" s="186" t="s">
        <v>524</v>
      </c>
      <c r="F155" s="186" t="s">
        <v>168</v>
      </c>
      <c r="G155" s="187">
        <v>400000</v>
      </c>
      <c r="H155" s="173">
        <f t="shared" si="5"/>
        <v>400</v>
      </c>
    </row>
    <row r="156" spans="1:8" ht="51">
      <c r="A156" s="172">
        <f t="shared" si="4"/>
        <v>145</v>
      </c>
      <c r="B156" s="185" t="s">
        <v>314</v>
      </c>
      <c r="C156" s="186" t="s">
        <v>72</v>
      </c>
      <c r="D156" s="186" t="s">
        <v>56</v>
      </c>
      <c r="E156" s="186" t="s">
        <v>525</v>
      </c>
      <c r="F156" s="186" t="s">
        <v>19</v>
      </c>
      <c r="G156" s="187">
        <v>355000</v>
      </c>
      <c r="H156" s="173">
        <f t="shared" si="5"/>
        <v>355</v>
      </c>
    </row>
    <row r="157" spans="1:8" ht="76.5">
      <c r="A157" s="172">
        <f t="shared" si="4"/>
        <v>146</v>
      </c>
      <c r="B157" s="185" t="s">
        <v>841</v>
      </c>
      <c r="C157" s="186" t="s">
        <v>72</v>
      </c>
      <c r="D157" s="186" t="s">
        <v>56</v>
      </c>
      <c r="E157" s="186" t="s">
        <v>525</v>
      </c>
      <c r="F157" s="186" t="s">
        <v>168</v>
      </c>
      <c r="G157" s="187">
        <v>355000</v>
      </c>
      <c r="H157" s="173">
        <f t="shared" si="5"/>
        <v>355</v>
      </c>
    </row>
    <row r="158" spans="1:8" ht="63.75">
      <c r="A158" s="172">
        <f t="shared" si="4"/>
        <v>147</v>
      </c>
      <c r="B158" s="185" t="s">
        <v>315</v>
      </c>
      <c r="C158" s="186" t="s">
        <v>72</v>
      </c>
      <c r="D158" s="186" t="s">
        <v>56</v>
      </c>
      <c r="E158" s="186" t="s">
        <v>526</v>
      </c>
      <c r="F158" s="186" t="s">
        <v>19</v>
      </c>
      <c r="G158" s="187">
        <v>130000</v>
      </c>
      <c r="H158" s="173">
        <f t="shared" si="5"/>
        <v>130</v>
      </c>
    </row>
    <row r="159" spans="1:8" ht="51">
      <c r="A159" s="172">
        <f t="shared" si="4"/>
        <v>148</v>
      </c>
      <c r="B159" s="185" t="s">
        <v>286</v>
      </c>
      <c r="C159" s="186" t="s">
        <v>72</v>
      </c>
      <c r="D159" s="186" t="s">
        <v>56</v>
      </c>
      <c r="E159" s="186" t="s">
        <v>526</v>
      </c>
      <c r="F159" s="186" t="s">
        <v>172</v>
      </c>
      <c r="G159" s="187">
        <v>130000</v>
      </c>
      <c r="H159" s="173">
        <f t="shared" si="5"/>
        <v>130</v>
      </c>
    </row>
    <row r="160" spans="1:8" ht="51">
      <c r="A160" s="172">
        <f t="shared" si="4"/>
        <v>149</v>
      </c>
      <c r="B160" s="185" t="s">
        <v>316</v>
      </c>
      <c r="C160" s="186" t="s">
        <v>72</v>
      </c>
      <c r="D160" s="186" t="s">
        <v>56</v>
      </c>
      <c r="E160" s="186" t="s">
        <v>527</v>
      </c>
      <c r="F160" s="186" t="s">
        <v>19</v>
      </c>
      <c r="G160" s="187">
        <v>77000</v>
      </c>
      <c r="H160" s="173">
        <f t="shared" si="5"/>
        <v>77</v>
      </c>
    </row>
    <row r="161" spans="1:8" ht="51">
      <c r="A161" s="172">
        <f t="shared" si="4"/>
        <v>150</v>
      </c>
      <c r="B161" s="185" t="s">
        <v>286</v>
      </c>
      <c r="C161" s="186" t="s">
        <v>72</v>
      </c>
      <c r="D161" s="186" t="s">
        <v>56</v>
      </c>
      <c r="E161" s="186" t="s">
        <v>527</v>
      </c>
      <c r="F161" s="186" t="s">
        <v>172</v>
      </c>
      <c r="G161" s="187">
        <v>77000</v>
      </c>
      <c r="H161" s="173">
        <f t="shared" si="5"/>
        <v>77</v>
      </c>
    </row>
    <row r="162" spans="1:8" ht="51">
      <c r="A162" s="172">
        <f t="shared" si="4"/>
        <v>151</v>
      </c>
      <c r="B162" s="185" t="s">
        <v>528</v>
      </c>
      <c r="C162" s="186" t="s">
        <v>72</v>
      </c>
      <c r="D162" s="186" t="s">
        <v>56</v>
      </c>
      <c r="E162" s="186" t="s">
        <v>529</v>
      </c>
      <c r="F162" s="186" t="s">
        <v>19</v>
      </c>
      <c r="G162" s="187">
        <v>600000</v>
      </c>
      <c r="H162" s="173">
        <f t="shared" si="5"/>
        <v>600</v>
      </c>
    </row>
    <row r="163" spans="1:8" ht="76.5">
      <c r="A163" s="172">
        <f t="shared" si="4"/>
        <v>152</v>
      </c>
      <c r="B163" s="185" t="s">
        <v>841</v>
      </c>
      <c r="C163" s="186" t="s">
        <v>72</v>
      </c>
      <c r="D163" s="186" t="s">
        <v>56</v>
      </c>
      <c r="E163" s="186" t="s">
        <v>529</v>
      </c>
      <c r="F163" s="186" t="s">
        <v>168</v>
      </c>
      <c r="G163" s="187">
        <v>600000</v>
      </c>
      <c r="H163" s="173">
        <f t="shared" si="5"/>
        <v>600</v>
      </c>
    </row>
    <row r="164" spans="1:8" ht="25.5">
      <c r="A164" s="172">
        <f t="shared" si="4"/>
        <v>153</v>
      </c>
      <c r="B164" s="185" t="s">
        <v>180</v>
      </c>
      <c r="C164" s="186" t="s">
        <v>72</v>
      </c>
      <c r="D164" s="186" t="s">
        <v>56</v>
      </c>
      <c r="E164" s="186" t="s">
        <v>479</v>
      </c>
      <c r="F164" s="186" t="s">
        <v>19</v>
      </c>
      <c r="G164" s="187">
        <v>732600</v>
      </c>
      <c r="H164" s="173">
        <f t="shared" si="5"/>
        <v>732.6</v>
      </c>
    </row>
    <row r="165" spans="1:8" ht="76.5">
      <c r="A165" s="172">
        <f t="shared" si="4"/>
        <v>154</v>
      </c>
      <c r="B165" s="185" t="s">
        <v>530</v>
      </c>
      <c r="C165" s="186" t="s">
        <v>72</v>
      </c>
      <c r="D165" s="186" t="s">
        <v>56</v>
      </c>
      <c r="E165" s="186" t="s">
        <v>531</v>
      </c>
      <c r="F165" s="186" t="s">
        <v>19</v>
      </c>
      <c r="G165" s="187">
        <v>732600</v>
      </c>
      <c r="H165" s="173">
        <f t="shared" si="5"/>
        <v>732.6</v>
      </c>
    </row>
    <row r="166" spans="1:8" ht="51">
      <c r="A166" s="172">
        <f t="shared" si="4"/>
        <v>155</v>
      </c>
      <c r="B166" s="185" t="s">
        <v>286</v>
      </c>
      <c r="C166" s="186" t="s">
        <v>72</v>
      </c>
      <c r="D166" s="186" t="s">
        <v>56</v>
      </c>
      <c r="E166" s="186" t="s">
        <v>531</v>
      </c>
      <c r="F166" s="186" t="s">
        <v>172</v>
      </c>
      <c r="G166" s="187">
        <v>732600</v>
      </c>
      <c r="H166" s="173">
        <f t="shared" si="5"/>
        <v>732.6</v>
      </c>
    </row>
    <row r="167" spans="1:8" ht="12.75">
      <c r="A167" s="172">
        <f t="shared" si="4"/>
        <v>156</v>
      </c>
      <c r="B167" s="185" t="s">
        <v>436</v>
      </c>
      <c r="C167" s="186" t="s">
        <v>72</v>
      </c>
      <c r="D167" s="186" t="s">
        <v>394</v>
      </c>
      <c r="E167" s="186" t="s">
        <v>478</v>
      </c>
      <c r="F167" s="186" t="s">
        <v>19</v>
      </c>
      <c r="G167" s="187">
        <v>3174615</v>
      </c>
      <c r="H167" s="173">
        <f t="shared" si="5"/>
        <v>3174.615</v>
      </c>
    </row>
    <row r="168" spans="1:8" ht="63.75">
      <c r="A168" s="172">
        <f t="shared" si="4"/>
        <v>157</v>
      </c>
      <c r="B168" s="185" t="s">
        <v>913</v>
      </c>
      <c r="C168" s="186" t="s">
        <v>72</v>
      </c>
      <c r="D168" s="186" t="s">
        <v>394</v>
      </c>
      <c r="E168" s="186" t="s">
        <v>501</v>
      </c>
      <c r="F168" s="186" t="s">
        <v>19</v>
      </c>
      <c r="G168" s="187">
        <v>3174615</v>
      </c>
      <c r="H168" s="173">
        <f t="shared" si="5"/>
        <v>3174.615</v>
      </c>
    </row>
    <row r="169" spans="1:8" ht="127.5">
      <c r="A169" s="172">
        <f t="shared" si="4"/>
        <v>158</v>
      </c>
      <c r="B169" s="185" t="s">
        <v>812</v>
      </c>
      <c r="C169" s="186" t="s">
        <v>72</v>
      </c>
      <c r="D169" s="186" t="s">
        <v>394</v>
      </c>
      <c r="E169" s="186" t="s">
        <v>505</v>
      </c>
      <c r="F169" s="186" t="s">
        <v>19</v>
      </c>
      <c r="G169" s="187">
        <v>3174615</v>
      </c>
      <c r="H169" s="173">
        <f t="shared" si="5"/>
        <v>3174.615</v>
      </c>
    </row>
    <row r="170" spans="1:8" ht="114.75">
      <c r="A170" s="172">
        <f t="shared" si="4"/>
        <v>159</v>
      </c>
      <c r="B170" s="185" t="s">
        <v>304</v>
      </c>
      <c r="C170" s="186" t="s">
        <v>72</v>
      </c>
      <c r="D170" s="186" t="s">
        <v>394</v>
      </c>
      <c r="E170" s="186" t="s">
        <v>532</v>
      </c>
      <c r="F170" s="186" t="s">
        <v>19</v>
      </c>
      <c r="G170" s="187">
        <v>3174615</v>
      </c>
      <c r="H170" s="173">
        <f t="shared" si="5"/>
        <v>3174.615</v>
      </c>
    </row>
    <row r="171" spans="1:8" ht="25.5">
      <c r="A171" s="172">
        <f t="shared" si="4"/>
        <v>160</v>
      </c>
      <c r="B171" s="185" t="s">
        <v>293</v>
      </c>
      <c r="C171" s="186" t="s">
        <v>72</v>
      </c>
      <c r="D171" s="186" t="s">
        <v>394</v>
      </c>
      <c r="E171" s="186" t="s">
        <v>532</v>
      </c>
      <c r="F171" s="186" t="s">
        <v>173</v>
      </c>
      <c r="G171" s="187">
        <v>216286</v>
      </c>
      <c r="H171" s="173">
        <f t="shared" si="5"/>
        <v>216.286</v>
      </c>
    </row>
    <row r="172" spans="1:8" ht="51">
      <c r="A172" s="172">
        <f t="shared" si="4"/>
        <v>161</v>
      </c>
      <c r="B172" s="185" t="s">
        <v>286</v>
      </c>
      <c r="C172" s="186" t="s">
        <v>72</v>
      </c>
      <c r="D172" s="186" t="s">
        <v>394</v>
      </c>
      <c r="E172" s="186" t="s">
        <v>532</v>
      </c>
      <c r="F172" s="186" t="s">
        <v>172</v>
      </c>
      <c r="G172" s="187">
        <v>2943329</v>
      </c>
      <c r="H172" s="173">
        <f t="shared" si="5"/>
        <v>2943.329</v>
      </c>
    </row>
    <row r="173" spans="1:8" ht="25.5">
      <c r="A173" s="172">
        <f t="shared" si="4"/>
        <v>162</v>
      </c>
      <c r="B173" s="185" t="s">
        <v>294</v>
      </c>
      <c r="C173" s="186" t="s">
        <v>72</v>
      </c>
      <c r="D173" s="186" t="s">
        <v>394</v>
      </c>
      <c r="E173" s="186" t="s">
        <v>532</v>
      </c>
      <c r="F173" s="186" t="s">
        <v>174</v>
      </c>
      <c r="G173" s="187">
        <v>15000</v>
      </c>
      <c r="H173" s="173">
        <f t="shared" si="5"/>
        <v>15</v>
      </c>
    </row>
    <row r="174" spans="1:8" ht="12.75">
      <c r="A174" s="172">
        <f t="shared" si="4"/>
        <v>163</v>
      </c>
      <c r="B174" s="185" t="s">
        <v>948</v>
      </c>
      <c r="C174" s="186" t="s">
        <v>72</v>
      </c>
      <c r="D174" s="186" t="s">
        <v>949</v>
      </c>
      <c r="E174" s="186" t="s">
        <v>478</v>
      </c>
      <c r="F174" s="186" t="s">
        <v>19</v>
      </c>
      <c r="G174" s="187">
        <v>2214516.92</v>
      </c>
      <c r="H174" s="173">
        <f t="shared" si="5"/>
        <v>2214.51692</v>
      </c>
    </row>
    <row r="175" spans="1:8" ht="89.25">
      <c r="A175" s="172">
        <f t="shared" si="4"/>
        <v>164</v>
      </c>
      <c r="B175" s="185" t="s">
        <v>810</v>
      </c>
      <c r="C175" s="186" t="s">
        <v>72</v>
      </c>
      <c r="D175" s="186" t="s">
        <v>949</v>
      </c>
      <c r="E175" s="186" t="s">
        <v>496</v>
      </c>
      <c r="F175" s="186" t="s">
        <v>19</v>
      </c>
      <c r="G175" s="187">
        <v>2214516.92</v>
      </c>
      <c r="H175" s="173">
        <f t="shared" si="5"/>
        <v>2214.51692</v>
      </c>
    </row>
    <row r="176" spans="1:8" ht="76.5">
      <c r="A176" s="172">
        <f t="shared" si="4"/>
        <v>165</v>
      </c>
      <c r="B176" s="185" t="s">
        <v>950</v>
      </c>
      <c r="C176" s="186" t="s">
        <v>72</v>
      </c>
      <c r="D176" s="186" t="s">
        <v>949</v>
      </c>
      <c r="E176" s="186" t="s">
        <v>951</v>
      </c>
      <c r="F176" s="186" t="s">
        <v>19</v>
      </c>
      <c r="G176" s="187">
        <v>2214516.92</v>
      </c>
      <c r="H176" s="173">
        <f t="shared" si="5"/>
        <v>2214.51692</v>
      </c>
    </row>
    <row r="177" spans="1:8" ht="25.5">
      <c r="A177" s="172">
        <f t="shared" si="4"/>
        <v>166</v>
      </c>
      <c r="B177" s="185" t="s">
        <v>293</v>
      </c>
      <c r="C177" s="186" t="s">
        <v>72</v>
      </c>
      <c r="D177" s="186" t="s">
        <v>949</v>
      </c>
      <c r="E177" s="186" t="s">
        <v>951</v>
      </c>
      <c r="F177" s="186" t="s">
        <v>173</v>
      </c>
      <c r="G177" s="187">
        <v>1386940.92</v>
      </c>
      <c r="H177" s="173">
        <f t="shared" si="5"/>
        <v>1386.94092</v>
      </c>
    </row>
    <row r="178" spans="1:8" ht="51">
      <c r="A178" s="172">
        <f t="shared" si="4"/>
        <v>167</v>
      </c>
      <c r="B178" s="185" t="s">
        <v>286</v>
      </c>
      <c r="C178" s="186" t="s">
        <v>72</v>
      </c>
      <c r="D178" s="186" t="s">
        <v>949</v>
      </c>
      <c r="E178" s="186" t="s">
        <v>951</v>
      </c>
      <c r="F178" s="186" t="s">
        <v>172</v>
      </c>
      <c r="G178" s="187">
        <v>827576</v>
      </c>
      <c r="H178" s="173">
        <f t="shared" si="5"/>
        <v>827.576</v>
      </c>
    </row>
    <row r="179" spans="1:8" ht="25.5">
      <c r="A179" s="172">
        <f t="shared" si="4"/>
        <v>168</v>
      </c>
      <c r="B179" s="185" t="s">
        <v>437</v>
      </c>
      <c r="C179" s="186" t="s">
        <v>72</v>
      </c>
      <c r="D179" s="186" t="s">
        <v>74</v>
      </c>
      <c r="E179" s="186" t="s">
        <v>478</v>
      </c>
      <c r="F179" s="186" t="s">
        <v>19</v>
      </c>
      <c r="G179" s="187">
        <v>19118879.94</v>
      </c>
      <c r="H179" s="173">
        <f t="shared" si="5"/>
        <v>19118.879940000003</v>
      </c>
    </row>
    <row r="180" spans="1:8" ht="76.5">
      <c r="A180" s="172">
        <f t="shared" si="4"/>
        <v>169</v>
      </c>
      <c r="B180" s="185" t="s">
        <v>1252</v>
      </c>
      <c r="C180" s="186" t="s">
        <v>72</v>
      </c>
      <c r="D180" s="186" t="s">
        <v>74</v>
      </c>
      <c r="E180" s="186" t="s">
        <v>521</v>
      </c>
      <c r="F180" s="186" t="s">
        <v>19</v>
      </c>
      <c r="G180" s="187">
        <v>19118879.94</v>
      </c>
      <c r="H180" s="173">
        <f t="shared" si="5"/>
        <v>19118.879940000003</v>
      </c>
    </row>
    <row r="181" spans="1:8" ht="63.75">
      <c r="A181" s="172">
        <f t="shared" si="4"/>
        <v>170</v>
      </c>
      <c r="B181" s="185" t="s">
        <v>317</v>
      </c>
      <c r="C181" s="186" t="s">
        <v>72</v>
      </c>
      <c r="D181" s="186" t="s">
        <v>74</v>
      </c>
      <c r="E181" s="186" t="s">
        <v>533</v>
      </c>
      <c r="F181" s="186" t="s">
        <v>19</v>
      </c>
      <c r="G181" s="187">
        <v>19118879.94</v>
      </c>
      <c r="H181" s="173">
        <f t="shared" si="5"/>
        <v>19118.879940000003</v>
      </c>
    </row>
    <row r="182" spans="1:8" ht="51">
      <c r="A182" s="172">
        <f t="shared" si="4"/>
        <v>171</v>
      </c>
      <c r="B182" s="185" t="s">
        <v>318</v>
      </c>
      <c r="C182" s="186" t="s">
        <v>72</v>
      </c>
      <c r="D182" s="186" t="s">
        <v>74</v>
      </c>
      <c r="E182" s="186" t="s">
        <v>534</v>
      </c>
      <c r="F182" s="186" t="s">
        <v>19</v>
      </c>
      <c r="G182" s="187">
        <v>200000</v>
      </c>
      <c r="H182" s="173">
        <f t="shared" si="5"/>
        <v>200</v>
      </c>
    </row>
    <row r="183" spans="1:8" ht="51">
      <c r="A183" s="172">
        <f t="shared" si="4"/>
        <v>172</v>
      </c>
      <c r="B183" s="185" t="s">
        <v>286</v>
      </c>
      <c r="C183" s="186" t="s">
        <v>72</v>
      </c>
      <c r="D183" s="186" t="s">
        <v>74</v>
      </c>
      <c r="E183" s="186" t="s">
        <v>534</v>
      </c>
      <c r="F183" s="186" t="s">
        <v>172</v>
      </c>
      <c r="G183" s="187">
        <v>200000</v>
      </c>
      <c r="H183" s="173">
        <f t="shared" si="5"/>
        <v>200</v>
      </c>
    </row>
    <row r="184" spans="1:8" ht="89.25">
      <c r="A184" s="172">
        <f t="shared" si="4"/>
        <v>173</v>
      </c>
      <c r="B184" s="185" t="s">
        <v>535</v>
      </c>
      <c r="C184" s="186" t="s">
        <v>72</v>
      </c>
      <c r="D184" s="186" t="s">
        <v>74</v>
      </c>
      <c r="E184" s="186" t="s">
        <v>536</v>
      </c>
      <c r="F184" s="186" t="s">
        <v>19</v>
      </c>
      <c r="G184" s="187">
        <v>15705555</v>
      </c>
      <c r="H184" s="173">
        <f t="shared" si="5"/>
        <v>15705.555</v>
      </c>
    </row>
    <row r="185" spans="1:8" ht="25.5">
      <c r="A185" s="172">
        <f t="shared" si="4"/>
        <v>174</v>
      </c>
      <c r="B185" s="185" t="s">
        <v>339</v>
      </c>
      <c r="C185" s="186" t="s">
        <v>72</v>
      </c>
      <c r="D185" s="186" t="s">
        <v>74</v>
      </c>
      <c r="E185" s="186" t="s">
        <v>536</v>
      </c>
      <c r="F185" s="186" t="s">
        <v>170</v>
      </c>
      <c r="G185" s="187">
        <v>15705555</v>
      </c>
      <c r="H185" s="173">
        <f t="shared" si="5"/>
        <v>15705.555</v>
      </c>
    </row>
    <row r="186" spans="1:8" ht="76.5">
      <c r="A186" s="172">
        <f t="shared" si="4"/>
        <v>175</v>
      </c>
      <c r="B186" s="185" t="s">
        <v>1081</v>
      </c>
      <c r="C186" s="186" t="s">
        <v>72</v>
      </c>
      <c r="D186" s="186" t="s">
        <v>74</v>
      </c>
      <c r="E186" s="186" t="s">
        <v>1082</v>
      </c>
      <c r="F186" s="186" t="s">
        <v>19</v>
      </c>
      <c r="G186" s="187">
        <v>2763324.94</v>
      </c>
      <c r="H186" s="173">
        <f t="shared" si="5"/>
        <v>2763.32494</v>
      </c>
    </row>
    <row r="187" spans="1:8" ht="25.5">
      <c r="A187" s="172">
        <f t="shared" si="4"/>
        <v>176</v>
      </c>
      <c r="B187" s="185" t="s">
        <v>339</v>
      </c>
      <c r="C187" s="186" t="s">
        <v>72</v>
      </c>
      <c r="D187" s="186" t="s">
        <v>74</v>
      </c>
      <c r="E187" s="186" t="s">
        <v>1082</v>
      </c>
      <c r="F187" s="186" t="s">
        <v>170</v>
      </c>
      <c r="G187" s="187">
        <v>2763324.94</v>
      </c>
      <c r="H187" s="173">
        <f t="shared" si="5"/>
        <v>2763.32494</v>
      </c>
    </row>
    <row r="188" spans="1:8" ht="25.5">
      <c r="A188" s="172">
        <f t="shared" si="4"/>
        <v>177</v>
      </c>
      <c r="B188" s="185" t="s">
        <v>842</v>
      </c>
      <c r="C188" s="186" t="s">
        <v>72</v>
      </c>
      <c r="D188" s="186" t="s">
        <v>74</v>
      </c>
      <c r="E188" s="186" t="s">
        <v>843</v>
      </c>
      <c r="F188" s="186" t="s">
        <v>19</v>
      </c>
      <c r="G188" s="187">
        <v>450000</v>
      </c>
      <c r="H188" s="173">
        <f t="shared" si="5"/>
        <v>450</v>
      </c>
    </row>
    <row r="189" spans="1:8" ht="51">
      <c r="A189" s="172">
        <f t="shared" si="4"/>
        <v>178</v>
      </c>
      <c r="B189" s="185" t="s">
        <v>286</v>
      </c>
      <c r="C189" s="186" t="s">
        <v>72</v>
      </c>
      <c r="D189" s="186" t="s">
        <v>74</v>
      </c>
      <c r="E189" s="186" t="s">
        <v>843</v>
      </c>
      <c r="F189" s="186" t="s">
        <v>172</v>
      </c>
      <c r="G189" s="187">
        <v>450000</v>
      </c>
      <c r="H189" s="173">
        <f t="shared" si="5"/>
        <v>450</v>
      </c>
    </row>
    <row r="190" spans="1:8" ht="25.5">
      <c r="A190" s="172">
        <f t="shared" si="4"/>
        <v>179</v>
      </c>
      <c r="B190" s="185" t="s">
        <v>438</v>
      </c>
      <c r="C190" s="186" t="s">
        <v>72</v>
      </c>
      <c r="D190" s="186" t="s">
        <v>57</v>
      </c>
      <c r="E190" s="186" t="s">
        <v>478</v>
      </c>
      <c r="F190" s="186" t="s">
        <v>19</v>
      </c>
      <c r="G190" s="187">
        <v>12989575.53</v>
      </c>
      <c r="H190" s="173">
        <f t="shared" si="5"/>
        <v>12989.57553</v>
      </c>
    </row>
    <row r="191" spans="1:8" ht="89.25">
      <c r="A191" s="172">
        <f t="shared" si="4"/>
        <v>180</v>
      </c>
      <c r="B191" s="185" t="s">
        <v>817</v>
      </c>
      <c r="C191" s="186" t="s">
        <v>72</v>
      </c>
      <c r="D191" s="186" t="s">
        <v>57</v>
      </c>
      <c r="E191" s="186" t="s">
        <v>537</v>
      </c>
      <c r="F191" s="186" t="s">
        <v>19</v>
      </c>
      <c r="G191" s="187">
        <v>1899000</v>
      </c>
      <c r="H191" s="173">
        <f t="shared" si="5"/>
        <v>1899</v>
      </c>
    </row>
    <row r="192" spans="1:8" ht="51">
      <c r="A192" s="172">
        <f t="shared" si="4"/>
        <v>181</v>
      </c>
      <c r="B192" s="185" t="s">
        <v>736</v>
      </c>
      <c r="C192" s="186" t="s">
        <v>72</v>
      </c>
      <c r="D192" s="186" t="s">
        <v>57</v>
      </c>
      <c r="E192" s="186" t="s">
        <v>538</v>
      </c>
      <c r="F192" s="186" t="s">
        <v>19</v>
      </c>
      <c r="G192" s="187">
        <v>390000</v>
      </c>
      <c r="H192" s="173">
        <f t="shared" si="5"/>
        <v>390</v>
      </c>
    </row>
    <row r="193" spans="1:8" ht="76.5">
      <c r="A193" s="172">
        <f t="shared" si="4"/>
        <v>182</v>
      </c>
      <c r="B193" s="185" t="s">
        <v>319</v>
      </c>
      <c r="C193" s="186" t="s">
        <v>72</v>
      </c>
      <c r="D193" s="186" t="s">
        <v>57</v>
      </c>
      <c r="E193" s="186" t="s">
        <v>539</v>
      </c>
      <c r="F193" s="186" t="s">
        <v>19</v>
      </c>
      <c r="G193" s="187">
        <v>390000</v>
      </c>
      <c r="H193" s="173">
        <f t="shared" si="5"/>
        <v>390</v>
      </c>
    </row>
    <row r="194" spans="1:8" ht="51">
      <c r="A194" s="172">
        <f t="shared" si="4"/>
        <v>183</v>
      </c>
      <c r="B194" s="185" t="s">
        <v>286</v>
      </c>
      <c r="C194" s="186" t="s">
        <v>72</v>
      </c>
      <c r="D194" s="186" t="s">
        <v>57</v>
      </c>
      <c r="E194" s="186" t="s">
        <v>539</v>
      </c>
      <c r="F194" s="186" t="s">
        <v>172</v>
      </c>
      <c r="G194" s="187">
        <v>390000</v>
      </c>
      <c r="H194" s="173">
        <f t="shared" si="5"/>
        <v>390</v>
      </c>
    </row>
    <row r="195" spans="1:8" ht="38.25">
      <c r="A195" s="172">
        <f t="shared" si="4"/>
        <v>184</v>
      </c>
      <c r="B195" s="185" t="s">
        <v>320</v>
      </c>
      <c r="C195" s="186" t="s">
        <v>72</v>
      </c>
      <c r="D195" s="186" t="s">
        <v>57</v>
      </c>
      <c r="E195" s="186" t="s">
        <v>540</v>
      </c>
      <c r="F195" s="186" t="s">
        <v>19</v>
      </c>
      <c r="G195" s="187">
        <v>1509000</v>
      </c>
      <c r="H195" s="173">
        <f t="shared" si="5"/>
        <v>1509</v>
      </c>
    </row>
    <row r="196" spans="1:8" ht="102">
      <c r="A196" s="172">
        <f t="shared" si="4"/>
        <v>185</v>
      </c>
      <c r="B196" s="185" t="s">
        <v>321</v>
      </c>
      <c r="C196" s="186" t="s">
        <v>72</v>
      </c>
      <c r="D196" s="186" t="s">
        <v>57</v>
      </c>
      <c r="E196" s="186" t="s">
        <v>541</v>
      </c>
      <c r="F196" s="186" t="s">
        <v>19</v>
      </c>
      <c r="G196" s="187">
        <v>250000</v>
      </c>
      <c r="H196" s="173">
        <f t="shared" si="5"/>
        <v>250</v>
      </c>
    </row>
    <row r="197" spans="1:8" ht="76.5">
      <c r="A197" s="172">
        <f t="shared" si="4"/>
        <v>186</v>
      </c>
      <c r="B197" s="185" t="s">
        <v>841</v>
      </c>
      <c r="C197" s="186" t="s">
        <v>72</v>
      </c>
      <c r="D197" s="186" t="s">
        <v>57</v>
      </c>
      <c r="E197" s="186" t="s">
        <v>541</v>
      </c>
      <c r="F197" s="186" t="s">
        <v>168</v>
      </c>
      <c r="G197" s="187">
        <v>250000</v>
      </c>
      <c r="H197" s="173">
        <f t="shared" si="5"/>
        <v>250</v>
      </c>
    </row>
    <row r="198" spans="1:8" ht="89.25">
      <c r="A198" s="172">
        <f t="shared" si="4"/>
        <v>187</v>
      </c>
      <c r="B198" s="185" t="s">
        <v>322</v>
      </c>
      <c r="C198" s="186" t="s">
        <v>72</v>
      </c>
      <c r="D198" s="186" t="s">
        <v>57</v>
      </c>
      <c r="E198" s="186" t="s">
        <v>542</v>
      </c>
      <c r="F198" s="186" t="s">
        <v>19</v>
      </c>
      <c r="G198" s="187">
        <v>300000</v>
      </c>
      <c r="H198" s="173">
        <f t="shared" si="5"/>
        <v>300</v>
      </c>
    </row>
    <row r="199" spans="1:8" ht="76.5">
      <c r="A199" s="172">
        <f t="shared" si="4"/>
        <v>188</v>
      </c>
      <c r="B199" s="185" t="s">
        <v>841</v>
      </c>
      <c r="C199" s="186" t="s">
        <v>72</v>
      </c>
      <c r="D199" s="186" t="s">
        <v>57</v>
      </c>
      <c r="E199" s="186" t="s">
        <v>542</v>
      </c>
      <c r="F199" s="186" t="s">
        <v>168</v>
      </c>
      <c r="G199" s="187">
        <v>300000</v>
      </c>
      <c r="H199" s="173">
        <f t="shared" si="5"/>
        <v>300</v>
      </c>
    </row>
    <row r="200" spans="1:8" ht="38.25">
      <c r="A200" s="172">
        <f t="shared" si="4"/>
        <v>189</v>
      </c>
      <c r="B200" s="185" t="s">
        <v>324</v>
      </c>
      <c r="C200" s="186" t="s">
        <v>72</v>
      </c>
      <c r="D200" s="186" t="s">
        <v>57</v>
      </c>
      <c r="E200" s="186" t="s">
        <v>543</v>
      </c>
      <c r="F200" s="186" t="s">
        <v>19</v>
      </c>
      <c r="G200" s="187">
        <v>50000</v>
      </c>
      <c r="H200" s="173">
        <f t="shared" si="5"/>
        <v>50</v>
      </c>
    </row>
    <row r="201" spans="1:8" ht="51">
      <c r="A201" s="172">
        <f t="shared" si="4"/>
        <v>190</v>
      </c>
      <c r="B201" s="185" t="s">
        <v>286</v>
      </c>
      <c r="C201" s="186" t="s">
        <v>72</v>
      </c>
      <c r="D201" s="186" t="s">
        <v>57</v>
      </c>
      <c r="E201" s="186" t="s">
        <v>543</v>
      </c>
      <c r="F201" s="186" t="s">
        <v>172</v>
      </c>
      <c r="G201" s="187">
        <v>50000</v>
      </c>
      <c r="H201" s="173">
        <f t="shared" si="5"/>
        <v>50</v>
      </c>
    </row>
    <row r="202" spans="1:8" ht="114.75">
      <c r="A202" s="172">
        <f t="shared" si="4"/>
        <v>191</v>
      </c>
      <c r="B202" s="185" t="s">
        <v>413</v>
      </c>
      <c r="C202" s="186" t="s">
        <v>72</v>
      </c>
      <c r="D202" s="186" t="s">
        <v>57</v>
      </c>
      <c r="E202" s="186" t="s">
        <v>544</v>
      </c>
      <c r="F202" s="186" t="s">
        <v>19</v>
      </c>
      <c r="G202" s="187">
        <v>24000</v>
      </c>
      <c r="H202" s="173">
        <f t="shared" si="5"/>
        <v>24</v>
      </c>
    </row>
    <row r="203" spans="1:8" ht="51">
      <c r="A203" s="172">
        <f t="shared" si="4"/>
        <v>192</v>
      </c>
      <c r="B203" s="185" t="s">
        <v>286</v>
      </c>
      <c r="C203" s="186" t="s">
        <v>72</v>
      </c>
      <c r="D203" s="186" t="s">
        <v>57</v>
      </c>
      <c r="E203" s="186" t="s">
        <v>544</v>
      </c>
      <c r="F203" s="186" t="s">
        <v>172</v>
      </c>
      <c r="G203" s="187">
        <v>24000</v>
      </c>
      <c r="H203" s="173">
        <f t="shared" si="5"/>
        <v>24</v>
      </c>
    </row>
    <row r="204" spans="1:8" ht="102">
      <c r="A204" s="172">
        <f t="shared" si="4"/>
        <v>193</v>
      </c>
      <c r="B204" s="185" t="s">
        <v>545</v>
      </c>
      <c r="C204" s="186" t="s">
        <v>72</v>
      </c>
      <c r="D204" s="186" t="s">
        <v>57</v>
      </c>
      <c r="E204" s="186" t="s">
        <v>546</v>
      </c>
      <c r="F204" s="186" t="s">
        <v>19</v>
      </c>
      <c r="G204" s="187">
        <v>850000</v>
      </c>
      <c r="H204" s="173">
        <f t="shared" si="5"/>
        <v>850</v>
      </c>
    </row>
    <row r="205" spans="1:8" ht="76.5">
      <c r="A205" s="172">
        <f aca="true" t="shared" si="6" ref="A205:A268">1+A204</f>
        <v>194</v>
      </c>
      <c r="B205" s="185" t="s">
        <v>841</v>
      </c>
      <c r="C205" s="186" t="s">
        <v>72</v>
      </c>
      <c r="D205" s="186" t="s">
        <v>57</v>
      </c>
      <c r="E205" s="186" t="s">
        <v>546</v>
      </c>
      <c r="F205" s="186" t="s">
        <v>168</v>
      </c>
      <c r="G205" s="187">
        <v>850000</v>
      </c>
      <c r="H205" s="173">
        <f aca="true" t="shared" si="7" ref="H205:H268">G205/1000</f>
        <v>850</v>
      </c>
    </row>
    <row r="206" spans="1:8" ht="63.75">
      <c r="A206" s="172">
        <f t="shared" si="6"/>
        <v>195</v>
      </c>
      <c r="B206" s="185" t="s">
        <v>323</v>
      </c>
      <c r="C206" s="186" t="s">
        <v>72</v>
      </c>
      <c r="D206" s="186" t="s">
        <v>57</v>
      </c>
      <c r="E206" s="186" t="s">
        <v>547</v>
      </c>
      <c r="F206" s="186" t="s">
        <v>19</v>
      </c>
      <c r="G206" s="187">
        <v>35000</v>
      </c>
      <c r="H206" s="173">
        <f t="shared" si="7"/>
        <v>35</v>
      </c>
    </row>
    <row r="207" spans="1:8" ht="51">
      <c r="A207" s="172">
        <f t="shared" si="6"/>
        <v>196</v>
      </c>
      <c r="B207" s="185" t="s">
        <v>286</v>
      </c>
      <c r="C207" s="186" t="s">
        <v>72</v>
      </c>
      <c r="D207" s="186" t="s">
        <v>57</v>
      </c>
      <c r="E207" s="186" t="s">
        <v>547</v>
      </c>
      <c r="F207" s="186" t="s">
        <v>172</v>
      </c>
      <c r="G207" s="187">
        <v>35000</v>
      </c>
      <c r="H207" s="173">
        <f t="shared" si="7"/>
        <v>35</v>
      </c>
    </row>
    <row r="208" spans="1:8" ht="76.5">
      <c r="A208" s="172">
        <f t="shared" si="6"/>
        <v>197</v>
      </c>
      <c r="B208" s="185" t="s">
        <v>1252</v>
      </c>
      <c r="C208" s="186" t="s">
        <v>72</v>
      </c>
      <c r="D208" s="186" t="s">
        <v>57</v>
      </c>
      <c r="E208" s="186" t="s">
        <v>521</v>
      </c>
      <c r="F208" s="186" t="s">
        <v>19</v>
      </c>
      <c r="G208" s="187">
        <v>50000</v>
      </c>
      <c r="H208" s="173">
        <f t="shared" si="7"/>
        <v>50</v>
      </c>
    </row>
    <row r="209" spans="1:8" ht="102">
      <c r="A209" s="172">
        <f t="shared" si="6"/>
        <v>198</v>
      </c>
      <c r="B209" s="185" t="s">
        <v>818</v>
      </c>
      <c r="C209" s="186" t="s">
        <v>72</v>
      </c>
      <c r="D209" s="186" t="s">
        <v>57</v>
      </c>
      <c r="E209" s="186" t="s">
        <v>548</v>
      </c>
      <c r="F209" s="186" t="s">
        <v>19</v>
      </c>
      <c r="G209" s="187">
        <v>50000</v>
      </c>
      <c r="H209" s="173">
        <f t="shared" si="7"/>
        <v>50</v>
      </c>
    </row>
    <row r="210" spans="1:8" ht="25.5">
      <c r="A210" s="172">
        <f t="shared" si="6"/>
        <v>199</v>
      </c>
      <c r="B210" s="185" t="s">
        <v>325</v>
      </c>
      <c r="C210" s="186" t="s">
        <v>72</v>
      </c>
      <c r="D210" s="186" t="s">
        <v>57</v>
      </c>
      <c r="E210" s="186" t="s">
        <v>549</v>
      </c>
      <c r="F210" s="186" t="s">
        <v>19</v>
      </c>
      <c r="G210" s="187">
        <v>50000</v>
      </c>
      <c r="H210" s="173">
        <f t="shared" si="7"/>
        <v>50</v>
      </c>
    </row>
    <row r="211" spans="1:8" ht="51">
      <c r="A211" s="172">
        <f t="shared" si="6"/>
        <v>200</v>
      </c>
      <c r="B211" s="185" t="s">
        <v>286</v>
      </c>
      <c r="C211" s="186" t="s">
        <v>72</v>
      </c>
      <c r="D211" s="186" t="s">
        <v>57</v>
      </c>
      <c r="E211" s="186" t="s">
        <v>549</v>
      </c>
      <c r="F211" s="186" t="s">
        <v>172</v>
      </c>
      <c r="G211" s="187">
        <v>50000</v>
      </c>
      <c r="H211" s="173">
        <f t="shared" si="7"/>
        <v>50</v>
      </c>
    </row>
    <row r="212" spans="1:8" ht="89.25">
      <c r="A212" s="172">
        <f t="shared" si="6"/>
        <v>201</v>
      </c>
      <c r="B212" s="185" t="s">
        <v>810</v>
      </c>
      <c r="C212" s="186" t="s">
        <v>72</v>
      </c>
      <c r="D212" s="186" t="s">
        <v>57</v>
      </c>
      <c r="E212" s="186" t="s">
        <v>496</v>
      </c>
      <c r="F212" s="186" t="s">
        <v>19</v>
      </c>
      <c r="G212" s="187">
        <v>11040575.53</v>
      </c>
      <c r="H212" s="173">
        <f t="shared" si="7"/>
        <v>11040.57553</v>
      </c>
    </row>
    <row r="213" spans="1:8" ht="89.25">
      <c r="A213" s="172">
        <f t="shared" si="6"/>
        <v>202</v>
      </c>
      <c r="B213" s="185" t="s">
        <v>914</v>
      </c>
      <c r="C213" s="186" t="s">
        <v>72</v>
      </c>
      <c r="D213" s="186" t="s">
        <v>57</v>
      </c>
      <c r="E213" s="186" t="s">
        <v>915</v>
      </c>
      <c r="F213" s="186" t="s">
        <v>19</v>
      </c>
      <c r="G213" s="187">
        <v>1149841.84</v>
      </c>
      <c r="H213" s="173">
        <f t="shared" si="7"/>
        <v>1149.84184</v>
      </c>
    </row>
    <row r="214" spans="1:8" ht="25.5">
      <c r="A214" s="172">
        <f t="shared" si="6"/>
        <v>203</v>
      </c>
      <c r="B214" s="185" t="s">
        <v>339</v>
      </c>
      <c r="C214" s="186" t="s">
        <v>72</v>
      </c>
      <c r="D214" s="186" t="s">
        <v>57</v>
      </c>
      <c r="E214" s="186" t="s">
        <v>915</v>
      </c>
      <c r="F214" s="186" t="s">
        <v>170</v>
      </c>
      <c r="G214" s="187">
        <v>1149841.84</v>
      </c>
      <c r="H214" s="173">
        <f t="shared" si="7"/>
        <v>1149.84184</v>
      </c>
    </row>
    <row r="215" spans="1:8" ht="216.75">
      <c r="A215" s="172">
        <f t="shared" si="6"/>
        <v>204</v>
      </c>
      <c r="B215" s="185" t="s">
        <v>984</v>
      </c>
      <c r="C215" s="186" t="s">
        <v>72</v>
      </c>
      <c r="D215" s="186" t="s">
        <v>57</v>
      </c>
      <c r="E215" s="186" t="s">
        <v>705</v>
      </c>
      <c r="F215" s="186" t="s">
        <v>19</v>
      </c>
      <c r="G215" s="187">
        <v>75182.69</v>
      </c>
      <c r="H215" s="173">
        <f t="shared" si="7"/>
        <v>75.18269000000001</v>
      </c>
    </row>
    <row r="216" spans="1:8" ht="25.5">
      <c r="A216" s="172">
        <f t="shared" si="6"/>
        <v>205</v>
      </c>
      <c r="B216" s="185" t="s">
        <v>339</v>
      </c>
      <c r="C216" s="186" t="s">
        <v>72</v>
      </c>
      <c r="D216" s="186" t="s">
        <v>57</v>
      </c>
      <c r="E216" s="186" t="s">
        <v>705</v>
      </c>
      <c r="F216" s="186" t="s">
        <v>170</v>
      </c>
      <c r="G216" s="187">
        <v>75182.69</v>
      </c>
      <c r="H216" s="173">
        <f t="shared" si="7"/>
        <v>75.18269000000001</v>
      </c>
    </row>
    <row r="217" spans="1:8" ht="204">
      <c r="A217" s="172">
        <f t="shared" si="6"/>
        <v>206</v>
      </c>
      <c r="B217" s="185" t="s">
        <v>1192</v>
      </c>
      <c r="C217" s="186" t="s">
        <v>72</v>
      </c>
      <c r="D217" s="186" t="s">
        <v>57</v>
      </c>
      <c r="E217" s="186" t="s">
        <v>1160</v>
      </c>
      <c r="F217" s="186" t="s">
        <v>19</v>
      </c>
      <c r="G217" s="187">
        <v>1280000</v>
      </c>
      <c r="H217" s="173">
        <f t="shared" si="7"/>
        <v>1280</v>
      </c>
    </row>
    <row r="218" spans="1:8" ht="25.5">
      <c r="A218" s="172">
        <f t="shared" si="6"/>
        <v>207</v>
      </c>
      <c r="B218" s="185" t="s">
        <v>339</v>
      </c>
      <c r="C218" s="186" t="s">
        <v>72</v>
      </c>
      <c r="D218" s="186" t="s">
        <v>57</v>
      </c>
      <c r="E218" s="186" t="s">
        <v>1160</v>
      </c>
      <c r="F218" s="186" t="s">
        <v>170</v>
      </c>
      <c r="G218" s="187">
        <v>1280000</v>
      </c>
      <c r="H218" s="173">
        <f t="shared" si="7"/>
        <v>1280</v>
      </c>
    </row>
    <row r="219" spans="1:8" ht="216.75">
      <c r="A219" s="172">
        <f t="shared" si="6"/>
        <v>208</v>
      </c>
      <c r="B219" s="185" t="s">
        <v>985</v>
      </c>
      <c r="C219" s="186" t="s">
        <v>72</v>
      </c>
      <c r="D219" s="186" t="s">
        <v>57</v>
      </c>
      <c r="E219" s="186" t="s">
        <v>844</v>
      </c>
      <c r="F219" s="186" t="s">
        <v>19</v>
      </c>
      <c r="G219" s="187">
        <v>2978600</v>
      </c>
      <c r="H219" s="173">
        <f t="shared" si="7"/>
        <v>2978.6</v>
      </c>
    </row>
    <row r="220" spans="1:8" ht="25.5">
      <c r="A220" s="172">
        <f t="shared" si="6"/>
        <v>209</v>
      </c>
      <c r="B220" s="185" t="s">
        <v>339</v>
      </c>
      <c r="C220" s="186" t="s">
        <v>72</v>
      </c>
      <c r="D220" s="186" t="s">
        <v>57</v>
      </c>
      <c r="E220" s="186" t="s">
        <v>844</v>
      </c>
      <c r="F220" s="186" t="s">
        <v>170</v>
      </c>
      <c r="G220" s="187">
        <v>2978600</v>
      </c>
      <c r="H220" s="173">
        <f t="shared" si="7"/>
        <v>2978.6</v>
      </c>
    </row>
    <row r="221" spans="1:8" ht="216.75">
      <c r="A221" s="172">
        <f t="shared" si="6"/>
        <v>210</v>
      </c>
      <c r="B221" s="185" t="s">
        <v>1193</v>
      </c>
      <c r="C221" s="186" t="s">
        <v>72</v>
      </c>
      <c r="D221" s="186" t="s">
        <v>57</v>
      </c>
      <c r="E221" s="186" t="s">
        <v>845</v>
      </c>
      <c r="F221" s="186" t="s">
        <v>19</v>
      </c>
      <c r="G221" s="187">
        <v>1152000</v>
      </c>
      <c r="H221" s="173">
        <f t="shared" si="7"/>
        <v>1152</v>
      </c>
    </row>
    <row r="222" spans="1:8" ht="25.5">
      <c r="A222" s="172">
        <f t="shared" si="6"/>
        <v>211</v>
      </c>
      <c r="B222" s="185" t="s">
        <v>339</v>
      </c>
      <c r="C222" s="186" t="s">
        <v>72</v>
      </c>
      <c r="D222" s="186" t="s">
        <v>57</v>
      </c>
      <c r="E222" s="186" t="s">
        <v>845</v>
      </c>
      <c r="F222" s="186" t="s">
        <v>170</v>
      </c>
      <c r="G222" s="187">
        <v>1152000</v>
      </c>
      <c r="H222" s="173">
        <f t="shared" si="7"/>
        <v>1152</v>
      </c>
    </row>
    <row r="223" spans="1:8" ht="204">
      <c r="A223" s="172">
        <f t="shared" si="6"/>
        <v>212</v>
      </c>
      <c r="B223" s="185" t="s">
        <v>986</v>
      </c>
      <c r="C223" s="186" t="s">
        <v>72</v>
      </c>
      <c r="D223" s="186" t="s">
        <v>57</v>
      </c>
      <c r="E223" s="186" t="s">
        <v>978</v>
      </c>
      <c r="F223" s="186" t="s">
        <v>19</v>
      </c>
      <c r="G223" s="187">
        <v>1186000</v>
      </c>
      <c r="H223" s="173">
        <f t="shared" si="7"/>
        <v>1186</v>
      </c>
    </row>
    <row r="224" spans="1:8" ht="25.5">
      <c r="A224" s="172">
        <f t="shared" si="6"/>
        <v>213</v>
      </c>
      <c r="B224" s="185" t="s">
        <v>339</v>
      </c>
      <c r="C224" s="186" t="s">
        <v>72</v>
      </c>
      <c r="D224" s="186" t="s">
        <v>57</v>
      </c>
      <c r="E224" s="186" t="s">
        <v>978</v>
      </c>
      <c r="F224" s="186" t="s">
        <v>170</v>
      </c>
      <c r="G224" s="187">
        <v>1186000</v>
      </c>
      <c r="H224" s="173">
        <f t="shared" si="7"/>
        <v>1186</v>
      </c>
    </row>
    <row r="225" spans="1:8" ht="216.75">
      <c r="A225" s="172">
        <f t="shared" si="6"/>
        <v>214</v>
      </c>
      <c r="B225" s="185" t="s">
        <v>1194</v>
      </c>
      <c r="C225" s="186" t="s">
        <v>72</v>
      </c>
      <c r="D225" s="186" t="s">
        <v>57</v>
      </c>
      <c r="E225" s="186" t="s">
        <v>846</v>
      </c>
      <c r="F225" s="186" t="s">
        <v>19</v>
      </c>
      <c r="G225" s="187">
        <v>1161095</v>
      </c>
      <c r="H225" s="173">
        <f t="shared" si="7"/>
        <v>1161.095</v>
      </c>
    </row>
    <row r="226" spans="1:8" ht="25.5">
      <c r="A226" s="172">
        <f t="shared" si="6"/>
        <v>215</v>
      </c>
      <c r="B226" s="185" t="s">
        <v>339</v>
      </c>
      <c r="C226" s="186" t="s">
        <v>72</v>
      </c>
      <c r="D226" s="186" t="s">
        <v>57</v>
      </c>
      <c r="E226" s="186" t="s">
        <v>846</v>
      </c>
      <c r="F226" s="186" t="s">
        <v>170</v>
      </c>
      <c r="G226" s="187">
        <v>1161095</v>
      </c>
      <c r="H226" s="173">
        <f t="shared" si="7"/>
        <v>1161.095</v>
      </c>
    </row>
    <row r="227" spans="1:8" ht="204">
      <c r="A227" s="172">
        <f t="shared" si="6"/>
        <v>216</v>
      </c>
      <c r="B227" s="185" t="s">
        <v>987</v>
      </c>
      <c r="C227" s="186" t="s">
        <v>72</v>
      </c>
      <c r="D227" s="186" t="s">
        <v>57</v>
      </c>
      <c r="E227" s="186" t="s">
        <v>980</v>
      </c>
      <c r="F227" s="186" t="s">
        <v>19</v>
      </c>
      <c r="G227" s="187">
        <v>245100</v>
      </c>
      <c r="H227" s="173">
        <f t="shared" si="7"/>
        <v>245.1</v>
      </c>
    </row>
    <row r="228" spans="1:8" ht="25.5">
      <c r="A228" s="172">
        <f t="shared" si="6"/>
        <v>217</v>
      </c>
      <c r="B228" s="185" t="s">
        <v>339</v>
      </c>
      <c r="C228" s="186" t="s">
        <v>72</v>
      </c>
      <c r="D228" s="186" t="s">
        <v>57</v>
      </c>
      <c r="E228" s="186" t="s">
        <v>980</v>
      </c>
      <c r="F228" s="186" t="s">
        <v>170</v>
      </c>
      <c r="G228" s="187">
        <v>245100</v>
      </c>
      <c r="H228" s="173">
        <f t="shared" si="7"/>
        <v>245.1</v>
      </c>
    </row>
    <row r="229" spans="1:8" ht="204">
      <c r="A229" s="172">
        <f t="shared" si="6"/>
        <v>218</v>
      </c>
      <c r="B229" s="185" t="s">
        <v>988</v>
      </c>
      <c r="C229" s="186" t="s">
        <v>72</v>
      </c>
      <c r="D229" s="186" t="s">
        <v>57</v>
      </c>
      <c r="E229" s="186" t="s">
        <v>982</v>
      </c>
      <c r="F229" s="186" t="s">
        <v>19</v>
      </c>
      <c r="G229" s="187">
        <v>408200</v>
      </c>
      <c r="H229" s="173">
        <f t="shared" si="7"/>
        <v>408.2</v>
      </c>
    </row>
    <row r="230" spans="1:8" ht="25.5">
      <c r="A230" s="172">
        <f t="shared" si="6"/>
        <v>219</v>
      </c>
      <c r="B230" s="185" t="s">
        <v>339</v>
      </c>
      <c r="C230" s="186" t="s">
        <v>72</v>
      </c>
      <c r="D230" s="186" t="s">
        <v>57</v>
      </c>
      <c r="E230" s="186" t="s">
        <v>982</v>
      </c>
      <c r="F230" s="186" t="s">
        <v>170</v>
      </c>
      <c r="G230" s="187">
        <v>408200</v>
      </c>
      <c r="H230" s="173">
        <f t="shared" si="7"/>
        <v>408.2</v>
      </c>
    </row>
    <row r="231" spans="1:8" ht="127.5">
      <c r="A231" s="172">
        <f t="shared" si="6"/>
        <v>220</v>
      </c>
      <c r="B231" s="185" t="s">
        <v>1114</v>
      </c>
      <c r="C231" s="186" t="s">
        <v>72</v>
      </c>
      <c r="D231" s="186" t="s">
        <v>57</v>
      </c>
      <c r="E231" s="186" t="s">
        <v>1115</v>
      </c>
      <c r="F231" s="186" t="s">
        <v>19</v>
      </c>
      <c r="G231" s="187">
        <v>300000</v>
      </c>
      <c r="H231" s="173">
        <f t="shared" si="7"/>
        <v>300</v>
      </c>
    </row>
    <row r="232" spans="1:8" ht="25.5">
      <c r="A232" s="172">
        <f t="shared" si="6"/>
        <v>221</v>
      </c>
      <c r="B232" s="185" t="s">
        <v>339</v>
      </c>
      <c r="C232" s="186" t="s">
        <v>72</v>
      </c>
      <c r="D232" s="186" t="s">
        <v>57</v>
      </c>
      <c r="E232" s="186" t="s">
        <v>1115</v>
      </c>
      <c r="F232" s="186" t="s">
        <v>170</v>
      </c>
      <c r="G232" s="187">
        <v>300000</v>
      </c>
      <c r="H232" s="173">
        <f t="shared" si="7"/>
        <v>300</v>
      </c>
    </row>
    <row r="233" spans="1:8" ht="89.25">
      <c r="A233" s="172">
        <f t="shared" si="6"/>
        <v>222</v>
      </c>
      <c r="B233" s="185" t="s">
        <v>1116</v>
      </c>
      <c r="C233" s="186" t="s">
        <v>72</v>
      </c>
      <c r="D233" s="186" t="s">
        <v>57</v>
      </c>
      <c r="E233" s="186" t="s">
        <v>1117</v>
      </c>
      <c r="F233" s="186" t="s">
        <v>19</v>
      </c>
      <c r="G233" s="187">
        <v>100000</v>
      </c>
      <c r="H233" s="173">
        <f t="shared" si="7"/>
        <v>100</v>
      </c>
    </row>
    <row r="234" spans="1:8" ht="25.5">
      <c r="A234" s="172">
        <f t="shared" si="6"/>
        <v>223</v>
      </c>
      <c r="B234" s="185" t="s">
        <v>339</v>
      </c>
      <c r="C234" s="186" t="s">
        <v>72</v>
      </c>
      <c r="D234" s="186" t="s">
        <v>57</v>
      </c>
      <c r="E234" s="186" t="s">
        <v>1117</v>
      </c>
      <c r="F234" s="186" t="s">
        <v>170</v>
      </c>
      <c r="G234" s="187">
        <v>100000</v>
      </c>
      <c r="H234" s="173">
        <f t="shared" si="7"/>
        <v>100</v>
      </c>
    </row>
    <row r="235" spans="1:8" ht="127.5">
      <c r="A235" s="172">
        <f t="shared" si="6"/>
        <v>224</v>
      </c>
      <c r="B235" s="185" t="s">
        <v>1127</v>
      </c>
      <c r="C235" s="186" t="s">
        <v>72</v>
      </c>
      <c r="D235" s="186" t="s">
        <v>57</v>
      </c>
      <c r="E235" s="186" t="s">
        <v>1128</v>
      </c>
      <c r="F235" s="186" t="s">
        <v>19</v>
      </c>
      <c r="G235" s="187">
        <v>243000</v>
      </c>
      <c r="H235" s="173">
        <f t="shared" si="7"/>
        <v>243</v>
      </c>
    </row>
    <row r="236" spans="1:8" ht="25.5">
      <c r="A236" s="172">
        <f t="shared" si="6"/>
        <v>225</v>
      </c>
      <c r="B236" s="185" t="s">
        <v>339</v>
      </c>
      <c r="C236" s="186" t="s">
        <v>72</v>
      </c>
      <c r="D236" s="186" t="s">
        <v>57</v>
      </c>
      <c r="E236" s="186" t="s">
        <v>1128</v>
      </c>
      <c r="F236" s="186" t="s">
        <v>170</v>
      </c>
      <c r="G236" s="187">
        <v>243000</v>
      </c>
      <c r="H236" s="173">
        <f t="shared" si="7"/>
        <v>243</v>
      </c>
    </row>
    <row r="237" spans="1:8" ht="140.25">
      <c r="A237" s="172">
        <f t="shared" si="6"/>
        <v>226</v>
      </c>
      <c r="B237" s="185" t="s">
        <v>1129</v>
      </c>
      <c r="C237" s="186" t="s">
        <v>72</v>
      </c>
      <c r="D237" s="186" t="s">
        <v>57</v>
      </c>
      <c r="E237" s="186" t="s">
        <v>1130</v>
      </c>
      <c r="F237" s="186" t="s">
        <v>19</v>
      </c>
      <c r="G237" s="187">
        <v>351706</v>
      </c>
      <c r="H237" s="173">
        <f t="shared" si="7"/>
        <v>351.706</v>
      </c>
    </row>
    <row r="238" spans="1:8" ht="25.5">
      <c r="A238" s="172">
        <f t="shared" si="6"/>
        <v>227</v>
      </c>
      <c r="B238" s="185" t="s">
        <v>339</v>
      </c>
      <c r="C238" s="186" t="s">
        <v>72</v>
      </c>
      <c r="D238" s="186" t="s">
        <v>57</v>
      </c>
      <c r="E238" s="186" t="s">
        <v>1130</v>
      </c>
      <c r="F238" s="186" t="s">
        <v>170</v>
      </c>
      <c r="G238" s="187">
        <v>351706</v>
      </c>
      <c r="H238" s="173">
        <f t="shared" si="7"/>
        <v>351.706</v>
      </c>
    </row>
    <row r="239" spans="1:8" ht="102">
      <c r="A239" s="172">
        <f t="shared" si="6"/>
        <v>228</v>
      </c>
      <c r="B239" s="185" t="s">
        <v>1131</v>
      </c>
      <c r="C239" s="186" t="s">
        <v>72</v>
      </c>
      <c r="D239" s="186" t="s">
        <v>57</v>
      </c>
      <c r="E239" s="186" t="s">
        <v>1132</v>
      </c>
      <c r="F239" s="186" t="s">
        <v>19</v>
      </c>
      <c r="G239" s="187">
        <v>266850</v>
      </c>
      <c r="H239" s="173">
        <f t="shared" si="7"/>
        <v>266.85</v>
      </c>
    </row>
    <row r="240" spans="1:8" ht="25.5">
      <c r="A240" s="172">
        <f t="shared" si="6"/>
        <v>229</v>
      </c>
      <c r="B240" s="185" t="s">
        <v>339</v>
      </c>
      <c r="C240" s="186" t="s">
        <v>72</v>
      </c>
      <c r="D240" s="186" t="s">
        <v>57</v>
      </c>
      <c r="E240" s="186" t="s">
        <v>1132</v>
      </c>
      <c r="F240" s="186" t="s">
        <v>170</v>
      </c>
      <c r="G240" s="187">
        <v>266850</v>
      </c>
      <c r="H240" s="173">
        <f t="shared" si="7"/>
        <v>266.85</v>
      </c>
    </row>
    <row r="241" spans="1:8" ht="89.25">
      <c r="A241" s="172">
        <f t="shared" si="6"/>
        <v>230</v>
      </c>
      <c r="B241" s="185" t="s">
        <v>1195</v>
      </c>
      <c r="C241" s="186" t="s">
        <v>72</v>
      </c>
      <c r="D241" s="186" t="s">
        <v>57</v>
      </c>
      <c r="E241" s="186" t="s">
        <v>1196</v>
      </c>
      <c r="F241" s="186" t="s">
        <v>19</v>
      </c>
      <c r="G241" s="187">
        <v>50000</v>
      </c>
      <c r="H241" s="173">
        <f t="shared" si="7"/>
        <v>50</v>
      </c>
    </row>
    <row r="242" spans="1:8" ht="25.5">
      <c r="A242" s="172">
        <f t="shared" si="6"/>
        <v>231</v>
      </c>
      <c r="B242" s="185" t="s">
        <v>339</v>
      </c>
      <c r="C242" s="186" t="s">
        <v>72</v>
      </c>
      <c r="D242" s="186" t="s">
        <v>57</v>
      </c>
      <c r="E242" s="186" t="s">
        <v>1196</v>
      </c>
      <c r="F242" s="186" t="s">
        <v>170</v>
      </c>
      <c r="G242" s="187">
        <v>50000</v>
      </c>
      <c r="H242" s="173">
        <f t="shared" si="7"/>
        <v>50</v>
      </c>
    </row>
    <row r="243" spans="1:8" ht="89.25">
      <c r="A243" s="172">
        <f t="shared" si="6"/>
        <v>232</v>
      </c>
      <c r="B243" s="185" t="s">
        <v>1197</v>
      </c>
      <c r="C243" s="186" t="s">
        <v>72</v>
      </c>
      <c r="D243" s="186" t="s">
        <v>57</v>
      </c>
      <c r="E243" s="186" t="s">
        <v>1198</v>
      </c>
      <c r="F243" s="186" t="s">
        <v>19</v>
      </c>
      <c r="G243" s="187">
        <v>93000</v>
      </c>
      <c r="H243" s="173">
        <f t="shared" si="7"/>
        <v>93</v>
      </c>
    </row>
    <row r="244" spans="1:8" ht="25.5">
      <c r="A244" s="172">
        <f t="shared" si="6"/>
        <v>233</v>
      </c>
      <c r="B244" s="185" t="s">
        <v>339</v>
      </c>
      <c r="C244" s="186" t="s">
        <v>72</v>
      </c>
      <c r="D244" s="186" t="s">
        <v>57</v>
      </c>
      <c r="E244" s="186" t="s">
        <v>1198</v>
      </c>
      <c r="F244" s="186" t="s">
        <v>170</v>
      </c>
      <c r="G244" s="187">
        <v>93000</v>
      </c>
      <c r="H244" s="173">
        <f t="shared" si="7"/>
        <v>93</v>
      </c>
    </row>
    <row r="245" spans="1:8" ht="25.5">
      <c r="A245" s="172">
        <f t="shared" si="6"/>
        <v>234</v>
      </c>
      <c r="B245" s="185" t="s">
        <v>439</v>
      </c>
      <c r="C245" s="186" t="s">
        <v>72</v>
      </c>
      <c r="D245" s="186" t="s">
        <v>58</v>
      </c>
      <c r="E245" s="186" t="s">
        <v>478</v>
      </c>
      <c r="F245" s="186" t="s">
        <v>19</v>
      </c>
      <c r="G245" s="187">
        <v>35400934</v>
      </c>
      <c r="H245" s="173">
        <f t="shared" si="7"/>
        <v>35400.934</v>
      </c>
    </row>
    <row r="246" spans="1:8" ht="12.75">
      <c r="A246" s="172">
        <f t="shared" si="6"/>
        <v>235</v>
      </c>
      <c r="B246" s="185" t="s">
        <v>440</v>
      </c>
      <c r="C246" s="186" t="s">
        <v>72</v>
      </c>
      <c r="D246" s="186" t="s">
        <v>397</v>
      </c>
      <c r="E246" s="186" t="s">
        <v>478</v>
      </c>
      <c r="F246" s="186" t="s">
        <v>19</v>
      </c>
      <c r="G246" s="187">
        <v>32229923</v>
      </c>
      <c r="H246" s="173">
        <f t="shared" si="7"/>
        <v>32229.923</v>
      </c>
    </row>
    <row r="247" spans="1:8" ht="76.5">
      <c r="A247" s="172">
        <f t="shared" si="6"/>
        <v>236</v>
      </c>
      <c r="B247" s="185" t="s">
        <v>1252</v>
      </c>
      <c r="C247" s="186" t="s">
        <v>72</v>
      </c>
      <c r="D247" s="186" t="s">
        <v>397</v>
      </c>
      <c r="E247" s="186" t="s">
        <v>521</v>
      </c>
      <c r="F247" s="186" t="s">
        <v>19</v>
      </c>
      <c r="G247" s="187">
        <v>32229923</v>
      </c>
      <c r="H247" s="173">
        <f t="shared" si="7"/>
        <v>32229.923</v>
      </c>
    </row>
    <row r="248" spans="1:8" ht="51">
      <c r="A248" s="172">
        <f t="shared" si="6"/>
        <v>237</v>
      </c>
      <c r="B248" s="185" t="s">
        <v>550</v>
      </c>
      <c r="C248" s="186" t="s">
        <v>72</v>
      </c>
      <c r="D248" s="186" t="s">
        <v>397</v>
      </c>
      <c r="E248" s="186" t="s">
        <v>551</v>
      </c>
      <c r="F248" s="186" t="s">
        <v>19</v>
      </c>
      <c r="G248" s="187">
        <v>32229923</v>
      </c>
      <c r="H248" s="173">
        <f t="shared" si="7"/>
        <v>32229.923</v>
      </c>
    </row>
    <row r="249" spans="1:8" ht="63.75">
      <c r="A249" s="172">
        <f t="shared" si="6"/>
        <v>238</v>
      </c>
      <c r="B249" s="185" t="s">
        <v>737</v>
      </c>
      <c r="C249" s="186" t="s">
        <v>72</v>
      </c>
      <c r="D249" s="186" t="s">
        <v>397</v>
      </c>
      <c r="E249" s="186" t="s">
        <v>707</v>
      </c>
      <c r="F249" s="186" t="s">
        <v>19</v>
      </c>
      <c r="G249" s="187">
        <v>3684652</v>
      </c>
      <c r="H249" s="173">
        <f t="shared" si="7"/>
        <v>3684.652</v>
      </c>
    </row>
    <row r="250" spans="1:8" ht="25.5">
      <c r="A250" s="172">
        <f t="shared" si="6"/>
        <v>239</v>
      </c>
      <c r="B250" s="185" t="s">
        <v>339</v>
      </c>
      <c r="C250" s="186" t="s">
        <v>72</v>
      </c>
      <c r="D250" s="186" t="s">
        <v>397</v>
      </c>
      <c r="E250" s="186" t="s">
        <v>707</v>
      </c>
      <c r="F250" s="186" t="s">
        <v>170</v>
      </c>
      <c r="G250" s="187">
        <v>3684652</v>
      </c>
      <c r="H250" s="173">
        <f t="shared" si="7"/>
        <v>3684.652</v>
      </c>
    </row>
    <row r="251" spans="1:8" ht="63.75">
      <c r="A251" s="172">
        <f t="shared" si="6"/>
        <v>240</v>
      </c>
      <c r="B251" s="185" t="s">
        <v>1253</v>
      </c>
      <c r="C251" s="186" t="s">
        <v>72</v>
      </c>
      <c r="D251" s="186" t="s">
        <v>397</v>
      </c>
      <c r="E251" s="186" t="s">
        <v>708</v>
      </c>
      <c r="F251" s="186" t="s">
        <v>19</v>
      </c>
      <c r="G251" s="187">
        <v>6558771</v>
      </c>
      <c r="H251" s="173">
        <f t="shared" si="7"/>
        <v>6558.771</v>
      </c>
    </row>
    <row r="252" spans="1:8" ht="25.5">
      <c r="A252" s="172">
        <f t="shared" si="6"/>
        <v>241</v>
      </c>
      <c r="B252" s="185" t="s">
        <v>339</v>
      </c>
      <c r="C252" s="186" t="s">
        <v>72</v>
      </c>
      <c r="D252" s="186" t="s">
        <v>397</v>
      </c>
      <c r="E252" s="186" t="s">
        <v>708</v>
      </c>
      <c r="F252" s="186" t="s">
        <v>170</v>
      </c>
      <c r="G252" s="187">
        <v>6558771</v>
      </c>
      <c r="H252" s="173">
        <f t="shared" si="7"/>
        <v>6558.771</v>
      </c>
    </row>
    <row r="253" spans="1:8" ht="38.25">
      <c r="A253" s="172">
        <f t="shared" si="6"/>
        <v>242</v>
      </c>
      <c r="B253" s="185" t="s">
        <v>916</v>
      </c>
      <c r="C253" s="186" t="s">
        <v>72</v>
      </c>
      <c r="D253" s="186" t="s">
        <v>397</v>
      </c>
      <c r="E253" s="186" t="s">
        <v>917</v>
      </c>
      <c r="F253" s="186" t="s">
        <v>19</v>
      </c>
      <c r="G253" s="187">
        <v>10000000</v>
      </c>
      <c r="H253" s="173">
        <f t="shared" si="7"/>
        <v>10000</v>
      </c>
    </row>
    <row r="254" spans="1:8" ht="12.75">
      <c r="A254" s="172">
        <f t="shared" si="6"/>
        <v>243</v>
      </c>
      <c r="B254" s="185" t="s">
        <v>296</v>
      </c>
      <c r="C254" s="186" t="s">
        <v>72</v>
      </c>
      <c r="D254" s="186" t="s">
        <v>397</v>
      </c>
      <c r="E254" s="186" t="s">
        <v>917</v>
      </c>
      <c r="F254" s="186" t="s">
        <v>175</v>
      </c>
      <c r="G254" s="187">
        <v>10000000</v>
      </c>
      <c r="H254" s="173">
        <f t="shared" si="7"/>
        <v>10000</v>
      </c>
    </row>
    <row r="255" spans="1:8" ht="165.75">
      <c r="A255" s="172">
        <f t="shared" si="6"/>
        <v>244</v>
      </c>
      <c r="B255" s="185" t="s">
        <v>1028</v>
      </c>
      <c r="C255" s="186" t="s">
        <v>72</v>
      </c>
      <c r="D255" s="186" t="s">
        <v>397</v>
      </c>
      <c r="E255" s="186" t="s">
        <v>1010</v>
      </c>
      <c r="F255" s="186" t="s">
        <v>19</v>
      </c>
      <c r="G255" s="187">
        <v>4995000</v>
      </c>
      <c r="H255" s="173">
        <f t="shared" si="7"/>
        <v>4995</v>
      </c>
    </row>
    <row r="256" spans="1:8" ht="25.5">
      <c r="A256" s="172">
        <f t="shared" si="6"/>
        <v>245</v>
      </c>
      <c r="B256" s="185" t="s">
        <v>339</v>
      </c>
      <c r="C256" s="186" t="s">
        <v>72</v>
      </c>
      <c r="D256" s="186" t="s">
        <v>397</v>
      </c>
      <c r="E256" s="186" t="s">
        <v>1010</v>
      </c>
      <c r="F256" s="186" t="s">
        <v>170</v>
      </c>
      <c r="G256" s="187">
        <v>4995000</v>
      </c>
      <c r="H256" s="173">
        <f t="shared" si="7"/>
        <v>4995</v>
      </c>
    </row>
    <row r="257" spans="1:8" ht="114.75">
      <c r="A257" s="172">
        <f t="shared" si="6"/>
        <v>246</v>
      </c>
      <c r="B257" s="185" t="s">
        <v>927</v>
      </c>
      <c r="C257" s="186" t="s">
        <v>72</v>
      </c>
      <c r="D257" s="186" t="s">
        <v>397</v>
      </c>
      <c r="E257" s="186" t="s">
        <v>1011</v>
      </c>
      <c r="F257" s="186" t="s">
        <v>19</v>
      </c>
      <c r="G257" s="187">
        <v>4137663.43</v>
      </c>
      <c r="H257" s="173">
        <f t="shared" si="7"/>
        <v>4137.6634300000005</v>
      </c>
    </row>
    <row r="258" spans="1:8" ht="25.5">
      <c r="A258" s="172">
        <f t="shared" si="6"/>
        <v>247</v>
      </c>
      <c r="B258" s="185" t="s">
        <v>339</v>
      </c>
      <c r="C258" s="186" t="s">
        <v>72</v>
      </c>
      <c r="D258" s="186" t="s">
        <v>397</v>
      </c>
      <c r="E258" s="186" t="s">
        <v>1011</v>
      </c>
      <c r="F258" s="186" t="s">
        <v>170</v>
      </c>
      <c r="G258" s="187">
        <v>4137663.43</v>
      </c>
      <c r="H258" s="173">
        <f t="shared" si="7"/>
        <v>4137.6634300000005</v>
      </c>
    </row>
    <row r="259" spans="1:8" ht="76.5">
      <c r="A259" s="172">
        <f t="shared" si="6"/>
        <v>248</v>
      </c>
      <c r="B259" s="185" t="s">
        <v>1238</v>
      </c>
      <c r="C259" s="186" t="s">
        <v>72</v>
      </c>
      <c r="D259" s="186" t="s">
        <v>397</v>
      </c>
      <c r="E259" s="186" t="s">
        <v>1235</v>
      </c>
      <c r="F259" s="186" t="s">
        <v>19</v>
      </c>
      <c r="G259" s="187">
        <v>591000</v>
      </c>
      <c r="H259" s="173">
        <f t="shared" si="7"/>
        <v>591</v>
      </c>
    </row>
    <row r="260" spans="1:8" ht="51">
      <c r="A260" s="172">
        <f t="shared" si="6"/>
        <v>249</v>
      </c>
      <c r="B260" s="185" t="s">
        <v>286</v>
      </c>
      <c r="C260" s="186" t="s">
        <v>72</v>
      </c>
      <c r="D260" s="186" t="s">
        <v>397</v>
      </c>
      <c r="E260" s="186" t="s">
        <v>1235</v>
      </c>
      <c r="F260" s="186" t="s">
        <v>172</v>
      </c>
      <c r="G260" s="187">
        <v>26430</v>
      </c>
      <c r="H260" s="173">
        <f t="shared" si="7"/>
        <v>26.43</v>
      </c>
    </row>
    <row r="261" spans="1:8" ht="25.5">
      <c r="A261" s="172">
        <f t="shared" si="6"/>
        <v>250</v>
      </c>
      <c r="B261" s="185" t="s">
        <v>339</v>
      </c>
      <c r="C261" s="186" t="s">
        <v>72</v>
      </c>
      <c r="D261" s="186" t="s">
        <v>397</v>
      </c>
      <c r="E261" s="186" t="s">
        <v>1235</v>
      </c>
      <c r="F261" s="186" t="s">
        <v>170</v>
      </c>
      <c r="G261" s="187">
        <v>564570</v>
      </c>
      <c r="H261" s="173">
        <f t="shared" si="7"/>
        <v>564.57</v>
      </c>
    </row>
    <row r="262" spans="1:8" ht="38.25">
      <c r="A262" s="172">
        <f t="shared" si="6"/>
        <v>251</v>
      </c>
      <c r="B262" s="185" t="s">
        <v>1029</v>
      </c>
      <c r="C262" s="186" t="s">
        <v>72</v>
      </c>
      <c r="D262" s="186" t="s">
        <v>397</v>
      </c>
      <c r="E262" s="186" t="s">
        <v>1013</v>
      </c>
      <c r="F262" s="186" t="s">
        <v>19</v>
      </c>
      <c r="G262" s="187">
        <v>2262836.57</v>
      </c>
      <c r="H262" s="173">
        <f t="shared" si="7"/>
        <v>2262.83657</v>
      </c>
    </row>
    <row r="263" spans="1:8" ht="51">
      <c r="A263" s="172">
        <f t="shared" si="6"/>
        <v>252</v>
      </c>
      <c r="B263" s="185" t="s">
        <v>286</v>
      </c>
      <c r="C263" s="186" t="s">
        <v>72</v>
      </c>
      <c r="D263" s="186" t="s">
        <v>397</v>
      </c>
      <c r="E263" s="186" t="s">
        <v>1013</v>
      </c>
      <c r="F263" s="186" t="s">
        <v>172</v>
      </c>
      <c r="G263" s="187">
        <v>2262836.57</v>
      </c>
      <c r="H263" s="173">
        <f t="shared" si="7"/>
        <v>2262.83657</v>
      </c>
    </row>
    <row r="264" spans="1:8" ht="12.75">
      <c r="A264" s="172">
        <f t="shared" si="6"/>
        <v>253</v>
      </c>
      <c r="B264" s="185" t="s">
        <v>441</v>
      </c>
      <c r="C264" s="186" t="s">
        <v>72</v>
      </c>
      <c r="D264" s="186" t="s">
        <v>399</v>
      </c>
      <c r="E264" s="186" t="s">
        <v>478</v>
      </c>
      <c r="F264" s="186" t="s">
        <v>19</v>
      </c>
      <c r="G264" s="187">
        <v>3171011</v>
      </c>
      <c r="H264" s="173">
        <f t="shared" si="7"/>
        <v>3171.011</v>
      </c>
    </row>
    <row r="265" spans="1:8" ht="76.5">
      <c r="A265" s="172">
        <f t="shared" si="6"/>
        <v>254</v>
      </c>
      <c r="B265" s="185" t="s">
        <v>1252</v>
      </c>
      <c r="C265" s="186" t="s">
        <v>72</v>
      </c>
      <c r="D265" s="186" t="s">
        <v>399</v>
      </c>
      <c r="E265" s="186" t="s">
        <v>521</v>
      </c>
      <c r="F265" s="186" t="s">
        <v>19</v>
      </c>
      <c r="G265" s="187">
        <v>3071191</v>
      </c>
      <c r="H265" s="173">
        <f t="shared" si="7"/>
        <v>3071.191</v>
      </c>
    </row>
    <row r="266" spans="1:8" ht="51">
      <c r="A266" s="172">
        <f t="shared" si="6"/>
        <v>255</v>
      </c>
      <c r="B266" s="185" t="s">
        <v>552</v>
      </c>
      <c r="C266" s="186" t="s">
        <v>72</v>
      </c>
      <c r="D266" s="186" t="s">
        <v>399</v>
      </c>
      <c r="E266" s="186" t="s">
        <v>553</v>
      </c>
      <c r="F266" s="186" t="s">
        <v>19</v>
      </c>
      <c r="G266" s="187">
        <v>3071191</v>
      </c>
      <c r="H266" s="173">
        <f t="shared" si="7"/>
        <v>3071.191</v>
      </c>
    </row>
    <row r="267" spans="1:8" ht="51">
      <c r="A267" s="172">
        <f t="shared" si="6"/>
        <v>256</v>
      </c>
      <c r="B267" s="185" t="s">
        <v>847</v>
      </c>
      <c r="C267" s="186" t="s">
        <v>72</v>
      </c>
      <c r="D267" s="186" t="s">
        <v>399</v>
      </c>
      <c r="E267" s="186" t="s">
        <v>848</v>
      </c>
      <c r="F267" s="186" t="s">
        <v>19</v>
      </c>
      <c r="G267" s="187">
        <v>1411699</v>
      </c>
      <c r="H267" s="173">
        <f t="shared" si="7"/>
        <v>1411.699</v>
      </c>
    </row>
    <row r="268" spans="1:8" ht="25.5">
      <c r="A268" s="172">
        <f t="shared" si="6"/>
        <v>257</v>
      </c>
      <c r="B268" s="185" t="s">
        <v>339</v>
      </c>
      <c r="C268" s="186" t="s">
        <v>72</v>
      </c>
      <c r="D268" s="186" t="s">
        <v>399</v>
      </c>
      <c r="E268" s="186" t="s">
        <v>848</v>
      </c>
      <c r="F268" s="186" t="s">
        <v>170</v>
      </c>
      <c r="G268" s="187">
        <v>1411699</v>
      </c>
      <c r="H268" s="173">
        <f t="shared" si="7"/>
        <v>1411.699</v>
      </c>
    </row>
    <row r="269" spans="1:8" ht="25.5">
      <c r="A269" s="172">
        <f aca="true" t="shared" si="8" ref="A269:A332">1+A268</f>
        <v>258</v>
      </c>
      <c r="B269" s="185" t="s">
        <v>989</v>
      </c>
      <c r="C269" s="186" t="s">
        <v>72</v>
      </c>
      <c r="D269" s="186" t="s">
        <v>399</v>
      </c>
      <c r="E269" s="186" t="s">
        <v>990</v>
      </c>
      <c r="F269" s="186" t="s">
        <v>19</v>
      </c>
      <c r="G269" s="187">
        <v>1658492</v>
      </c>
      <c r="H269" s="173">
        <f aca="true" t="shared" si="9" ref="H269:H332">G269/1000</f>
        <v>1658.492</v>
      </c>
    </row>
    <row r="270" spans="1:8" ht="12.75">
      <c r="A270" s="172">
        <f t="shared" si="8"/>
        <v>259</v>
      </c>
      <c r="B270" s="185" t="s">
        <v>296</v>
      </c>
      <c r="C270" s="186" t="s">
        <v>72</v>
      </c>
      <c r="D270" s="186" t="s">
        <v>399</v>
      </c>
      <c r="E270" s="186" t="s">
        <v>990</v>
      </c>
      <c r="F270" s="186" t="s">
        <v>175</v>
      </c>
      <c r="G270" s="187">
        <v>1658492</v>
      </c>
      <c r="H270" s="173">
        <f t="shared" si="9"/>
        <v>1658.492</v>
      </c>
    </row>
    <row r="271" spans="1:8" ht="102">
      <c r="A271" s="172">
        <f t="shared" si="8"/>
        <v>260</v>
      </c>
      <c r="B271" s="185" t="s">
        <v>1056</v>
      </c>
      <c r="C271" s="186" t="s">
        <v>72</v>
      </c>
      <c r="D271" s="186" t="s">
        <v>399</v>
      </c>
      <c r="E271" s="186" t="s">
        <v>1014</v>
      </c>
      <c r="F271" s="186" t="s">
        <v>19</v>
      </c>
      <c r="G271" s="187">
        <v>1000</v>
      </c>
      <c r="H271" s="173">
        <f t="shared" si="9"/>
        <v>1</v>
      </c>
    </row>
    <row r="272" spans="1:8" ht="12.75">
      <c r="A272" s="172">
        <f t="shared" si="8"/>
        <v>261</v>
      </c>
      <c r="B272" s="185" t="s">
        <v>296</v>
      </c>
      <c r="C272" s="186" t="s">
        <v>72</v>
      </c>
      <c r="D272" s="186" t="s">
        <v>399</v>
      </c>
      <c r="E272" s="186" t="s">
        <v>1014</v>
      </c>
      <c r="F272" s="186" t="s">
        <v>175</v>
      </c>
      <c r="G272" s="187">
        <v>1000</v>
      </c>
      <c r="H272" s="173">
        <f t="shared" si="9"/>
        <v>1</v>
      </c>
    </row>
    <row r="273" spans="1:8" ht="25.5">
      <c r="A273" s="172">
        <f t="shared" si="8"/>
        <v>262</v>
      </c>
      <c r="B273" s="185" t="s">
        <v>180</v>
      </c>
      <c r="C273" s="186" t="s">
        <v>72</v>
      </c>
      <c r="D273" s="186" t="s">
        <v>399</v>
      </c>
      <c r="E273" s="186" t="s">
        <v>479</v>
      </c>
      <c r="F273" s="186" t="s">
        <v>19</v>
      </c>
      <c r="G273" s="187">
        <v>99820</v>
      </c>
      <c r="H273" s="173">
        <f t="shared" si="9"/>
        <v>99.82</v>
      </c>
    </row>
    <row r="274" spans="1:8" ht="38.25">
      <c r="A274" s="172">
        <f t="shared" si="8"/>
        <v>263</v>
      </c>
      <c r="B274" s="185" t="s">
        <v>1118</v>
      </c>
      <c r="C274" s="186" t="s">
        <v>72</v>
      </c>
      <c r="D274" s="186" t="s">
        <v>399</v>
      </c>
      <c r="E274" s="186" t="s">
        <v>1119</v>
      </c>
      <c r="F274" s="186" t="s">
        <v>19</v>
      </c>
      <c r="G274" s="187">
        <v>99820</v>
      </c>
      <c r="H274" s="173">
        <f t="shared" si="9"/>
        <v>99.82</v>
      </c>
    </row>
    <row r="275" spans="1:8" ht="25.5">
      <c r="A275" s="172">
        <f t="shared" si="8"/>
        <v>264</v>
      </c>
      <c r="B275" s="185" t="s">
        <v>339</v>
      </c>
      <c r="C275" s="186" t="s">
        <v>72</v>
      </c>
      <c r="D275" s="186" t="s">
        <v>399</v>
      </c>
      <c r="E275" s="186" t="s">
        <v>1119</v>
      </c>
      <c r="F275" s="186" t="s">
        <v>170</v>
      </c>
      <c r="G275" s="187">
        <v>99820</v>
      </c>
      <c r="H275" s="173">
        <f t="shared" si="9"/>
        <v>99.82</v>
      </c>
    </row>
    <row r="276" spans="1:8" ht="25.5">
      <c r="A276" s="172">
        <f t="shared" si="8"/>
        <v>265</v>
      </c>
      <c r="B276" s="185" t="s">
        <v>819</v>
      </c>
      <c r="C276" s="186" t="s">
        <v>72</v>
      </c>
      <c r="D276" s="186" t="s">
        <v>820</v>
      </c>
      <c r="E276" s="186" t="s">
        <v>478</v>
      </c>
      <c r="F276" s="186" t="s">
        <v>19</v>
      </c>
      <c r="G276" s="187">
        <v>1783350</v>
      </c>
      <c r="H276" s="173">
        <f t="shared" si="9"/>
        <v>1783.35</v>
      </c>
    </row>
    <row r="277" spans="1:8" ht="25.5">
      <c r="A277" s="172">
        <f t="shared" si="8"/>
        <v>266</v>
      </c>
      <c r="B277" s="185" t="s">
        <v>821</v>
      </c>
      <c r="C277" s="186" t="s">
        <v>72</v>
      </c>
      <c r="D277" s="186" t="s">
        <v>822</v>
      </c>
      <c r="E277" s="186" t="s">
        <v>478</v>
      </c>
      <c r="F277" s="186" t="s">
        <v>19</v>
      </c>
      <c r="G277" s="187">
        <v>1783350</v>
      </c>
      <c r="H277" s="173">
        <f t="shared" si="9"/>
        <v>1783.35</v>
      </c>
    </row>
    <row r="278" spans="1:8" ht="76.5">
      <c r="A278" s="172">
        <f t="shared" si="8"/>
        <v>267</v>
      </c>
      <c r="B278" s="185" t="s">
        <v>1252</v>
      </c>
      <c r="C278" s="186" t="s">
        <v>72</v>
      </c>
      <c r="D278" s="186" t="s">
        <v>822</v>
      </c>
      <c r="E278" s="186" t="s">
        <v>521</v>
      </c>
      <c r="F278" s="186" t="s">
        <v>19</v>
      </c>
      <c r="G278" s="187">
        <v>1783350</v>
      </c>
      <c r="H278" s="173">
        <f t="shared" si="9"/>
        <v>1783.35</v>
      </c>
    </row>
    <row r="279" spans="1:8" ht="12.75">
      <c r="A279" s="172">
        <f t="shared" si="8"/>
        <v>268</v>
      </c>
      <c r="B279" s="185" t="s">
        <v>918</v>
      </c>
      <c r="C279" s="186" t="s">
        <v>72</v>
      </c>
      <c r="D279" s="186" t="s">
        <v>822</v>
      </c>
      <c r="E279" s="186" t="s">
        <v>823</v>
      </c>
      <c r="F279" s="186" t="s">
        <v>19</v>
      </c>
      <c r="G279" s="187">
        <v>1783350</v>
      </c>
      <c r="H279" s="173">
        <f t="shared" si="9"/>
        <v>1783.35</v>
      </c>
    </row>
    <row r="280" spans="1:8" ht="51">
      <c r="A280" s="172">
        <f t="shared" si="8"/>
        <v>269</v>
      </c>
      <c r="B280" s="185" t="s">
        <v>851</v>
      </c>
      <c r="C280" s="186" t="s">
        <v>72</v>
      </c>
      <c r="D280" s="186" t="s">
        <v>822</v>
      </c>
      <c r="E280" s="186" t="s">
        <v>852</v>
      </c>
      <c r="F280" s="186" t="s">
        <v>19</v>
      </c>
      <c r="G280" s="187">
        <v>200000</v>
      </c>
      <c r="H280" s="173">
        <f t="shared" si="9"/>
        <v>200</v>
      </c>
    </row>
    <row r="281" spans="1:8" ht="51">
      <c r="A281" s="172">
        <f t="shared" si="8"/>
        <v>270</v>
      </c>
      <c r="B281" s="185" t="s">
        <v>286</v>
      </c>
      <c r="C281" s="186" t="s">
        <v>72</v>
      </c>
      <c r="D281" s="186" t="s">
        <v>822</v>
      </c>
      <c r="E281" s="186" t="s">
        <v>852</v>
      </c>
      <c r="F281" s="186" t="s">
        <v>172</v>
      </c>
      <c r="G281" s="187">
        <v>200000</v>
      </c>
      <c r="H281" s="173">
        <f t="shared" si="9"/>
        <v>200</v>
      </c>
    </row>
    <row r="282" spans="1:8" ht="63.75">
      <c r="A282" s="172">
        <f t="shared" si="8"/>
        <v>271</v>
      </c>
      <c r="B282" s="185" t="s">
        <v>853</v>
      </c>
      <c r="C282" s="186" t="s">
        <v>72</v>
      </c>
      <c r="D282" s="186" t="s">
        <v>822</v>
      </c>
      <c r="E282" s="186" t="s">
        <v>854</v>
      </c>
      <c r="F282" s="186" t="s">
        <v>19</v>
      </c>
      <c r="G282" s="187">
        <v>883350</v>
      </c>
      <c r="H282" s="173">
        <f t="shared" si="9"/>
        <v>883.35</v>
      </c>
    </row>
    <row r="283" spans="1:8" ht="51">
      <c r="A283" s="172">
        <f t="shared" si="8"/>
        <v>272</v>
      </c>
      <c r="B283" s="185" t="s">
        <v>286</v>
      </c>
      <c r="C283" s="186" t="s">
        <v>72</v>
      </c>
      <c r="D283" s="186" t="s">
        <v>822</v>
      </c>
      <c r="E283" s="186" t="s">
        <v>854</v>
      </c>
      <c r="F283" s="186" t="s">
        <v>172</v>
      </c>
      <c r="G283" s="187">
        <v>883350</v>
      </c>
      <c r="H283" s="173">
        <f t="shared" si="9"/>
        <v>883.35</v>
      </c>
    </row>
    <row r="284" spans="1:8" ht="76.5">
      <c r="A284" s="172">
        <f t="shared" si="8"/>
        <v>273</v>
      </c>
      <c r="B284" s="185" t="s">
        <v>855</v>
      </c>
      <c r="C284" s="186" t="s">
        <v>72</v>
      </c>
      <c r="D284" s="186" t="s">
        <v>822</v>
      </c>
      <c r="E284" s="186" t="s">
        <v>856</v>
      </c>
      <c r="F284" s="186" t="s">
        <v>19</v>
      </c>
      <c r="G284" s="187">
        <v>700000</v>
      </c>
      <c r="H284" s="173">
        <f t="shared" si="9"/>
        <v>700</v>
      </c>
    </row>
    <row r="285" spans="1:8" ht="25.5">
      <c r="A285" s="172">
        <f t="shared" si="8"/>
        <v>274</v>
      </c>
      <c r="B285" s="185" t="s">
        <v>339</v>
      </c>
      <c r="C285" s="186" t="s">
        <v>72</v>
      </c>
      <c r="D285" s="186" t="s">
        <v>822</v>
      </c>
      <c r="E285" s="186" t="s">
        <v>856</v>
      </c>
      <c r="F285" s="186" t="s">
        <v>170</v>
      </c>
      <c r="G285" s="187">
        <v>700000</v>
      </c>
      <c r="H285" s="173">
        <f t="shared" si="9"/>
        <v>700</v>
      </c>
    </row>
    <row r="286" spans="1:8" ht="12.75">
      <c r="A286" s="172">
        <f t="shared" si="8"/>
        <v>275</v>
      </c>
      <c r="B286" s="185" t="s">
        <v>444</v>
      </c>
      <c r="C286" s="186" t="s">
        <v>72</v>
      </c>
      <c r="D286" s="186" t="s">
        <v>66</v>
      </c>
      <c r="E286" s="186" t="s">
        <v>478</v>
      </c>
      <c r="F286" s="186" t="s">
        <v>19</v>
      </c>
      <c r="G286" s="187">
        <v>104205009</v>
      </c>
      <c r="H286" s="173">
        <f t="shared" si="9"/>
        <v>104205.009</v>
      </c>
    </row>
    <row r="287" spans="1:8" ht="12.75">
      <c r="A287" s="172">
        <f t="shared" si="8"/>
        <v>276</v>
      </c>
      <c r="B287" s="185" t="s">
        <v>445</v>
      </c>
      <c r="C287" s="186" t="s">
        <v>72</v>
      </c>
      <c r="D287" s="186" t="s">
        <v>67</v>
      </c>
      <c r="E287" s="186" t="s">
        <v>478</v>
      </c>
      <c r="F287" s="186" t="s">
        <v>19</v>
      </c>
      <c r="G287" s="187">
        <v>4765387</v>
      </c>
      <c r="H287" s="173">
        <f t="shared" si="9"/>
        <v>4765.387</v>
      </c>
    </row>
    <row r="288" spans="1:8" ht="25.5">
      <c r="A288" s="172">
        <f t="shared" si="8"/>
        <v>277</v>
      </c>
      <c r="B288" s="185" t="s">
        <v>180</v>
      </c>
      <c r="C288" s="186" t="s">
        <v>72</v>
      </c>
      <c r="D288" s="186" t="s">
        <v>67</v>
      </c>
      <c r="E288" s="186" t="s">
        <v>479</v>
      </c>
      <c r="F288" s="186" t="s">
        <v>19</v>
      </c>
      <c r="G288" s="187">
        <v>4765387</v>
      </c>
      <c r="H288" s="173">
        <f t="shared" si="9"/>
        <v>4765.387</v>
      </c>
    </row>
    <row r="289" spans="1:8" ht="25.5">
      <c r="A289" s="172">
        <f t="shared" si="8"/>
        <v>278</v>
      </c>
      <c r="B289" s="185" t="s">
        <v>327</v>
      </c>
      <c r="C289" s="186" t="s">
        <v>72</v>
      </c>
      <c r="D289" s="186" t="s">
        <v>67</v>
      </c>
      <c r="E289" s="186" t="s">
        <v>555</v>
      </c>
      <c r="F289" s="186" t="s">
        <v>19</v>
      </c>
      <c r="G289" s="187">
        <v>4765387</v>
      </c>
      <c r="H289" s="173">
        <f t="shared" si="9"/>
        <v>4765.387</v>
      </c>
    </row>
    <row r="290" spans="1:8" ht="25.5">
      <c r="A290" s="172">
        <f t="shared" si="8"/>
        <v>279</v>
      </c>
      <c r="B290" s="185" t="s">
        <v>328</v>
      </c>
      <c r="C290" s="186" t="s">
        <v>72</v>
      </c>
      <c r="D290" s="186" t="s">
        <v>67</v>
      </c>
      <c r="E290" s="186" t="s">
        <v>555</v>
      </c>
      <c r="F290" s="186" t="s">
        <v>176</v>
      </c>
      <c r="G290" s="187">
        <v>4765387</v>
      </c>
      <c r="H290" s="173">
        <f t="shared" si="9"/>
        <v>4765.387</v>
      </c>
    </row>
    <row r="291" spans="1:8" ht="25.5">
      <c r="A291" s="172">
        <f t="shared" si="8"/>
        <v>280</v>
      </c>
      <c r="B291" s="185" t="s">
        <v>446</v>
      </c>
      <c r="C291" s="186" t="s">
        <v>72</v>
      </c>
      <c r="D291" s="186" t="s">
        <v>68</v>
      </c>
      <c r="E291" s="186" t="s">
        <v>478</v>
      </c>
      <c r="F291" s="186" t="s">
        <v>19</v>
      </c>
      <c r="G291" s="187">
        <v>93065739</v>
      </c>
      <c r="H291" s="173">
        <f t="shared" si="9"/>
        <v>93065.739</v>
      </c>
    </row>
    <row r="292" spans="1:8" ht="76.5">
      <c r="A292" s="172">
        <f t="shared" si="8"/>
        <v>281</v>
      </c>
      <c r="B292" s="185" t="s">
        <v>1252</v>
      </c>
      <c r="C292" s="186" t="s">
        <v>72</v>
      </c>
      <c r="D292" s="186" t="s">
        <v>68</v>
      </c>
      <c r="E292" s="186" t="s">
        <v>521</v>
      </c>
      <c r="F292" s="186" t="s">
        <v>19</v>
      </c>
      <c r="G292" s="187">
        <v>2675400</v>
      </c>
      <c r="H292" s="173">
        <f t="shared" si="9"/>
        <v>2675.4</v>
      </c>
    </row>
    <row r="293" spans="1:8" ht="114.75">
      <c r="A293" s="172">
        <f t="shared" si="8"/>
        <v>282</v>
      </c>
      <c r="B293" s="185" t="s">
        <v>326</v>
      </c>
      <c r="C293" s="186" t="s">
        <v>72</v>
      </c>
      <c r="D293" s="186" t="s">
        <v>68</v>
      </c>
      <c r="E293" s="186" t="s">
        <v>554</v>
      </c>
      <c r="F293" s="186" t="s">
        <v>19</v>
      </c>
      <c r="G293" s="187">
        <v>2675400</v>
      </c>
      <c r="H293" s="173">
        <f t="shared" si="9"/>
        <v>2675.4</v>
      </c>
    </row>
    <row r="294" spans="1:8" ht="63.75">
      <c r="A294" s="172">
        <f t="shared" si="8"/>
        <v>283</v>
      </c>
      <c r="B294" s="185" t="s">
        <v>1057</v>
      </c>
      <c r="C294" s="186" t="s">
        <v>72</v>
      </c>
      <c r="D294" s="186" t="s">
        <v>68</v>
      </c>
      <c r="E294" s="186" t="s">
        <v>1058</v>
      </c>
      <c r="F294" s="186" t="s">
        <v>19</v>
      </c>
      <c r="G294" s="187">
        <v>728500</v>
      </c>
      <c r="H294" s="173">
        <f t="shared" si="9"/>
        <v>728.5</v>
      </c>
    </row>
    <row r="295" spans="1:8" ht="38.25">
      <c r="A295" s="172">
        <f t="shared" si="8"/>
        <v>284</v>
      </c>
      <c r="B295" s="185" t="s">
        <v>329</v>
      </c>
      <c r="C295" s="186" t="s">
        <v>72</v>
      </c>
      <c r="D295" s="186" t="s">
        <v>68</v>
      </c>
      <c r="E295" s="186" t="s">
        <v>1058</v>
      </c>
      <c r="F295" s="186" t="s">
        <v>177</v>
      </c>
      <c r="G295" s="187">
        <v>728500</v>
      </c>
      <c r="H295" s="173">
        <f t="shared" si="9"/>
        <v>728.5</v>
      </c>
    </row>
    <row r="296" spans="1:8" ht="89.25">
      <c r="A296" s="172">
        <f t="shared" si="8"/>
        <v>285</v>
      </c>
      <c r="B296" s="185" t="s">
        <v>857</v>
      </c>
      <c r="C296" s="186" t="s">
        <v>72</v>
      </c>
      <c r="D296" s="186" t="s">
        <v>68</v>
      </c>
      <c r="E296" s="186" t="s">
        <v>858</v>
      </c>
      <c r="F296" s="186" t="s">
        <v>19</v>
      </c>
      <c r="G296" s="187">
        <v>1152900</v>
      </c>
      <c r="H296" s="173">
        <f t="shared" si="9"/>
        <v>1152.9</v>
      </c>
    </row>
    <row r="297" spans="1:8" ht="38.25">
      <c r="A297" s="172">
        <f t="shared" si="8"/>
        <v>286</v>
      </c>
      <c r="B297" s="185" t="s">
        <v>329</v>
      </c>
      <c r="C297" s="186" t="s">
        <v>72</v>
      </c>
      <c r="D297" s="186" t="s">
        <v>68</v>
      </c>
      <c r="E297" s="186" t="s">
        <v>858</v>
      </c>
      <c r="F297" s="186" t="s">
        <v>177</v>
      </c>
      <c r="G297" s="187">
        <v>1152900</v>
      </c>
      <c r="H297" s="173">
        <f t="shared" si="9"/>
        <v>1152.9</v>
      </c>
    </row>
    <row r="298" spans="1:8" ht="63.75">
      <c r="A298" s="172">
        <f t="shared" si="8"/>
        <v>287</v>
      </c>
      <c r="B298" s="185" t="s">
        <v>1057</v>
      </c>
      <c r="C298" s="186" t="s">
        <v>72</v>
      </c>
      <c r="D298" s="186" t="s">
        <v>68</v>
      </c>
      <c r="E298" s="186" t="s">
        <v>1059</v>
      </c>
      <c r="F298" s="186" t="s">
        <v>19</v>
      </c>
      <c r="G298" s="187">
        <v>794000</v>
      </c>
      <c r="H298" s="173">
        <f t="shared" si="9"/>
        <v>794</v>
      </c>
    </row>
    <row r="299" spans="1:8" ht="38.25">
      <c r="A299" s="172">
        <f t="shared" si="8"/>
        <v>288</v>
      </c>
      <c r="B299" s="185" t="s">
        <v>329</v>
      </c>
      <c r="C299" s="186" t="s">
        <v>72</v>
      </c>
      <c r="D299" s="186" t="s">
        <v>68</v>
      </c>
      <c r="E299" s="186" t="s">
        <v>1059</v>
      </c>
      <c r="F299" s="186" t="s">
        <v>177</v>
      </c>
      <c r="G299" s="187">
        <v>794000</v>
      </c>
      <c r="H299" s="173">
        <f t="shared" si="9"/>
        <v>794</v>
      </c>
    </row>
    <row r="300" spans="1:8" ht="76.5">
      <c r="A300" s="172">
        <f t="shared" si="8"/>
        <v>289</v>
      </c>
      <c r="B300" s="185" t="s">
        <v>824</v>
      </c>
      <c r="C300" s="186" t="s">
        <v>72</v>
      </c>
      <c r="D300" s="186" t="s">
        <v>68</v>
      </c>
      <c r="E300" s="186" t="s">
        <v>556</v>
      </c>
      <c r="F300" s="186" t="s">
        <v>19</v>
      </c>
      <c r="G300" s="187">
        <v>90048217</v>
      </c>
      <c r="H300" s="173">
        <f t="shared" si="9"/>
        <v>90048.217</v>
      </c>
    </row>
    <row r="301" spans="1:8" ht="51">
      <c r="A301" s="172">
        <f t="shared" si="8"/>
        <v>290</v>
      </c>
      <c r="B301" s="185" t="s">
        <v>330</v>
      </c>
      <c r="C301" s="186" t="s">
        <v>72</v>
      </c>
      <c r="D301" s="186" t="s">
        <v>68</v>
      </c>
      <c r="E301" s="186" t="s">
        <v>557</v>
      </c>
      <c r="F301" s="186" t="s">
        <v>19</v>
      </c>
      <c r="G301" s="187">
        <v>200000</v>
      </c>
      <c r="H301" s="173">
        <f t="shared" si="9"/>
        <v>200</v>
      </c>
    </row>
    <row r="302" spans="1:8" ht="12.75">
      <c r="A302" s="172">
        <f t="shared" si="8"/>
        <v>291</v>
      </c>
      <c r="B302" s="185" t="s">
        <v>311</v>
      </c>
      <c r="C302" s="186" t="s">
        <v>72</v>
      </c>
      <c r="D302" s="186" t="s">
        <v>68</v>
      </c>
      <c r="E302" s="186" t="s">
        <v>557</v>
      </c>
      <c r="F302" s="186" t="s">
        <v>167</v>
      </c>
      <c r="G302" s="187">
        <v>200000</v>
      </c>
      <c r="H302" s="173">
        <f t="shared" si="9"/>
        <v>200</v>
      </c>
    </row>
    <row r="303" spans="1:8" ht="38.25">
      <c r="A303" s="172">
        <f t="shared" si="8"/>
        <v>292</v>
      </c>
      <c r="B303" s="185" t="s">
        <v>331</v>
      </c>
      <c r="C303" s="186" t="s">
        <v>72</v>
      </c>
      <c r="D303" s="186" t="s">
        <v>68</v>
      </c>
      <c r="E303" s="186" t="s">
        <v>558</v>
      </c>
      <c r="F303" s="186" t="s">
        <v>19</v>
      </c>
      <c r="G303" s="187">
        <v>100000</v>
      </c>
      <c r="H303" s="173">
        <f t="shared" si="9"/>
        <v>100</v>
      </c>
    </row>
    <row r="304" spans="1:8" ht="51">
      <c r="A304" s="172">
        <f t="shared" si="8"/>
        <v>293</v>
      </c>
      <c r="B304" s="185" t="s">
        <v>286</v>
      </c>
      <c r="C304" s="186" t="s">
        <v>72</v>
      </c>
      <c r="D304" s="186" t="s">
        <v>68</v>
      </c>
      <c r="E304" s="186" t="s">
        <v>558</v>
      </c>
      <c r="F304" s="186" t="s">
        <v>172</v>
      </c>
      <c r="G304" s="187">
        <v>100000</v>
      </c>
      <c r="H304" s="173">
        <f t="shared" si="9"/>
        <v>100</v>
      </c>
    </row>
    <row r="305" spans="1:8" ht="38.25">
      <c r="A305" s="172">
        <f t="shared" si="8"/>
        <v>294</v>
      </c>
      <c r="B305" s="185" t="s">
        <v>332</v>
      </c>
      <c r="C305" s="186" t="s">
        <v>72</v>
      </c>
      <c r="D305" s="186" t="s">
        <v>68</v>
      </c>
      <c r="E305" s="186" t="s">
        <v>559</v>
      </c>
      <c r="F305" s="186" t="s">
        <v>19</v>
      </c>
      <c r="G305" s="187">
        <v>380000</v>
      </c>
      <c r="H305" s="173">
        <f t="shared" si="9"/>
        <v>380</v>
      </c>
    </row>
    <row r="306" spans="1:8" ht="51">
      <c r="A306" s="172">
        <f t="shared" si="8"/>
        <v>295</v>
      </c>
      <c r="B306" s="185" t="s">
        <v>414</v>
      </c>
      <c r="C306" s="186" t="s">
        <v>72</v>
      </c>
      <c r="D306" s="186" t="s">
        <v>68</v>
      </c>
      <c r="E306" s="186" t="s">
        <v>559</v>
      </c>
      <c r="F306" s="186" t="s">
        <v>409</v>
      </c>
      <c r="G306" s="187">
        <v>380000</v>
      </c>
      <c r="H306" s="173">
        <f t="shared" si="9"/>
        <v>380</v>
      </c>
    </row>
    <row r="307" spans="1:8" ht="140.25">
      <c r="A307" s="172">
        <f t="shared" si="8"/>
        <v>296</v>
      </c>
      <c r="B307" s="185" t="s">
        <v>560</v>
      </c>
      <c r="C307" s="186" t="s">
        <v>72</v>
      </c>
      <c r="D307" s="186" t="s">
        <v>68</v>
      </c>
      <c r="E307" s="186" t="s">
        <v>561</v>
      </c>
      <c r="F307" s="186" t="s">
        <v>19</v>
      </c>
      <c r="G307" s="187">
        <v>110000</v>
      </c>
      <c r="H307" s="173">
        <f t="shared" si="9"/>
        <v>110</v>
      </c>
    </row>
    <row r="308" spans="1:8" ht="51">
      <c r="A308" s="172">
        <f t="shared" si="8"/>
        <v>297</v>
      </c>
      <c r="B308" s="185" t="s">
        <v>286</v>
      </c>
      <c r="C308" s="186" t="s">
        <v>72</v>
      </c>
      <c r="D308" s="186" t="s">
        <v>68</v>
      </c>
      <c r="E308" s="186" t="s">
        <v>561</v>
      </c>
      <c r="F308" s="186" t="s">
        <v>172</v>
      </c>
      <c r="G308" s="187">
        <v>110000</v>
      </c>
      <c r="H308" s="173">
        <f t="shared" si="9"/>
        <v>110</v>
      </c>
    </row>
    <row r="309" spans="1:8" ht="51">
      <c r="A309" s="172">
        <f t="shared" si="8"/>
        <v>298</v>
      </c>
      <c r="B309" s="185" t="s">
        <v>333</v>
      </c>
      <c r="C309" s="186" t="s">
        <v>72</v>
      </c>
      <c r="D309" s="186" t="s">
        <v>68</v>
      </c>
      <c r="E309" s="186" t="s">
        <v>562</v>
      </c>
      <c r="F309" s="186" t="s">
        <v>19</v>
      </c>
      <c r="G309" s="187">
        <v>10000</v>
      </c>
      <c r="H309" s="173">
        <f t="shared" si="9"/>
        <v>10</v>
      </c>
    </row>
    <row r="310" spans="1:8" ht="51">
      <c r="A310" s="172">
        <f t="shared" si="8"/>
        <v>299</v>
      </c>
      <c r="B310" s="185" t="s">
        <v>286</v>
      </c>
      <c r="C310" s="186" t="s">
        <v>72</v>
      </c>
      <c r="D310" s="186" t="s">
        <v>68</v>
      </c>
      <c r="E310" s="186" t="s">
        <v>562</v>
      </c>
      <c r="F310" s="186" t="s">
        <v>172</v>
      </c>
      <c r="G310" s="187">
        <v>10000</v>
      </c>
      <c r="H310" s="173">
        <f t="shared" si="9"/>
        <v>10</v>
      </c>
    </row>
    <row r="311" spans="1:8" ht="242.25">
      <c r="A311" s="172">
        <f t="shared" si="8"/>
        <v>300</v>
      </c>
      <c r="B311" s="185" t="s">
        <v>563</v>
      </c>
      <c r="C311" s="186" t="s">
        <v>72</v>
      </c>
      <c r="D311" s="186" t="s">
        <v>68</v>
      </c>
      <c r="E311" s="186" t="s">
        <v>564</v>
      </c>
      <c r="F311" s="186" t="s">
        <v>19</v>
      </c>
      <c r="G311" s="187">
        <v>11356417</v>
      </c>
      <c r="H311" s="173">
        <f t="shared" si="9"/>
        <v>11356.417</v>
      </c>
    </row>
    <row r="312" spans="1:8" ht="51">
      <c r="A312" s="172">
        <f t="shared" si="8"/>
        <v>301</v>
      </c>
      <c r="B312" s="185" t="s">
        <v>286</v>
      </c>
      <c r="C312" s="186" t="s">
        <v>72</v>
      </c>
      <c r="D312" s="186" t="s">
        <v>68</v>
      </c>
      <c r="E312" s="186" t="s">
        <v>564</v>
      </c>
      <c r="F312" s="186" t="s">
        <v>172</v>
      </c>
      <c r="G312" s="187">
        <v>166837</v>
      </c>
      <c r="H312" s="173">
        <f t="shared" si="9"/>
        <v>166.837</v>
      </c>
    </row>
    <row r="313" spans="1:8" ht="38.25">
      <c r="A313" s="172">
        <f t="shared" si="8"/>
        <v>302</v>
      </c>
      <c r="B313" s="185" t="s">
        <v>329</v>
      </c>
      <c r="C313" s="186" t="s">
        <v>72</v>
      </c>
      <c r="D313" s="186" t="s">
        <v>68</v>
      </c>
      <c r="E313" s="186" t="s">
        <v>564</v>
      </c>
      <c r="F313" s="186" t="s">
        <v>177</v>
      </c>
      <c r="G313" s="187">
        <v>11189580</v>
      </c>
      <c r="H313" s="173">
        <f t="shared" si="9"/>
        <v>11189.58</v>
      </c>
    </row>
    <row r="314" spans="1:8" ht="216.75">
      <c r="A314" s="172">
        <f t="shared" si="8"/>
        <v>303</v>
      </c>
      <c r="B314" s="185" t="s">
        <v>565</v>
      </c>
      <c r="C314" s="186" t="s">
        <v>72</v>
      </c>
      <c r="D314" s="186" t="s">
        <v>68</v>
      </c>
      <c r="E314" s="186" t="s">
        <v>566</v>
      </c>
      <c r="F314" s="186" t="s">
        <v>19</v>
      </c>
      <c r="G314" s="187">
        <v>69258500</v>
      </c>
      <c r="H314" s="173">
        <f t="shared" si="9"/>
        <v>69258.5</v>
      </c>
    </row>
    <row r="315" spans="1:8" ht="51">
      <c r="A315" s="172">
        <f t="shared" si="8"/>
        <v>304</v>
      </c>
      <c r="B315" s="185" t="s">
        <v>286</v>
      </c>
      <c r="C315" s="186" t="s">
        <v>72</v>
      </c>
      <c r="D315" s="186" t="s">
        <v>68</v>
      </c>
      <c r="E315" s="186" t="s">
        <v>566</v>
      </c>
      <c r="F315" s="186" t="s">
        <v>172</v>
      </c>
      <c r="G315" s="187">
        <v>840000</v>
      </c>
      <c r="H315" s="173">
        <f t="shared" si="9"/>
        <v>840</v>
      </c>
    </row>
    <row r="316" spans="1:8" ht="38.25">
      <c r="A316" s="172">
        <f t="shared" si="8"/>
        <v>305</v>
      </c>
      <c r="B316" s="185" t="s">
        <v>329</v>
      </c>
      <c r="C316" s="186" t="s">
        <v>72</v>
      </c>
      <c r="D316" s="186" t="s">
        <v>68</v>
      </c>
      <c r="E316" s="186" t="s">
        <v>566</v>
      </c>
      <c r="F316" s="186" t="s">
        <v>177</v>
      </c>
      <c r="G316" s="187">
        <v>68418500</v>
      </c>
      <c r="H316" s="173">
        <f t="shared" si="9"/>
        <v>68418.5</v>
      </c>
    </row>
    <row r="317" spans="1:8" ht="114.75">
      <c r="A317" s="172">
        <f t="shared" si="8"/>
        <v>306</v>
      </c>
      <c r="B317" s="185" t="s">
        <v>567</v>
      </c>
      <c r="C317" s="186" t="s">
        <v>72</v>
      </c>
      <c r="D317" s="186" t="s">
        <v>68</v>
      </c>
      <c r="E317" s="186" t="s">
        <v>568</v>
      </c>
      <c r="F317" s="186" t="s">
        <v>19</v>
      </c>
      <c r="G317" s="187">
        <v>8627000</v>
      </c>
      <c r="H317" s="173">
        <f t="shared" si="9"/>
        <v>8627</v>
      </c>
    </row>
    <row r="318" spans="1:8" ht="51">
      <c r="A318" s="172">
        <f t="shared" si="8"/>
        <v>307</v>
      </c>
      <c r="B318" s="185" t="s">
        <v>286</v>
      </c>
      <c r="C318" s="186" t="s">
        <v>72</v>
      </c>
      <c r="D318" s="186" t="s">
        <v>68</v>
      </c>
      <c r="E318" s="186" t="s">
        <v>568</v>
      </c>
      <c r="F318" s="186" t="s">
        <v>172</v>
      </c>
      <c r="G318" s="187">
        <v>119000</v>
      </c>
      <c r="H318" s="173">
        <f t="shared" si="9"/>
        <v>119</v>
      </c>
    </row>
    <row r="319" spans="1:8" ht="38.25">
      <c r="A319" s="172">
        <f t="shared" si="8"/>
        <v>308</v>
      </c>
      <c r="B319" s="185" t="s">
        <v>329</v>
      </c>
      <c r="C319" s="186" t="s">
        <v>72</v>
      </c>
      <c r="D319" s="186" t="s">
        <v>68</v>
      </c>
      <c r="E319" s="186" t="s">
        <v>568</v>
      </c>
      <c r="F319" s="186" t="s">
        <v>177</v>
      </c>
      <c r="G319" s="187">
        <v>8508000</v>
      </c>
      <c r="H319" s="173">
        <f t="shared" si="9"/>
        <v>8508</v>
      </c>
    </row>
    <row r="320" spans="1:8" ht="255">
      <c r="A320" s="172">
        <f t="shared" si="8"/>
        <v>309</v>
      </c>
      <c r="B320" s="185" t="s">
        <v>952</v>
      </c>
      <c r="C320" s="186" t="s">
        <v>72</v>
      </c>
      <c r="D320" s="186" t="s">
        <v>68</v>
      </c>
      <c r="E320" s="186" t="s">
        <v>953</v>
      </c>
      <c r="F320" s="186" t="s">
        <v>19</v>
      </c>
      <c r="G320" s="187">
        <v>6300</v>
      </c>
      <c r="H320" s="173">
        <f t="shared" si="9"/>
        <v>6.3</v>
      </c>
    </row>
    <row r="321" spans="1:8" ht="38.25">
      <c r="A321" s="172">
        <f t="shared" si="8"/>
        <v>310</v>
      </c>
      <c r="B321" s="185" t="s">
        <v>329</v>
      </c>
      <c r="C321" s="186" t="s">
        <v>72</v>
      </c>
      <c r="D321" s="186" t="s">
        <v>68</v>
      </c>
      <c r="E321" s="186" t="s">
        <v>953</v>
      </c>
      <c r="F321" s="186" t="s">
        <v>177</v>
      </c>
      <c r="G321" s="187">
        <v>6300</v>
      </c>
      <c r="H321" s="173">
        <f t="shared" si="9"/>
        <v>6.3</v>
      </c>
    </row>
    <row r="322" spans="1:8" ht="25.5">
      <c r="A322" s="172">
        <f t="shared" si="8"/>
        <v>311</v>
      </c>
      <c r="B322" s="185" t="s">
        <v>180</v>
      </c>
      <c r="C322" s="186" t="s">
        <v>72</v>
      </c>
      <c r="D322" s="186" t="s">
        <v>68</v>
      </c>
      <c r="E322" s="186" t="s">
        <v>479</v>
      </c>
      <c r="F322" s="186" t="s">
        <v>19</v>
      </c>
      <c r="G322" s="187">
        <v>342122</v>
      </c>
      <c r="H322" s="173">
        <f t="shared" si="9"/>
        <v>342.122</v>
      </c>
    </row>
    <row r="323" spans="1:8" ht="38.25">
      <c r="A323" s="172">
        <f t="shared" si="8"/>
        <v>312</v>
      </c>
      <c r="B323" s="185" t="s">
        <v>334</v>
      </c>
      <c r="C323" s="186" t="s">
        <v>72</v>
      </c>
      <c r="D323" s="186" t="s">
        <v>68</v>
      </c>
      <c r="E323" s="186" t="s">
        <v>569</v>
      </c>
      <c r="F323" s="186" t="s">
        <v>19</v>
      </c>
      <c r="G323" s="187">
        <v>342122</v>
      </c>
      <c r="H323" s="173">
        <f t="shared" si="9"/>
        <v>342.122</v>
      </c>
    </row>
    <row r="324" spans="1:8" ht="38.25">
      <c r="A324" s="172">
        <f t="shared" si="8"/>
        <v>313</v>
      </c>
      <c r="B324" s="185" t="s">
        <v>335</v>
      </c>
      <c r="C324" s="186" t="s">
        <v>72</v>
      </c>
      <c r="D324" s="186" t="s">
        <v>68</v>
      </c>
      <c r="E324" s="186" t="s">
        <v>569</v>
      </c>
      <c r="F324" s="186" t="s">
        <v>169</v>
      </c>
      <c r="G324" s="187">
        <v>308282</v>
      </c>
      <c r="H324" s="173">
        <f t="shared" si="9"/>
        <v>308.282</v>
      </c>
    </row>
    <row r="325" spans="1:8" ht="12.75">
      <c r="A325" s="172">
        <f t="shared" si="8"/>
        <v>314</v>
      </c>
      <c r="B325" s="185" t="s">
        <v>311</v>
      </c>
      <c r="C325" s="186" t="s">
        <v>72</v>
      </c>
      <c r="D325" s="186" t="s">
        <v>68</v>
      </c>
      <c r="E325" s="186" t="s">
        <v>569</v>
      </c>
      <c r="F325" s="186" t="s">
        <v>167</v>
      </c>
      <c r="G325" s="187">
        <v>33840</v>
      </c>
      <c r="H325" s="173">
        <f t="shared" si="9"/>
        <v>33.84</v>
      </c>
    </row>
    <row r="326" spans="1:8" ht="25.5">
      <c r="A326" s="172">
        <f t="shared" si="8"/>
        <v>315</v>
      </c>
      <c r="B326" s="185" t="s">
        <v>447</v>
      </c>
      <c r="C326" s="186" t="s">
        <v>72</v>
      </c>
      <c r="D326" s="186" t="s">
        <v>149</v>
      </c>
      <c r="E326" s="186" t="s">
        <v>478</v>
      </c>
      <c r="F326" s="186" t="s">
        <v>19</v>
      </c>
      <c r="G326" s="187">
        <v>6373883</v>
      </c>
      <c r="H326" s="173">
        <f t="shared" si="9"/>
        <v>6373.883</v>
      </c>
    </row>
    <row r="327" spans="1:8" ht="76.5">
      <c r="A327" s="172">
        <f t="shared" si="8"/>
        <v>316</v>
      </c>
      <c r="B327" s="185" t="s">
        <v>824</v>
      </c>
      <c r="C327" s="186" t="s">
        <v>72</v>
      </c>
      <c r="D327" s="186" t="s">
        <v>149</v>
      </c>
      <c r="E327" s="186" t="s">
        <v>556</v>
      </c>
      <c r="F327" s="186" t="s">
        <v>19</v>
      </c>
      <c r="G327" s="187">
        <v>6373883</v>
      </c>
      <c r="H327" s="173">
        <f t="shared" si="9"/>
        <v>6373.883</v>
      </c>
    </row>
    <row r="328" spans="1:8" ht="242.25">
      <c r="A328" s="172">
        <f t="shared" si="8"/>
        <v>317</v>
      </c>
      <c r="B328" s="185" t="s">
        <v>563</v>
      </c>
      <c r="C328" s="186" t="s">
        <v>72</v>
      </c>
      <c r="D328" s="186" t="s">
        <v>149</v>
      </c>
      <c r="E328" s="186" t="s">
        <v>564</v>
      </c>
      <c r="F328" s="186" t="s">
        <v>19</v>
      </c>
      <c r="G328" s="187">
        <v>526883</v>
      </c>
      <c r="H328" s="173">
        <f t="shared" si="9"/>
        <v>526.883</v>
      </c>
    </row>
    <row r="329" spans="1:8" ht="25.5">
      <c r="A329" s="172">
        <f t="shared" si="8"/>
        <v>318</v>
      </c>
      <c r="B329" s="185" t="s">
        <v>293</v>
      </c>
      <c r="C329" s="186" t="s">
        <v>72</v>
      </c>
      <c r="D329" s="186" t="s">
        <v>149</v>
      </c>
      <c r="E329" s="186" t="s">
        <v>564</v>
      </c>
      <c r="F329" s="186" t="s">
        <v>173</v>
      </c>
      <c r="G329" s="187">
        <v>526883</v>
      </c>
      <c r="H329" s="173">
        <f t="shared" si="9"/>
        <v>526.883</v>
      </c>
    </row>
    <row r="330" spans="1:8" ht="216.75">
      <c r="A330" s="172">
        <f t="shared" si="8"/>
        <v>319</v>
      </c>
      <c r="B330" s="185" t="s">
        <v>565</v>
      </c>
      <c r="C330" s="186" t="s">
        <v>72</v>
      </c>
      <c r="D330" s="186" t="s">
        <v>149</v>
      </c>
      <c r="E330" s="186" t="s">
        <v>566</v>
      </c>
      <c r="F330" s="186" t="s">
        <v>19</v>
      </c>
      <c r="G330" s="187">
        <v>5847000</v>
      </c>
      <c r="H330" s="173">
        <f t="shared" si="9"/>
        <v>5847</v>
      </c>
    </row>
    <row r="331" spans="1:8" ht="25.5">
      <c r="A331" s="172">
        <f t="shared" si="8"/>
        <v>320</v>
      </c>
      <c r="B331" s="185" t="s">
        <v>293</v>
      </c>
      <c r="C331" s="186" t="s">
        <v>72</v>
      </c>
      <c r="D331" s="186" t="s">
        <v>149</v>
      </c>
      <c r="E331" s="186" t="s">
        <v>566</v>
      </c>
      <c r="F331" s="186" t="s">
        <v>173</v>
      </c>
      <c r="G331" s="187">
        <v>5322146</v>
      </c>
      <c r="H331" s="173">
        <f t="shared" si="9"/>
        <v>5322.146</v>
      </c>
    </row>
    <row r="332" spans="1:8" ht="51">
      <c r="A332" s="172">
        <f t="shared" si="8"/>
        <v>321</v>
      </c>
      <c r="B332" s="185" t="s">
        <v>286</v>
      </c>
      <c r="C332" s="186" t="s">
        <v>72</v>
      </c>
      <c r="D332" s="186" t="s">
        <v>149</v>
      </c>
      <c r="E332" s="186" t="s">
        <v>566</v>
      </c>
      <c r="F332" s="186" t="s">
        <v>172</v>
      </c>
      <c r="G332" s="187">
        <v>385000</v>
      </c>
      <c r="H332" s="173">
        <f t="shared" si="9"/>
        <v>385</v>
      </c>
    </row>
    <row r="333" spans="1:8" ht="25.5">
      <c r="A333" s="172">
        <f aca="true" t="shared" si="10" ref="A333:A396">1+A332</f>
        <v>322</v>
      </c>
      <c r="B333" s="185" t="s">
        <v>294</v>
      </c>
      <c r="C333" s="186" t="s">
        <v>72</v>
      </c>
      <c r="D333" s="186" t="s">
        <v>149</v>
      </c>
      <c r="E333" s="186" t="s">
        <v>566</v>
      </c>
      <c r="F333" s="186" t="s">
        <v>174</v>
      </c>
      <c r="G333" s="187">
        <v>139854</v>
      </c>
      <c r="H333" s="173">
        <f aca="true" t="shared" si="11" ref="H333:H396">G333/1000</f>
        <v>139.854</v>
      </c>
    </row>
    <row r="334" spans="1:8" ht="25.5">
      <c r="A334" s="172">
        <f t="shared" si="10"/>
        <v>323</v>
      </c>
      <c r="B334" s="185" t="s">
        <v>738</v>
      </c>
      <c r="C334" s="186" t="s">
        <v>72</v>
      </c>
      <c r="D334" s="186" t="s">
        <v>722</v>
      </c>
      <c r="E334" s="186" t="s">
        <v>478</v>
      </c>
      <c r="F334" s="186" t="s">
        <v>19</v>
      </c>
      <c r="G334" s="187">
        <v>1350000</v>
      </c>
      <c r="H334" s="173">
        <f t="shared" si="11"/>
        <v>1350</v>
      </c>
    </row>
    <row r="335" spans="1:8" ht="12.75">
      <c r="A335" s="172">
        <f t="shared" si="10"/>
        <v>324</v>
      </c>
      <c r="B335" s="185" t="s">
        <v>739</v>
      </c>
      <c r="C335" s="186" t="s">
        <v>72</v>
      </c>
      <c r="D335" s="186" t="s">
        <v>724</v>
      </c>
      <c r="E335" s="186" t="s">
        <v>478</v>
      </c>
      <c r="F335" s="186" t="s">
        <v>19</v>
      </c>
      <c r="G335" s="187">
        <v>350000</v>
      </c>
      <c r="H335" s="173">
        <f t="shared" si="11"/>
        <v>350</v>
      </c>
    </row>
    <row r="336" spans="1:8" ht="89.25">
      <c r="A336" s="172">
        <f t="shared" si="10"/>
        <v>325</v>
      </c>
      <c r="B336" s="185" t="s">
        <v>809</v>
      </c>
      <c r="C336" s="186" t="s">
        <v>72</v>
      </c>
      <c r="D336" s="186" t="s">
        <v>724</v>
      </c>
      <c r="E336" s="186" t="s">
        <v>483</v>
      </c>
      <c r="F336" s="186" t="s">
        <v>19</v>
      </c>
      <c r="G336" s="187">
        <v>350000</v>
      </c>
      <c r="H336" s="173">
        <f t="shared" si="11"/>
        <v>350</v>
      </c>
    </row>
    <row r="337" spans="1:8" ht="38.25">
      <c r="A337" s="172">
        <f t="shared" si="10"/>
        <v>326</v>
      </c>
      <c r="B337" s="185" t="s">
        <v>740</v>
      </c>
      <c r="C337" s="186" t="s">
        <v>72</v>
      </c>
      <c r="D337" s="186" t="s">
        <v>724</v>
      </c>
      <c r="E337" s="186" t="s">
        <v>492</v>
      </c>
      <c r="F337" s="186" t="s">
        <v>19</v>
      </c>
      <c r="G337" s="187">
        <v>350000</v>
      </c>
      <c r="H337" s="173">
        <f t="shared" si="11"/>
        <v>350</v>
      </c>
    </row>
    <row r="338" spans="1:8" ht="51">
      <c r="A338" s="172">
        <f t="shared" si="10"/>
        <v>327</v>
      </c>
      <c r="B338" s="185" t="s">
        <v>286</v>
      </c>
      <c r="C338" s="186" t="s">
        <v>72</v>
      </c>
      <c r="D338" s="186" t="s">
        <v>724</v>
      </c>
      <c r="E338" s="186" t="s">
        <v>492</v>
      </c>
      <c r="F338" s="186" t="s">
        <v>172</v>
      </c>
      <c r="G338" s="187">
        <v>350000</v>
      </c>
      <c r="H338" s="173">
        <f t="shared" si="11"/>
        <v>350</v>
      </c>
    </row>
    <row r="339" spans="1:8" ht="25.5">
      <c r="A339" s="172">
        <f t="shared" si="10"/>
        <v>328</v>
      </c>
      <c r="B339" s="185" t="s">
        <v>741</v>
      </c>
      <c r="C339" s="186" t="s">
        <v>72</v>
      </c>
      <c r="D339" s="186" t="s">
        <v>727</v>
      </c>
      <c r="E339" s="186" t="s">
        <v>478</v>
      </c>
      <c r="F339" s="186" t="s">
        <v>19</v>
      </c>
      <c r="G339" s="187">
        <v>1000000</v>
      </c>
      <c r="H339" s="173">
        <f t="shared" si="11"/>
        <v>1000</v>
      </c>
    </row>
    <row r="340" spans="1:8" ht="89.25">
      <c r="A340" s="172">
        <f t="shared" si="10"/>
        <v>329</v>
      </c>
      <c r="B340" s="185" t="s">
        <v>809</v>
      </c>
      <c r="C340" s="186" t="s">
        <v>72</v>
      </c>
      <c r="D340" s="186" t="s">
        <v>727</v>
      </c>
      <c r="E340" s="186" t="s">
        <v>483</v>
      </c>
      <c r="F340" s="186" t="s">
        <v>19</v>
      </c>
      <c r="G340" s="187">
        <v>1000000</v>
      </c>
      <c r="H340" s="173">
        <f t="shared" si="11"/>
        <v>1000</v>
      </c>
    </row>
    <row r="341" spans="1:8" ht="38.25">
      <c r="A341" s="172">
        <f t="shared" si="10"/>
        <v>330</v>
      </c>
      <c r="B341" s="185" t="s">
        <v>740</v>
      </c>
      <c r="C341" s="186" t="s">
        <v>72</v>
      </c>
      <c r="D341" s="186" t="s">
        <v>727</v>
      </c>
      <c r="E341" s="186" t="s">
        <v>492</v>
      </c>
      <c r="F341" s="186" t="s">
        <v>19</v>
      </c>
      <c r="G341" s="187">
        <v>1000000</v>
      </c>
      <c r="H341" s="173">
        <f t="shared" si="11"/>
        <v>1000</v>
      </c>
    </row>
    <row r="342" spans="1:8" ht="51">
      <c r="A342" s="172">
        <f t="shared" si="10"/>
        <v>331</v>
      </c>
      <c r="B342" s="185" t="s">
        <v>414</v>
      </c>
      <c r="C342" s="186" t="s">
        <v>72</v>
      </c>
      <c r="D342" s="186" t="s">
        <v>727</v>
      </c>
      <c r="E342" s="186" t="s">
        <v>492</v>
      </c>
      <c r="F342" s="186" t="s">
        <v>409</v>
      </c>
      <c r="G342" s="187">
        <v>1000000</v>
      </c>
      <c r="H342" s="173">
        <f t="shared" si="11"/>
        <v>1000</v>
      </c>
    </row>
    <row r="343" spans="1:8" ht="89.25">
      <c r="A343" s="172">
        <f t="shared" si="10"/>
        <v>332</v>
      </c>
      <c r="B343" s="185" t="s">
        <v>448</v>
      </c>
      <c r="C343" s="186" t="s">
        <v>72</v>
      </c>
      <c r="D343" s="186" t="s">
        <v>150</v>
      </c>
      <c r="E343" s="186" t="s">
        <v>478</v>
      </c>
      <c r="F343" s="186" t="s">
        <v>19</v>
      </c>
      <c r="G343" s="187">
        <v>188811750</v>
      </c>
      <c r="H343" s="173">
        <f t="shared" si="11"/>
        <v>188811.75</v>
      </c>
    </row>
    <row r="344" spans="1:8" ht="51">
      <c r="A344" s="172">
        <f t="shared" si="10"/>
        <v>333</v>
      </c>
      <c r="B344" s="185" t="s">
        <v>449</v>
      </c>
      <c r="C344" s="186" t="s">
        <v>72</v>
      </c>
      <c r="D344" s="186" t="s">
        <v>14</v>
      </c>
      <c r="E344" s="186" t="s">
        <v>478</v>
      </c>
      <c r="F344" s="186" t="s">
        <v>19</v>
      </c>
      <c r="G344" s="187">
        <v>12963000</v>
      </c>
      <c r="H344" s="173">
        <f t="shared" si="11"/>
        <v>12963</v>
      </c>
    </row>
    <row r="345" spans="1:8" ht="76.5">
      <c r="A345" s="172">
        <f t="shared" si="10"/>
        <v>334</v>
      </c>
      <c r="B345" s="185" t="s">
        <v>825</v>
      </c>
      <c r="C345" s="186" t="s">
        <v>72</v>
      </c>
      <c r="D345" s="186" t="s">
        <v>14</v>
      </c>
      <c r="E345" s="186" t="s">
        <v>570</v>
      </c>
      <c r="F345" s="186" t="s">
        <v>19</v>
      </c>
      <c r="G345" s="187">
        <v>12963000</v>
      </c>
      <c r="H345" s="173">
        <f t="shared" si="11"/>
        <v>12963</v>
      </c>
    </row>
    <row r="346" spans="1:8" ht="51">
      <c r="A346" s="172">
        <f t="shared" si="10"/>
        <v>335</v>
      </c>
      <c r="B346" s="185" t="s">
        <v>336</v>
      </c>
      <c r="C346" s="186" t="s">
        <v>72</v>
      </c>
      <c r="D346" s="186" t="s">
        <v>14</v>
      </c>
      <c r="E346" s="186" t="s">
        <v>571</v>
      </c>
      <c r="F346" s="186" t="s">
        <v>19</v>
      </c>
      <c r="G346" s="187">
        <v>12963000</v>
      </c>
      <c r="H346" s="173">
        <f t="shared" si="11"/>
        <v>12963</v>
      </c>
    </row>
    <row r="347" spans="1:8" ht="38.25">
      <c r="A347" s="172">
        <f t="shared" si="10"/>
        <v>336</v>
      </c>
      <c r="B347" s="185" t="s">
        <v>337</v>
      </c>
      <c r="C347" s="186" t="s">
        <v>72</v>
      </c>
      <c r="D347" s="186" t="s">
        <v>14</v>
      </c>
      <c r="E347" s="186" t="s">
        <v>572</v>
      </c>
      <c r="F347" s="186" t="s">
        <v>19</v>
      </c>
      <c r="G347" s="187">
        <v>5685000</v>
      </c>
      <c r="H347" s="173">
        <f t="shared" si="11"/>
        <v>5685</v>
      </c>
    </row>
    <row r="348" spans="1:8" ht="12.75">
      <c r="A348" s="172">
        <f t="shared" si="10"/>
        <v>337</v>
      </c>
      <c r="B348" s="185" t="s">
        <v>338</v>
      </c>
      <c r="C348" s="186" t="s">
        <v>72</v>
      </c>
      <c r="D348" s="186" t="s">
        <v>14</v>
      </c>
      <c r="E348" s="186" t="s">
        <v>572</v>
      </c>
      <c r="F348" s="186" t="s">
        <v>178</v>
      </c>
      <c r="G348" s="187">
        <v>5685000</v>
      </c>
      <c r="H348" s="173">
        <f t="shared" si="11"/>
        <v>5685</v>
      </c>
    </row>
    <row r="349" spans="1:8" ht="63.75">
      <c r="A349" s="172">
        <f t="shared" si="10"/>
        <v>338</v>
      </c>
      <c r="B349" s="185" t="s">
        <v>415</v>
      </c>
      <c r="C349" s="186" t="s">
        <v>72</v>
      </c>
      <c r="D349" s="186" t="s">
        <v>14</v>
      </c>
      <c r="E349" s="186" t="s">
        <v>573</v>
      </c>
      <c r="F349" s="186" t="s">
        <v>19</v>
      </c>
      <c r="G349" s="187">
        <v>7278000</v>
      </c>
      <c r="H349" s="173">
        <f t="shared" si="11"/>
        <v>7278</v>
      </c>
    </row>
    <row r="350" spans="1:8" ht="12.75">
      <c r="A350" s="172">
        <f t="shared" si="10"/>
        <v>339</v>
      </c>
      <c r="B350" s="185" t="s">
        <v>338</v>
      </c>
      <c r="C350" s="186" t="s">
        <v>72</v>
      </c>
      <c r="D350" s="186" t="s">
        <v>14</v>
      </c>
      <c r="E350" s="186" t="s">
        <v>573</v>
      </c>
      <c r="F350" s="186" t="s">
        <v>178</v>
      </c>
      <c r="G350" s="187">
        <v>7278000</v>
      </c>
      <c r="H350" s="173">
        <f t="shared" si="11"/>
        <v>7278</v>
      </c>
    </row>
    <row r="351" spans="1:8" ht="25.5">
      <c r="A351" s="172">
        <f t="shared" si="10"/>
        <v>340</v>
      </c>
      <c r="B351" s="185" t="s">
        <v>450</v>
      </c>
      <c r="C351" s="186" t="s">
        <v>72</v>
      </c>
      <c r="D351" s="186" t="s">
        <v>151</v>
      </c>
      <c r="E351" s="186" t="s">
        <v>478</v>
      </c>
      <c r="F351" s="186" t="s">
        <v>19</v>
      </c>
      <c r="G351" s="187">
        <v>175848750</v>
      </c>
      <c r="H351" s="173">
        <f t="shared" si="11"/>
        <v>175848.75</v>
      </c>
    </row>
    <row r="352" spans="1:8" ht="63.75">
      <c r="A352" s="172">
        <f t="shared" si="10"/>
        <v>341</v>
      </c>
      <c r="B352" s="185" t="s">
        <v>913</v>
      </c>
      <c r="C352" s="186" t="s">
        <v>72</v>
      </c>
      <c r="D352" s="186" t="s">
        <v>151</v>
      </c>
      <c r="E352" s="186" t="s">
        <v>501</v>
      </c>
      <c r="F352" s="186" t="s">
        <v>19</v>
      </c>
      <c r="G352" s="187">
        <v>1108800</v>
      </c>
      <c r="H352" s="173">
        <f t="shared" si="11"/>
        <v>1108.8</v>
      </c>
    </row>
    <row r="353" spans="1:8" ht="63.75">
      <c r="A353" s="172">
        <f t="shared" si="10"/>
        <v>342</v>
      </c>
      <c r="B353" s="185" t="s">
        <v>811</v>
      </c>
      <c r="C353" s="186" t="s">
        <v>72</v>
      </c>
      <c r="D353" s="186" t="s">
        <v>151</v>
      </c>
      <c r="E353" s="186" t="s">
        <v>502</v>
      </c>
      <c r="F353" s="186" t="s">
        <v>19</v>
      </c>
      <c r="G353" s="187">
        <v>1108800</v>
      </c>
      <c r="H353" s="173">
        <f t="shared" si="11"/>
        <v>1108.8</v>
      </c>
    </row>
    <row r="354" spans="1:8" ht="153">
      <c r="A354" s="172">
        <f t="shared" si="10"/>
        <v>343</v>
      </c>
      <c r="B354" s="185" t="s">
        <v>1080</v>
      </c>
      <c r="C354" s="186" t="s">
        <v>72</v>
      </c>
      <c r="D354" s="186" t="s">
        <v>151</v>
      </c>
      <c r="E354" s="186" t="s">
        <v>503</v>
      </c>
      <c r="F354" s="186" t="s">
        <v>19</v>
      </c>
      <c r="G354" s="187">
        <v>500</v>
      </c>
      <c r="H354" s="173">
        <f t="shared" si="11"/>
        <v>0.5</v>
      </c>
    </row>
    <row r="355" spans="1:8" ht="25.5">
      <c r="A355" s="172">
        <f t="shared" si="10"/>
        <v>344</v>
      </c>
      <c r="B355" s="185" t="s">
        <v>339</v>
      </c>
      <c r="C355" s="186" t="s">
        <v>72</v>
      </c>
      <c r="D355" s="186" t="s">
        <v>151</v>
      </c>
      <c r="E355" s="186" t="s">
        <v>503</v>
      </c>
      <c r="F355" s="186" t="s">
        <v>170</v>
      </c>
      <c r="G355" s="187">
        <v>500</v>
      </c>
      <c r="H355" s="173">
        <f t="shared" si="11"/>
        <v>0.5</v>
      </c>
    </row>
    <row r="356" spans="1:8" ht="127.5">
      <c r="A356" s="172">
        <f t="shared" si="10"/>
        <v>345</v>
      </c>
      <c r="B356" s="185" t="s">
        <v>1083</v>
      </c>
      <c r="C356" s="186" t="s">
        <v>72</v>
      </c>
      <c r="D356" s="186" t="s">
        <v>151</v>
      </c>
      <c r="E356" s="186" t="s">
        <v>574</v>
      </c>
      <c r="F356" s="186" t="s">
        <v>19</v>
      </c>
      <c r="G356" s="187">
        <v>1108300</v>
      </c>
      <c r="H356" s="173">
        <f t="shared" si="11"/>
        <v>1108.3</v>
      </c>
    </row>
    <row r="357" spans="1:8" ht="25.5">
      <c r="A357" s="172">
        <f t="shared" si="10"/>
        <v>346</v>
      </c>
      <c r="B357" s="185" t="s">
        <v>339</v>
      </c>
      <c r="C357" s="186" t="s">
        <v>72</v>
      </c>
      <c r="D357" s="186" t="s">
        <v>151</v>
      </c>
      <c r="E357" s="186" t="s">
        <v>574</v>
      </c>
      <c r="F357" s="186" t="s">
        <v>170</v>
      </c>
      <c r="G357" s="187">
        <v>1108300</v>
      </c>
      <c r="H357" s="173">
        <f t="shared" si="11"/>
        <v>1108.3</v>
      </c>
    </row>
    <row r="358" spans="1:8" ht="76.5">
      <c r="A358" s="172">
        <f t="shared" si="10"/>
        <v>347</v>
      </c>
      <c r="B358" s="185" t="s">
        <v>825</v>
      </c>
      <c r="C358" s="186" t="s">
        <v>72</v>
      </c>
      <c r="D358" s="186" t="s">
        <v>151</v>
      </c>
      <c r="E358" s="186" t="s">
        <v>570</v>
      </c>
      <c r="F358" s="186" t="s">
        <v>19</v>
      </c>
      <c r="G358" s="187">
        <v>174738350</v>
      </c>
      <c r="H358" s="173">
        <f t="shared" si="11"/>
        <v>174738.35</v>
      </c>
    </row>
    <row r="359" spans="1:8" ht="51">
      <c r="A359" s="172">
        <f t="shared" si="10"/>
        <v>348</v>
      </c>
      <c r="B359" s="185" t="s">
        <v>336</v>
      </c>
      <c r="C359" s="186" t="s">
        <v>72</v>
      </c>
      <c r="D359" s="186" t="s">
        <v>151</v>
      </c>
      <c r="E359" s="186" t="s">
        <v>571</v>
      </c>
      <c r="F359" s="186" t="s">
        <v>19</v>
      </c>
      <c r="G359" s="187">
        <v>174738350</v>
      </c>
      <c r="H359" s="173">
        <f t="shared" si="11"/>
        <v>174738.35</v>
      </c>
    </row>
    <row r="360" spans="1:8" ht="51">
      <c r="A360" s="172">
        <f t="shared" si="10"/>
        <v>349</v>
      </c>
      <c r="B360" s="185" t="s">
        <v>340</v>
      </c>
      <c r="C360" s="186" t="s">
        <v>72</v>
      </c>
      <c r="D360" s="186" t="s">
        <v>151</v>
      </c>
      <c r="E360" s="186" t="s">
        <v>575</v>
      </c>
      <c r="F360" s="186" t="s">
        <v>19</v>
      </c>
      <c r="G360" s="187">
        <v>174738350</v>
      </c>
      <c r="H360" s="173">
        <f t="shared" si="11"/>
        <v>174738.35</v>
      </c>
    </row>
    <row r="361" spans="1:8" ht="25.5">
      <c r="A361" s="172">
        <f t="shared" si="10"/>
        <v>350</v>
      </c>
      <c r="B361" s="185" t="s">
        <v>339</v>
      </c>
      <c r="C361" s="186" t="s">
        <v>72</v>
      </c>
      <c r="D361" s="186" t="s">
        <v>151</v>
      </c>
      <c r="E361" s="186" t="s">
        <v>575</v>
      </c>
      <c r="F361" s="186" t="s">
        <v>170</v>
      </c>
      <c r="G361" s="187">
        <v>174738350</v>
      </c>
      <c r="H361" s="173">
        <f t="shared" si="11"/>
        <v>174738.35</v>
      </c>
    </row>
    <row r="362" spans="1:8" ht="25.5">
      <c r="A362" s="172">
        <f t="shared" si="10"/>
        <v>351</v>
      </c>
      <c r="B362" s="185" t="s">
        <v>180</v>
      </c>
      <c r="C362" s="186" t="s">
        <v>72</v>
      </c>
      <c r="D362" s="186" t="s">
        <v>151</v>
      </c>
      <c r="E362" s="186" t="s">
        <v>479</v>
      </c>
      <c r="F362" s="186" t="s">
        <v>19</v>
      </c>
      <c r="G362" s="187">
        <v>1600</v>
      </c>
      <c r="H362" s="173">
        <f t="shared" si="11"/>
        <v>1.6</v>
      </c>
    </row>
    <row r="363" spans="1:8" ht="178.5">
      <c r="A363" s="172">
        <f t="shared" si="10"/>
        <v>352</v>
      </c>
      <c r="B363" s="185" t="s">
        <v>742</v>
      </c>
      <c r="C363" s="186" t="s">
        <v>72</v>
      </c>
      <c r="D363" s="186" t="s">
        <v>151</v>
      </c>
      <c r="E363" s="186" t="s">
        <v>729</v>
      </c>
      <c r="F363" s="186" t="s">
        <v>19</v>
      </c>
      <c r="G363" s="187">
        <v>1600</v>
      </c>
      <c r="H363" s="173">
        <f t="shared" si="11"/>
        <v>1.6</v>
      </c>
    </row>
    <row r="364" spans="1:8" ht="25.5">
      <c r="A364" s="172">
        <f t="shared" si="10"/>
        <v>353</v>
      </c>
      <c r="B364" s="185" t="s">
        <v>339</v>
      </c>
      <c r="C364" s="186" t="s">
        <v>72</v>
      </c>
      <c r="D364" s="186" t="s">
        <v>151</v>
      </c>
      <c r="E364" s="186" t="s">
        <v>729</v>
      </c>
      <c r="F364" s="186" t="s">
        <v>170</v>
      </c>
      <c r="G364" s="187">
        <v>1600</v>
      </c>
      <c r="H364" s="173">
        <f t="shared" si="11"/>
        <v>1.6</v>
      </c>
    </row>
    <row r="365" spans="1:8" ht="51">
      <c r="A365" s="172">
        <f t="shared" si="10"/>
        <v>354</v>
      </c>
      <c r="B365" s="185" t="s">
        <v>42</v>
      </c>
      <c r="C365" s="186" t="s">
        <v>15</v>
      </c>
      <c r="D365" s="186" t="s">
        <v>20</v>
      </c>
      <c r="E365" s="186" t="s">
        <v>478</v>
      </c>
      <c r="F365" s="186" t="s">
        <v>19</v>
      </c>
      <c r="G365" s="187">
        <v>798633253.29</v>
      </c>
      <c r="H365" s="173">
        <f t="shared" si="11"/>
        <v>798633.2532899999</v>
      </c>
    </row>
    <row r="366" spans="1:8" ht="25.5">
      <c r="A366" s="172">
        <f t="shared" si="10"/>
        <v>355</v>
      </c>
      <c r="B366" s="185" t="s">
        <v>819</v>
      </c>
      <c r="C366" s="186" t="s">
        <v>15</v>
      </c>
      <c r="D366" s="186" t="s">
        <v>820</v>
      </c>
      <c r="E366" s="186" t="s">
        <v>478</v>
      </c>
      <c r="F366" s="186" t="s">
        <v>19</v>
      </c>
      <c r="G366" s="187">
        <v>300000</v>
      </c>
      <c r="H366" s="173">
        <f t="shared" si="11"/>
        <v>300</v>
      </c>
    </row>
    <row r="367" spans="1:8" ht="25.5">
      <c r="A367" s="172">
        <f t="shared" si="10"/>
        <v>356</v>
      </c>
      <c r="B367" s="185" t="s">
        <v>821</v>
      </c>
      <c r="C367" s="186" t="s">
        <v>15</v>
      </c>
      <c r="D367" s="186" t="s">
        <v>822</v>
      </c>
      <c r="E367" s="186" t="s">
        <v>478</v>
      </c>
      <c r="F367" s="186" t="s">
        <v>19</v>
      </c>
      <c r="G367" s="187">
        <v>300000</v>
      </c>
      <c r="H367" s="173">
        <f t="shared" si="11"/>
        <v>300</v>
      </c>
    </row>
    <row r="368" spans="1:8" ht="76.5">
      <c r="A368" s="172">
        <f t="shared" si="10"/>
        <v>357</v>
      </c>
      <c r="B368" s="185" t="s">
        <v>1252</v>
      </c>
      <c r="C368" s="186" t="s">
        <v>15</v>
      </c>
      <c r="D368" s="186" t="s">
        <v>822</v>
      </c>
      <c r="E368" s="186" t="s">
        <v>521</v>
      </c>
      <c r="F368" s="186" t="s">
        <v>19</v>
      </c>
      <c r="G368" s="187">
        <v>300000</v>
      </c>
      <c r="H368" s="173">
        <f t="shared" si="11"/>
        <v>300</v>
      </c>
    </row>
    <row r="369" spans="1:8" ht="12.75">
      <c r="A369" s="172">
        <f t="shared" si="10"/>
        <v>358</v>
      </c>
      <c r="B369" s="185" t="s">
        <v>918</v>
      </c>
      <c r="C369" s="186" t="s">
        <v>15</v>
      </c>
      <c r="D369" s="186" t="s">
        <v>822</v>
      </c>
      <c r="E369" s="186" t="s">
        <v>823</v>
      </c>
      <c r="F369" s="186" t="s">
        <v>19</v>
      </c>
      <c r="G369" s="187">
        <v>300000</v>
      </c>
      <c r="H369" s="173">
        <f t="shared" si="11"/>
        <v>300</v>
      </c>
    </row>
    <row r="370" spans="1:8" ht="38.25">
      <c r="A370" s="172">
        <f t="shared" si="10"/>
        <v>359</v>
      </c>
      <c r="B370" s="185" t="s">
        <v>849</v>
      </c>
      <c r="C370" s="186" t="s">
        <v>15</v>
      </c>
      <c r="D370" s="186" t="s">
        <v>822</v>
      </c>
      <c r="E370" s="186" t="s">
        <v>850</v>
      </c>
      <c r="F370" s="186" t="s">
        <v>19</v>
      </c>
      <c r="G370" s="187">
        <v>300000</v>
      </c>
      <c r="H370" s="173">
        <f t="shared" si="11"/>
        <v>300</v>
      </c>
    </row>
    <row r="371" spans="1:8" ht="51">
      <c r="A371" s="172">
        <f t="shared" si="10"/>
        <v>360</v>
      </c>
      <c r="B371" s="185" t="s">
        <v>286</v>
      </c>
      <c r="C371" s="186" t="s">
        <v>15</v>
      </c>
      <c r="D371" s="186" t="s">
        <v>822</v>
      </c>
      <c r="E371" s="186" t="s">
        <v>850</v>
      </c>
      <c r="F371" s="186" t="s">
        <v>172</v>
      </c>
      <c r="G371" s="187">
        <v>300000</v>
      </c>
      <c r="H371" s="173">
        <f t="shared" si="11"/>
        <v>300</v>
      </c>
    </row>
    <row r="372" spans="1:8" ht="12.75">
      <c r="A372" s="172">
        <f t="shared" si="10"/>
        <v>361</v>
      </c>
      <c r="B372" s="185" t="s">
        <v>442</v>
      </c>
      <c r="C372" s="186" t="s">
        <v>15</v>
      </c>
      <c r="D372" s="186" t="s">
        <v>59</v>
      </c>
      <c r="E372" s="186" t="s">
        <v>478</v>
      </c>
      <c r="F372" s="186" t="s">
        <v>19</v>
      </c>
      <c r="G372" s="187">
        <v>798333253.29</v>
      </c>
      <c r="H372" s="173">
        <f t="shared" si="11"/>
        <v>798333.2532899999</v>
      </c>
    </row>
    <row r="373" spans="1:8" ht="12.75">
      <c r="A373" s="172">
        <f t="shared" si="10"/>
        <v>362</v>
      </c>
      <c r="B373" s="185" t="s">
        <v>443</v>
      </c>
      <c r="C373" s="186" t="s">
        <v>15</v>
      </c>
      <c r="D373" s="186" t="s">
        <v>60</v>
      </c>
      <c r="E373" s="186" t="s">
        <v>478</v>
      </c>
      <c r="F373" s="186" t="s">
        <v>19</v>
      </c>
      <c r="G373" s="187">
        <v>371391098.88</v>
      </c>
      <c r="H373" s="173">
        <f t="shared" si="11"/>
        <v>371391.09888</v>
      </c>
    </row>
    <row r="374" spans="1:8" ht="63.75">
      <c r="A374" s="172">
        <f t="shared" si="10"/>
        <v>363</v>
      </c>
      <c r="B374" s="185" t="s">
        <v>826</v>
      </c>
      <c r="C374" s="186" t="s">
        <v>15</v>
      </c>
      <c r="D374" s="186" t="s">
        <v>60</v>
      </c>
      <c r="E374" s="186" t="s">
        <v>576</v>
      </c>
      <c r="F374" s="186" t="s">
        <v>19</v>
      </c>
      <c r="G374" s="187">
        <v>371391098.88</v>
      </c>
      <c r="H374" s="173">
        <f t="shared" si="11"/>
        <v>371391.09888</v>
      </c>
    </row>
    <row r="375" spans="1:8" ht="63.75">
      <c r="A375" s="172">
        <f t="shared" si="10"/>
        <v>364</v>
      </c>
      <c r="B375" s="185" t="s">
        <v>416</v>
      </c>
      <c r="C375" s="186" t="s">
        <v>15</v>
      </c>
      <c r="D375" s="186" t="s">
        <v>60</v>
      </c>
      <c r="E375" s="186" t="s">
        <v>577</v>
      </c>
      <c r="F375" s="186" t="s">
        <v>19</v>
      </c>
      <c r="G375" s="187">
        <v>371391098.88</v>
      </c>
      <c r="H375" s="173">
        <f t="shared" si="11"/>
        <v>371391.09888</v>
      </c>
    </row>
    <row r="376" spans="1:8" ht="127.5">
      <c r="A376" s="172">
        <f t="shared" si="10"/>
        <v>365</v>
      </c>
      <c r="B376" s="185" t="s">
        <v>341</v>
      </c>
      <c r="C376" s="186" t="s">
        <v>15</v>
      </c>
      <c r="D376" s="186" t="s">
        <v>60</v>
      </c>
      <c r="E376" s="186" t="s">
        <v>578</v>
      </c>
      <c r="F376" s="186" t="s">
        <v>19</v>
      </c>
      <c r="G376" s="187">
        <v>84818539.91</v>
      </c>
      <c r="H376" s="173">
        <f t="shared" si="11"/>
        <v>84818.53990999999</v>
      </c>
    </row>
    <row r="377" spans="1:8" ht="25.5">
      <c r="A377" s="172">
        <f t="shared" si="10"/>
        <v>366</v>
      </c>
      <c r="B377" s="185" t="s">
        <v>293</v>
      </c>
      <c r="C377" s="186" t="s">
        <v>15</v>
      </c>
      <c r="D377" s="186" t="s">
        <v>60</v>
      </c>
      <c r="E377" s="186" t="s">
        <v>578</v>
      </c>
      <c r="F377" s="186" t="s">
        <v>173</v>
      </c>
      <c r="G377" s="187">
        <v>84818539.91</v>
      </c>
      <c r="H377" s="173">
        <f t="shared" si="11"/>
        <v>84818.53990999999</v>
      </c>
    </row>
    <row r="378" spans="1:8" ht="178.5">
      <c r="A378" s="172">
        <f t="shared" si="10"/>
        <v>367</v>
      </c>
      <c r="B378" s="185" t="s">
        <v>342</v>
      </c>
      <c r="C378" s="186" t="s">
        <v>15</v>
      </c>
      <c r="D378" s="186" t="s">
        <v>60</v>
      </c>
      <c r="E378" s="186" t="s">
        <v>579</v>
      </c>
      <c r="F378" s="186" t="s">
        <v>19</v>
      </c>
      <c r="G378" s="187">
        <v>15510688.71</v>
      </c>
      <c r="H378" s="173">
        <f t="shared" si="11"/>
        <v>15510.68871</v>
      </c>
    </row>
    <row r="379" spans="1:8" ht="51">
      <c r="A379" s="172">
        <f t="shared" si="10"/>
        <v>368</v>
      </c>
      <c r="B379" s="185" t="s">
        <v>286</v>
      </c>
      <c r="C379" s="186" t="s">
        <v>15</v>
      </c>
      <c r="D379" s="186" t="s">
        <v>60</v>
      </c>
      <c r="E379" s="186" t="s">
        <v>579</v>
      </c>
      <c r="F379" s="186" t="s">
        <v>172</v>
      </c>
      <c r="G379" s="187">
        <v>15510688.71</v>
      </c>
      <c r="H379" s="173">
        <f t="shared" si="11"/>
        <v>15510.68871</v>
      </c>
    </row>
    <row r="380" spans="1:8" ht="76.5">
      <c r="A380" s="172">
        <f t="shared" si="10"/>
        <v>369</v>
      </c>
      <c r="B380" s="185" t="s">
        <v>343</v>
      </c>
      <c r="C380" s="186" t="s">
        <v>15</v>
      </c>
      <c r="D380" s="186" t="s">
        <v>60</v>
      </c>
      <c r="E380" s="186" t="s">
        <v>580</v>
      </c>
      <c r="F380" s="186" t="s">
        <v>19</v>
      </c>
      <c r="G380" s="187">
        <v>46679334.1</v>
      </c>
      <c r="H380" s="173">
        <f t="shared" si="11"/>
        <v>46679.3341</v>
      </c>
    </row>
    <row r="381" spans="1:8" ht="25.5">
      <c r="A381" s="172">
        <f t="shared" si="10"/>
        <v>370</v>
      </c>
      <c r="B381" s="185" t="s">
        <v>293</v>
      </c>
      <c r="C381" s="186" t="s">
        <v>15</v>
      </c>
      <c r="D381" s="186" t="s">
        <v>60</v>
      </c>
      <c r="E381" s="186" t="s">
        <v>580</v>
      </c>
      <c r="F381" s="186" t="s">
        <v>173</v>
      </c>
      <c r="G381" s="187">
        <v>66665.6</v>
      </c>
      <c r="H381" s="173">
        <f t="shared" si="11"/>
        <v>66.66560000000001</v>
      </c>
    </row>
    <row r="382" spans="1:8" ht="51">
      <c r="A382" s="172">
        <f t="shared" si="10"/>
        <v>371</v>
      </c>
      <c r="B382" s="185" t="s">
        <v>286</v>
      </c>
      <c r="C382" s="186" t="s">
        <v>15</v>
      </c>
      <c r="D382" s="186" t="s">
        <v>60</v>
      </c>
      <c r="E382" s="186" t="s">
        <v>580</v>
      </c>
      <c r="F382" s="186" t="s">
        <v>172</v>
      </c>
      <c r="G382" s="187">
        <v>39892524.9</v>
      </c>
      <c r="H382" s="173">
        <f t="shared" si="11"/>
        <v>39892.5249</v>
      </c>
    </row>
    <row r="383" spans="1:8" ht="25.5">
      <c r="A383" s="172">
        <f t="shared" si="10"/>
        <v>372</v>
      </c>
      <c r="B383" s="185" t="s">
        <v>294</v>
      </c>
      <c r="C383" s="186" t="s">
        <v>15</v>
      </c>
      <c r="D383" s="186" t="s">
        <v>60</v>
      </c>
      <c r="E383" s="186" t="s">
        <v>580</v>
      </c>
      <c r="F383" s="186" t="s">
        <v>174</v>
      </c>
      <c r="G383" s="187">
        <v>6720143.6</v>
      </c>
      <c r="H383" s="173">
        <f t="shared" si="11"/>
        <v>6720.143599999999</v>
      </c>
    </row>
    <row r="384" spans="1:8" ht="76.5">
      <c r="A384" s="172">
        <f t="shared" si="10"/>
        <v>373</v>
      </c>
      <c r="B384" s="185" t="s">
        <v>344</v>
      </c>
      <c r="C384" s="186" t="s">
        <v>15</v>
      </c>
      <c r="D384" s="186" t="s">
        <v>60</v>
      </c>
      <c r="E384" s="186" t="s">
        <v>581</v>
      </c>
      <c r="F384" s="186" t="s">
        <v>19</v>
      </c>
      <c r="G384" s="187">
        <v>26311881.28</v>
      </c>
      <c r="H384" s="173">
        <f t="shared" si="11"/>
        <v>26311.88128</v>
      </c>
    </row>
    <row r="385" spans="1:8" ht="51">
      <c r="A385" s="172">
        <f t="shared" si="10"/>
        <v>374</v>
      </c>
      <c r="B385" s="185" t="s">
        <v>286</v>
      </c>
      <c r="C385" s="186" t="s">
        <v>15</v>
      </c>
      <c r="D385" s="186" t="s">
        <v>60</v>
      </c>
      <c r="E385" s="186" t="s">
        <v>581</v>
      </c>
      <c r="F385" s="186" t="s">
        <v>172</v>
      </c>
      <c r="G385" s="187">
        <v>26311881.28</v>
      </c>
      <c r="H385" s="173">
        <f t="shared" si="11"/>
        <v>26311.88128</v>
      </c>
    </row>
    <row r="386" spans="1:8" ht="102">
      <c r="A386" s="172">
        <f t="shared" si="10"/>
        <v>375</v>
      </c>
      <c r="B386" s="185" t="s">
        <v>345</v>
      </c>
      <c r="C386" s="186" t="s">
        <v>15</v>
      </c>
      <c r="D386" s="186" t="s">
        <v>60</v>
      </c>
      <c r="E386" s="186" t="s">
        <v>582</v>
      </c>
      <c r="F386" s="186" t="s">
        <v>19</v>
      </c>
      <c r="G386" s="187">
        <v>26823676.46</v>
      </c>
      <c r="H386" s="173">
        <f t="shared" si="11"/>
        <v>26823.676460000002</v>
      </c>
    </row>
    <row r="387" spans="1:8" ht="51">
      <c r="A387" s="172">
        <f t="shared" si="10"/>
        <v>376</v>
      </c>
      <c r="B387" s="185" t="s">
        <v>286</v>
      </c>
      <c r="C387" s="186" t="s">
        <v>15</v>
      </c>
      <c r="D387" s="186" t="s">
        <v>60</v>
      </c>
      <c r="E387" s="186" t="s">
        <v>582</v>
      </c>
      <c r="F387" s="186" t="s">
        <v>172</v>
      </c>
      <c r="G387" s="187">
        <v>13274417.66</v>
      </c>
      <c r="H387" s="173">
        <f t="shared" si="11"/>
        <v>13274.417660000001</v>
      </c>
    </row>
    <row r="388" spans="1:8" ht="12.75">
      <c r="A388" s="172">
        <f t="shared" si="10"/>
        <v>377</v>
      </c>
      <c r="B388" s="185" t="s">
        <v>296</v>
      </c>
      <c r="C388" s="186" t="s">
        <v>15</v>
      </c>
      <c r="D388" s="186" t="s">
        <v>60</v>
      </c>
      <c r="E388" s="186" t="s">
        <v>582</v>
      </c>
      <c r="F388" s="186" t="s">
        <v>175</v>
      </c>
      <c r="G388" s="187">
        <v>13549258.8</v>
      </c>
      <c r="H388" s="173">
        <f t="shared" si="11"/>
        <v>13549.258800000001</v>
      </c>
    </row>
    <row r="389" spans="1:8" ht="25.5">
      <c r="A389" s="172">
        <f t="shared" si="10"/>
        <v>378</v>
      </c>
      <c r="B389" s="185" t="s">
        <v>859</v>
      </c>
      <c r="C389" s="186" t="s">
        <v>15</v>
      </c>
      <c r="D389" s="186" t="s">
        <v>60</v>
      </c>
      <c r="E389" s="186" t="s">
        <v>860</v>
      </c>
      <c r="F389" s="186" t="s">
        <v>19</v>
      </c>
      <c r="G389" s="187">
        <v>15868286</v>
      </c>
      <c r="H389" s="173">
        <f t="shared" si="11"/>
        <v>15868.286</v>
      </c>
    </row>
    <row r="390" spans="1:8" ht="51">
      <c r="A390" s="172">
        <f t="shared" si="10"/>
        <v>379</v>
      </c>
      <c r="B390" s="185" t="s">
        <v>286</v>
      </c>
      <c r="C390" s="186" t="s">
        <v>15</v>
      </c>
      <c r="D390" s="186" t="s">
        <v>60</v>
      </c>
      <c r="E390" s="186" t="s">
        <v>860</v>
      </c>
      <c r="F390" s="186" t="s">
        <v>172</v>
      </c>
      <c r="G390" s="187">
        <v>13817538.03</v>
      </c>
      <c r="H390" s="173">
        <f t="shared" si="11"/>
        <v>13817.53803</v>
      </c>
    </row>
    <row r="391" spans="1:8" ht="12.75">
      <c r="A391" s="172">
        <f t="shared" si="10"/>
        <v>380</v>
      </c>
      <c r="B391" s="185" t="s">
        <v>296</v>
      </c>
      <c r="C391" s="186" t="s">
        <v>15</v>
      </c>
      <c r="D391" s="186" t="s">
        <v>60</v>
      </c>
      <c r="E391" s="186" t="s">
        <v>860</v>
      </c>
      <c r="F391" s="186" t="s">
        <v>175</v>
      </c>
      <c r="G391" s="187">
        <v>2050747.97</v>
      </c>
      <c r="H391" s="173">
        <f t="shared" si="11"/>
        <v>2050.74797</v>
      </c>
    </row>
    <row r="392" spans="1:8" ht="153">
      <c r="A392" s="172">
        <f t="shared" si="10"/>
        <v>381</v>
      </c>
      <c r="B392" s="185" t="s">
        <v>417</v>
      </c>
      <c r="C392" s="186" t="s">
        <v>15</v>
      </c>
      <c r="D392" s="186" t="s">
        <v>60</v>
      </c>
      <c r="E392" s="186" t="s">
        <v>583</v>
      </c>
      <c r="F392" s="186" t="s">
        <v>19</v>
      </c>
      <c r="G392" s="187">
        <v>935207.22</v>
      </c>
      <c r="H392" s="173">
        <f t="shared" si="11"/>
        <v>935.20722</v>
      </c>
    </row>
    <row r="393" spans="1:8" ht="51">
      <c r="A393" s="172">
        <f t="shared" si="10"/>
        <v>382</v>
      </c>
      <c r="B393" s="185" t="s">
        <v>286</v>
      </c>
      <c r="C393" s="186" t="s">
        <v>15</v>
      </c>
      <c r="D393" s="186" t="s">
        <v>60</v>
      </c>
      <c r="E393" s="186" t="s">
        <v>583</v>
      </c>
      <c r="F393" s="186" t="s">
        <v>172</v>
      </c>
      <c r="G393" s="187">
        <v>935207.22</v>
      </c>
      <c r="H393" s="173">
        <f t="shared" si="11"/>
        <v>935.20722</v>
      </c>
    </row>
    <row r="394" spans="1:8" ht="153">
      <c r="A394" s="172">
        <f t="shared" si="10"/>
        <v>383</v>
      </c>
      <c r="B394" s="185" t="s">
        <v>584</v>
      </c>
      <c r="C394" s="186" t="s">
        <v>15</v>
      </c>
      <c r="D394" s="186" t="s">
        <v>60</v>
      </c>
      <c r="E394" s="186" t="s">
        <v>585</v>
      </c>
      <c r="F394" s="186" t="s">
        <v>19</v>
      </c>
      <c r="G394" s="187">
        <v>141755700</v>
      </c>
      <c r="H394" s="173">
        <f t="shared" si="11"/>
        <v>141755.7</v>
      </c>
    </row>
    <row r="395" spans="1:8" ht="25.5">
      <c r="A395" s="172">
        <f t="shared" si="10"/>
        <v>384</v>
      </c>
      <c r="B395" s="185" t="s">
        <v>293</v>
      </c>
      <c r="C395" s="186" t="s">
        <v>15</v>
      </c>
      <c r="D395" s="186" t="s">
        <v>60</v>
      </c>
      <c r="E395" s="186" t="s">
        <v>585</v>
      </c>
      <c r="F395" s="186" t="s">
        <v>173</v>
      </c>
      <c r="G395" s="187">
        <v>141755700</v>
      </c>
      <c r="H395" s="173">
        <f t="shared" si="11"/>
        <v>141755.7</v>
      </c>
    </row>
    <row r="396" spans="1:8" ht="165.75">
      <c r="A396" s="172">
        <f t="shared" si="10"/>
        <v>385</v>
      </c>
      <c r="B396" s="185" t="s">
        <v>586</v>
      </c>
      <c r="C396" s="186" t="s">
        <v>15</v>
      </c>
      <c r="D396" s="186" t="s">
        <v>60</v>
      </c>
      <c r="E396" s="186" t="s">
        <v>587</v>
      </c>
      <c r="F396" s="186" t="s">
        <v>19</v>
      </c>
      <c r="G396" s="187">
        <v>2011100.02</v>
      </c>
      <c r="H396" s="173">
        <f t="shared" si="11"/>
        <v>2011.10002</v>
      </c>
    </row>
    <row r="397" spans="1:8" ht="51">
      <c r="A397" s="172">
        <f aca="true" t="shared" si="12" ref="A397:A460">1+A396</f>
        <v>386</v>
      </c>
      <c r="B397" s="185" t="s">
        <v>286</v>
      </c>
      <c r="C397" s="186" t="s">
        <v>15</v>
      </c>
      <c r="D397" s="186" t="s">
        <v>60</v>
      </c>
      <c r="E397" s="186" t="s">
        <v>587</v>
      </c>
      <c r="F397" s="186" t="s">
        <v>172</v>
      </c>
      <c r="G397" s="187">
        <v>2011100.02</v>
      </c>
      <c r="H397" s="173">
        <f aca="true" t="shared" si="13" ref="H397:H460">G397/1000</f>
        <v>2011.10002</v>
      </c>
    </row>
    <row r="398" spans="1:8" ht="38.25">
      <c r="A398" s="172">
        <f t="shared" si="12"/>
        <v>387</v>
      </c>
      <c r="B398" s="185" t="s">
        <v>743</v>
      </c>
      <c r="C398" s="186" t="s">
        <v>15</v>
      </c>
      <c r="D398" s="186" t="s">
        <v>60</v>
      </c>
      <c r="E398" s="186" t="s">
        <v>710</v>
      </c>
      <c r="F398" s="186" t="s">
        <v>19</v>
      </c>
      <c r="G398" s="187">
        <v>10676685.18</v>
      </c>
      <c r="H398" s="173">
        <f t="shared" si="13"/>
        <v>10676.68518</v>
      </c>
    </row>
    <row r="399" spans="1:8" ht="12.75">
      <c r="A399" s="172">
        <f t="shared" si="12"/>
        <v>388</v>
      </c>
      <c r="B399" s="185" t="s">
        <v>296</v>
      </c>
      <c r="C399" s="186" t="s">
        <v>15</v>
      </c>
      <c r="D399" s="186" t="s">
        <v>60</v>
      </c>
      <c r="E399" s="186" t="s">
        <v>710</v>
      </c>
      <c r="F399" s="186" t="s">
        <v>175</v>
      </c>
      <c r="G399" s="187">
        <v>10676685.18</v>
      </c>
      <c r="H399" s="173">
        <f t="shared" si="13"/>
        <v>10676.68518</v>
      </c>
    </row>
    <row r="400" spans="1:8" ht="12.75">
      <c r="A400" s="172">
        <f t="shared" si="12"/>
        <v>389</v>
      </c>
      <c r="B400" s="185" t="s">
        <v>451</v>
      </c>
      <c r="C400" s="186" t="s">
        <v>15</v>
      </c>
      <c r="D400" s="186" t="s">
        <v>61</v>
      </c>
      <c r="E400" s="186" t="s">
        <v>478</v>
      </c>
      <c r="F400" s="186" t="s">
        <v>19</v>
      </c>
      <c r="G400" s="187">
        <v>394186638.61</v>
      </c>
      <c r="H400" s="173">
        <f t="shared" si="13"/>
        <v>394186.63861</v>
      </c>
    </row>
    <row r="401" spans="1:8" ht="63.75">
      <c r="A401" s="172">
        <f t="shared" si="12"/>
        <v>390</v>
      </c>
      <c r="B401" s="185" t="s">
        <v>826</v>
      </c>
      <c r="C401" s="186" t="s">
        <v>15</v>
      </c>
      <c r="D401" s="186" t="s">
        <v>61</v>
      </c>
      <c r="E401" s="186" t="s">
        <v>576</v>
      </c>
      <c r="F401" s="186" t="s">
        <v>19</v>
      </c>
      <c r="G401" s="187">
        <v>394186638.61</v>
      </c>
      <c r="H401" s="173">
        <f t="shared" si="13"/>
        <v>394186.63861</v>
      </c>
    </row>
    <row r="402" spans="1:8" ht="63.75">
      <c r="A402" s="172">
        <f t="shared" si="12"/>
        <v>391</v>
      </c>
      <c r="B402" s="185" t="s">
        <v>346</v>
      </c>
      <c r="C402" s="186" t="s">
        <v>15</v>
      </c>
      <c r="D402" s="186" t="s">
        <v>61</v>
      </c>
      <c r="E402" s="186" t="s">
        <v>588</v>
      </c>
      <c r="F402" s="186" t="s">
        <v>19</v>
      </c>
      <c r="G402" s="187">
        <v>394186638.61</v>
      </c>
      <c r="H402" s="173">
        <f t="shared" si="13"/>
        <v>394186.63861</v>
      </c>
    </row>
    <row r="403" spans="1:8" ht="127.5">
      <c r="A403" s="172">
        <f t="shared" si="12"/>
        <v>392</v>
      </c>
      <c r="B403" s="185" t="s">
        <v>347</v>
      </c>
      <c r="C403" s="186" t="s">
        <v>15</v>
      </c>
      <c r="D403" s="186" t="s">
        <v>61</v>
      </c>
      <c r="E403" s="186" t="s">
        <v>589</v>
      </c>
      <c r="F403" s="186" t="s">
        <v>19</v>
      </c>
      <c r="G403" s="187">
        <v>68912907.01</v>
      </c>
      <c r="H403" s="173">
        <f t="shared" si="13"/>
        <v>68912.90701000001</v>
      </c>
    </row>
    <row r="404" spans="1:8" ht="25.5">
      <c r="A404" s="172">
        <f t="shared" si="12"/>
        <v>393</v>
      </c>
      <c r="B404" s="185" t="s">
        <v>293</v>
      </c>
      <c r="C404" s="186" t="s">
        <v>15</v>
      </c>
      <c r="D404" s="186" t="s">
        <v>61</v>
      </c>
      <c r="E404" s="186" t="s">
        <v>589</v>
      </c>
      <c r="F404" s="186" t="s">
        <v>173</v>
      </c>
      <c r="G404" s="187">
        <v>68912907.01</v>
      </c>
      <c r="H404" s="173">
        <f t="shared" si="13"/>
        <v>68912.90701000001</v>
      </c>
    </row>
    <row r="405" spans="1:8" ht="191.25">
      <c r="A405" s="172">
        <f t="shared" si="12"/>
        <v>394</v>
      </c>
      <c r="B405" s="185" t="s">
        <v>348</v>
      </c>
      <c r="C405" s="186" t="s">
        <v>15</v>
      </c>
      <c r="D405" s="186" t="s">
        <v>61</v>
      </c>
      <c r="E405" s="186" t="s">
        <v>590</v>
      </c>
      <c r="F405" s="186" t="s">
        <v>19</v>
      </c>
      <c r="G405" s="187">
        <v>11565802.52</v>
      </c>
      <c r="H405" s="173">
        <f t="shared" si="13"/>
        <v>11565.80252</v>
      </c>
    </row>
    <row r="406" spans="1:8" ht="51">
      <c r="A406" s="172">
        <f t="shared" si="12"/>
        <v>395</v>
      </c>
      <c r="B406" s="185" t="s">
        <v>286</v>
      </c>
      <c r="C406" s="186" t="s">
        <v>15</v>
      </c>
      <c r="D406" s="186" t="s">
        <v>61</v>
      </c>
      <c r="E406" s="186" t="s">
        <v>590</v>
      </c>
      <c r="F406" s="186" t="s">
        <v>172</v>
      </c>
      <c r="G406" s="187">
        <v>11565802.52</v>
      </c>
      <c r="H406" s="173">
        <f t="shared" si="13"/>
        <v>11565.80252</v>
      </c>
    </row>
    <row r="407" spans="1:8" ht="76.5">
      <c r="A407" s="172">
        <f t="shared" si="12"/>
        <v>396</v>
      </c>
      <c r="B407" s="185" t="s">
        <v>349</v>
      </c>
      <c r="C407" s="186" t="s">
        <v>15</v>
      </c>
      <c r="D407" s="186" t="s">
        <v>61</v>
      </c>
      <c r="E407" s="186" t="s">
        <v>591</v>
      </c>
      <c r="F407" s="186" t="s">
        <v>19</v>
      </c>
      <c r="G407" s="187">
        <v>41590943.92</v>
      </c>
      <c r="H407" s="173">
        <f t="shared" si="13"/>
        <v>41590.943920000005</v>
      </c>
    </row>
    <row r="408" spans="1:8" ht="25.5">
      <c r="A408" s="172">
        <f t="shared" si="12"/>
        <v>397</v>
      </c>
      <c r="B408" s="185" t="s">
        <v>293</v>
      </c>
      <c r="C408" s="186" t="s">
        <v>15</v>
      </c>
      <c r="D408" s="186" t="s">
        <v>61</v>
      </c>
      <c r="E408" s="186" t="s">
        <v>591</v>
      </c>
      <c r="F408" s="186" t="s">
        <v>173</v>
      </c>
      <c r="G408" s="187">
        <v>132569.4</v>
      </c>
      <c r="H408" s="173">
        <f t="shared" si="13"/>
        <v>132.5694</v>
      </c>
    </row>
    <row r="409" spans="1:8" ht="51">
      <c r="A409" s="172">
        <f t="shared" si="12"/>
        <v>398</v>
      </c>
      <c r="B409" s="185" t="s">
        <v>286</v>
      </c>
      <c r="C409" s="186" t="s">
        <v>15</v>
      </c>
      <c r="D409" s="186" t="s">
        <v>61</v>
      </c>
      <c r="E409" s="186" t="s">
        <v>591</v>
      </c>
      <c r="F409" s="186" t="s">
        <v>172</v>
      </c>
      <c r="G409" s="187">
        <v>37930653.02</v>
      </c>
      <c r="H409" s="173">
        <f t="shared" si="13"/>
        <v>37930.653020000005</v>
      </c>
    </row>
    <row r="410" spans="1:8" ht="25.5">
      <c r="A410" s="172">
        <f t="shared" si="12"/>
        <v>399</v>
      </c>
      <c r="B410" s="185" t="s">
        <v>294</v>
      </c>
      <c r="C410" s="186" t="s">
        <v>15</v>
      </c>
      <c r="D410" s="186" t="s">
        <v>61</v>
      </c>
      <c r="E410" s="186" t="s">
        <v>591</v>
      </c>
      <c r="F410" s="186" t="s">
        <v>174</v>
      </c>
      <c r="G410" s="187">
        <v>3527721.5</v>
      </c>
      <c r="H410" s="173">
        <f t="shared" si="13"/>
        <v>3527.7215</v>
      </c>
    </row>
    <row r="411" spans="1:8" ht="63.75">
      <c r="A411" s="172">
        <f t="shared" si="12"/>
        <v>400</v>
      </c>
      <c r="B411" s="185" t="s">
        <v>350</v>
      </c>
      <c r="C411" s="186" t="s">
        <v>15</v>
      </c>
      <c r="D411" s="186" t="s">
        <v>61</v>
      </c>
      <c r="E411" s="186" t="s">
        <v>592</v>
      </c>
      <c r="F411" s="186" t="s">
        <v>19</v>
      </c>
      <c r="G411" s="187">
        <v>2374800</v>
      </c>
      <c r="H411" s="173">
        <f t="shared" si="13"/>
        <v>2374.8</v>
      </c>
    </row>
    <row r="412" spans="1:8" ht="51">
      <c r="A412" s="172">
        <f t="shared" si="12"/>
        <v>401</v>
      </c>
      <c r="B412" s="185" t="s">
        <v>286</v>
      </c>
      <c r="C412" s="186" t="s">
        <v>15</v>
      </c>
      <c r="D412" s="186" t="s">
        <v>61</v>
      </c>
      <c r="E412" s="186" t="s">
        <v>592</v>
      </c>
      <c r="F412" s="186" t="s">
        <v>172</v>
      </c>
      <c r="G412" s="187">
        <v>2374800</v>
      </c>
      <c r="H412" s="173">
        <f t="shared" si="13"/>
        <v>2374.8</v>
      </c>
    </row>
    <row r="413" spans="1:8" ht="114.75">
      <c r="A413" s="172">
        <f t="shared" si="12"/>
        <v>402</v>
      </c>
      <c r="B413" s="185" t="s">
        <v>351</v>
      </c>
      <c r="C413" s="186" t="s">
        <v>15</v>
      </c>
      <c r="D413" s="186" t="s">
        <v>61</v>
      </c>
      <c r="E413" s="186" t="s">
        <v>593</v>
      </c>
      <c r="F413" s="186" t="s">
        <v>19</v>
      </c>
      <c r="G413" s="187">
        <v>6191834.55</v>
      </c>
      <c r="H413" s="173">
        <f t="shared" si="13"/>
        <v>6191.83455</v>
      </c>
    </row>
    <row r="414" spans="1:8" ht="51">
      <c r="A414" s="172">
        <f t="shared" si="12"/>
        <v>403</v>
      </c>
      <c r="B414" s="185" t="s">
        <v>286</v>
      </c>
      <c r="C414" s="186" t="s">
        <v>15</v>
      </c>
      <c r="D414" s="186" t="s">
        <v>61</v>
      </c>
      <c r="E414" s="186" t="s">
        <v>593</v>
      </c>
      <c r="F414" s="186" t="s">
        <v>172</v>
      </c>
      <c r="G414" s="187">
        <v>6191834.55</v>
      </c>
      <c r="H414" s="173">
        <f t="shared" si="13"/>
        <v>6191.83455</v>
      </c>
    </row>
    <row r="415" spans="1:8" ht="89.25">
      <c r="A415" s="172">
        <f t="shared" si="12"/>
        <v>404</v>
      </c>
      <c r="B415" s="185" t="s">
        <v>418</v>
      </c>
      <c r="C415" s="186" t="s">
        <v>15</v>
      </c>
      <c r="D415" s="186" t="s">
        <v>61</v>
      </c>
      <c r="E415" s="186" t="s">
        <v>594</v>
      </c>
      <c r="F415" s="186" t="s">
        <v>19</v>
      </c>
      <c r="G415" s="187">
        <v>28460719.79</v>
      </c>
      <c r="H415" s="173">
        <f t="shared" si="13"/>
        <v>28460.71979</v>
      </c>
    </row>
    <row r="416" spans="1:8" ht="51">
      <c r="A416" s="172">
        <f t="shared" si="12"/>
        <v>405</v>
      </c>
      <c r="B416" s="185" t="s">
        <v>286</v>
      </c>
      <c r="C416" s="186" t="s">
        <v>15</v>
      </c>
      <c r="D416" s="186" t="s">
        <v>61</v>
      </c>
      <c r="E416" s="186" t="s">
        <v>594</v>
      </c>
      <c r="F416" s="186" t="s">
        <v>172</v>
      </c>
      <c r="G416" s="187">
        <v>26765966.35</v>
      </c>
      <c r="H416" s="173">
        <f t="shared" si="13"/>
        <v>26765.966350000002</v>
      </c>
    </row>
    <row r="417" spans="1:8" ht="12.75">
      <c r="A417" s="172">
        <f t="shared" si="12"/>
        <v>406</v>
      </c>
      <c r="B417" s="185" t="s">
        <v>296</v>
      </c>
      <c r="C417" s="186" t="s">
        <v>15</v>
      </c>
      <c r="D417" s="186" t="s">
        <v>61</v>
      </c>
      <c r="E417" s="186" t="s">
        <v>594</v>
      </c>
      <c r="F417" s="186" t="s">
        <v>175</v>
      </c>
      <c r="G417" s="187">
        <v>1694753.44</v>
      </c>
      <c r="H417" s="173">
        <f t="shared" si="13"/>
        <v>1694.75344</v>
      </c>
    </row>
    <row r="418" spans="1:8" ht="89.25">
      <c r="A418" s="172">
        <f t="shared" si="12"/>
        <v>407</v>
      </c>
      <c r="B418" s="185" t="s">
        <v>595</v>
      </c>
      <c r="C418" s="186" t="s">
        <v>15</v>
      </c>
      <c r="D418" s="186" t="s">
        <v>61</v>
      </c>
      <c r="E418" s="186" t="s">
        <v>596</v>
      </c>
      <c r="F418" s="186" t="s">
        <v>19</v>
      </c>
      <c r="G418" s="187">
        <v>2865670</v>
      </c>
      <c r="H418" s="173">
        <f t="shared" si="13"/>
        <v>2865.67</v>
      </c>
    </row>
    <row r="419" spans="1:8" ht="51">
      <c r="A419" s="172">
        <f t="shared" si="12"/>
        <v>408</v>
      </c>
      <c r="B419" s="185" t="s">
        <v>286</v>
      </c>
      <c r="C419" s="186" t="s">
        <v>15</v>
      </c>
      <c r="D419" s="186" t="s">
        <v>61</v>
      </c>
      <c r="E419" s="186" t="s">
        <v>596</v>
      </c>
      <c r="F419" s="186" t="s">
        <v>172</v>
      </c>
      <c r="G419" s="187">
        <v>2865670</v>
      </c>
      <c r="H419" s="173">
        <f t="shared" si="13"/>
        <v>2865.67</v>
      </c>
    </row>
    <row r="420" spans="1:8" ht="165.75">
      <c r="A420" s="172">
        <f t="shared" si="12"/>
        <v>409</v>
      </c>
      <c r="B420" s="185" t="s">
        <v>419</v>
      </c>
      <c r="C420" s="186" t="s">
        <v>15</v>
      </c>
      <c r="D420" s="186" t="s">
        <v>61</v>
      </c>
      <c r="E420" s="186" t="s">
        <v>597</v>
      </c>
      <c r="F420" s="186" t="s">
        <v>19</v>
      </c>
      <c r="G420" s="187">
        <v>858787.7</v>
      </c>
      <c r="H420" s="173">
        <f t="shared" si="13"/>
        <v>858.7877</v>
      </c>
    </row>
    <row r="421" spans="1:8" ht="51">
      <c r="A421" s="172">
        <f t="shared" si="12"/>
        <v>410</v>
      </c>
      <c r="B421" s="185" t="s">
        <v>286</v>
      </c>
      <c r="C421" s="186" t="s">
        <v>15</v>
      </c>
      <c r="D421" s="186" t="s">
        <v>61</v>
      </c>
      <c r="E421" s="186" t="s">
        <v>597</v>
      </c>
      <c r="F421" s="186" t="s">
        <v>172</v>
      </c>
      <c r="G421" s="187">
        <v>858787.7</v>
      </c>
      <c r="H421" s="173">
        <f t="shared" si="13"/>
        <v>858.7877</v>
      </c>
    </row>
    <row r="422" spans="1:8" ht="76.5">
      <c r="A422" s="172">
        <f t="shared" si="12"/>
        <v>411</v>
      </c>
      <c r="B422" s="185" t="s">
        <v>861</v>
      </c>
      <c r="C422" s="186" t="s">
        <v>15</v>
      </c>
      <c r="D422" s="186" t="s">
        <v>61</v>
      </c>
      <c r="E422" s="186" t="s">
        <v>862</v>
      </c>
      <c r="F422" s="186" t="s">
        <v>19</v>
      </c>
      <c r="G422" s="187">
        <v>1000000</v>
      </c>
      <c r="H422" s="173">
        <f t="shared" si="13"/>
        <v>1000</v>
      </c>
    </row>
    <row r="423" spans="1:8" ht="51">
      <c r="A423" s="172">
        <f t="shared" si="12"/>
        <v>412</v>
      </c>
      <c r="B423" s="185" t="s">
        <v>286</v>
      </c>
      <c r="C423" s="186" t="s">
        <v>15</v>
      </c>
      <c r="D423" s="186" t="s">
        <v>61</v>
      </c>
      <c r="E423" s="186" t="s">
        <v>862</v>
      </c>
      <c r="F423" s="186" t="s">
        <v>172</v>
      </c>
      <c r="G423" s="187">
        <v>1000000</v>
      </c>
      <c r="H423" s="173">
        <f t="shared" si="13"/>
        <v>1000</v>
      </c>
    </row>
    <row r="424" spans="1:8" ht="242.25">
      <c r="A424" s="172">
        <f t="shared" si="12"/>
        <v>413</v>
      </c>
      <c r="B424" s="185" t="s">
        <v>598</v>
      </c>
      <c r="C424" s="186" t="s">
        <v>15</v>
      </c>
      <c r="D424" s="186" t="s">
        <v>61</v>
      </c>
      <c r="E424" s="186" t="s">
        <v>599</v>
      </c>
      <c r="F424" s="186" t="s">
        <v>19</v>
      </c>
      <c r="G424" s="187">
        <v>172259000</v>
      </c>
      <c r="H424" s="173">
        <f t="shared" si="13"/>
        <v>172259</v>
      </c>
    </row>
    <row r="425" spans="1:8" ht="25.5">
      <c r="A425" s="172">
        <f t="shared" si="12"/>
        <v>414</v>
      </c>
      <c r="B425" s="185" t="s">
        <v>293</v>
      </c>
      <c r="C425" s="186" t="s">
        <v>15</v>
      </c>
      <c r="D425" s="186" t="s">
        <v>61</v>
      </c>
      <c r="E425" s="186" t="s">
        <v>599</v>
      </c>
      <c r="F425" s="186" t="s">
        <v>173</v>
      </c>
      <c r="G425" s="187">
        <v>172259000</v>
      </c>
      <c r="H425" s="173">
        <f t="shared" si="13"/>
        <v>172259</v>
      </c>
    </row>
    <row r="426" spans="1:8" ht="255">
      <c r="A426" s="172">
        <f t="shared" si="12"/>
        <v>415</v>
      </c>
      <c r="B426" s="185" t="s">
        <v>600</v>
      </c>
      <c r="C426" s="186" t="s">
        <v>15</v>
      </c>
      <c r="D426" s="186" t="s">
        <v>61</v>
      </c>
      <c r="E426" s="186" t="s">
        <v>601</v>
      </c>
      <c r="F426" s="186" t="s">
        <v>19</v>
      </c>
      <c r="G426" s="187">
        <v>7544000.03</v>
      </c>
      <c r="H426" s="173">
        <f t="shared" si="13"/>
        <v>7544.00003</v>
      </c>
    </row>
    <row r="427" spans="1:8" ht="51">
      <c r="A427" s="172">
        <f t="shared" si="12"/>
        <v>416</v>
      </c>
      <c r="B427" s="185" t="s">
        <v>286</v>
      </c>
      <c r="C427" s="186" t="s">
        <v>15</v>
      </c>
      <c r="D427" s="186" t="s">
        <v>61</v>
      </c>
      <c r="E427" s="186" t="s">
        <v>601</v>
      </c>
      <c r="F427" s="186" t="s">
        <v>172</v>
      </c>
      <c r="G427" s="187">
        <v>7544000.03</v>
      </c>
      <c r="H427" s="173">
        <f t="shared" si="13"/>
        <v>7544.00003</v>
      </c>
    </row>
    <row r="428" spans="1:8" ht="63.75">
      <c r="A428" s="172">
        <f t="shared" si="12"/>
        <v>417</v>
      </c>
      <c r="B428" s="185" t="s">
        <v>919</v>
      </c>
      <c r="C428" s="186" t="s">
        <v>15</v>
      </c>
      <c r="D428" s="186" t="s">
        <v>61</v>
      </c>
      <c r="E428" s="186" t="s">
        <v>920</v>
      </c>
      <c r="F428" s="186" t="s">
        <v>19</v>
      </c>
      <c r="G428" s="187">
        <v>20854000</v>
      </c>
      <c r="H428" s="173">
        <f t="shared" si="13"/>
        <v>20854</v>
      </c>
    </row>
    <row r="429" spans="1:8" ht="51">
      <c r="A429" s="172">
        <f t="shared" si="12"/>
        <v>418</v>
      </c>
      <c r="B429" s="185" t="s">
        <v>286</v>
      </c>
      <c r="C429" s="186" t="s">
        <v>15</v>
      </c>
      <c r="D429" s="186" t="s">
        <v>61</v>
      </c>
      <c r="E429" s="186" t="s">
        <v>920</v>
      </c>
      <c r="F429" s="186" t="s">
        <v>172</v>
      </c>
      <c r="G429" s="187">
        <v>20854000</v>
      </c>
      <c r="H429" s="173">
        <f t="shared" si="13"/>
        <v>20854</v>
      </c>
    </row>
    <row r="430" spans="1:8" ht="89.25">
      <c r="A430" s="172">
        <f t="shared" si="12"/>
        <v>419</v>
      </c>
      <c r="B430" s="185" t="s">
        <v>1031</v>
      </c>
      <c r="C430" s="186" t="s">
        <v>15</v>
      </c>
      <c r="D430" s="186" t="s">
        <v>61</v>
      </c>
      <c r="E430" s="186" t="s">
        <v>1017</v>
      </c>
      <c r="F430" s="186" t="s">
        <v>19</v>
      </c>
      <c r="G430" s="187">
        <v>1151489</v>
      </c>
      <c r="H430" s="173">
        <f t="shared" si="13"/>
        <v>1151.489</v>
      </c>
    </row>
    <row r="431" spans="1:8" ht="51">
      <c r="A431" s="172">
        <f t="shared" si="12"/>
        <v>420</v>
      </c>
      <c r="B431" s="185" t="s">
        <v>286</v>
      </c>
      <c r="C431" s="186" t="s">
        <v>15</v>
      </c>
      <c r="D431" s="186" t="s">
        <v>61</v>
      </c>
      <c r="E431" s="186" t="s">
        <v>1017</v>
      </c>
      <c r="F431" s="186" t="s">
        <v>172</v>
      </c>
      <c r="G431" s="187">
        <v>1151489</v>
      </c>
      <c r="H431" s="173">
        <f t="shared" si="13"/>
        <v>1151.489</v>
      </c>
    </row>
    <row r="432" spans="1:8" ht="76.5">
      <c r="A432" s="172">
        <f t="shared" si="12"/>
        <v>421</v>
      </c>
      <c r="B432" s="185" t="s">
        <v>954</v>
      </c>
      <c r="C432" s="186" t="s">
        <v>15</v>
      </c>
      <c r="D432" s="186" t="s">
        <v>61</v>
      </c>
      <c r="E432" s="186" t="s">
        <v>955</v>
      </c>
      <c r="F432" s="186" t="s">
        <v>19</v>
      </c>
      <c r="G432" s="187">
        <v>1649265</v>
      </c>
      <c r="H432" s="173">
        <f t="shared" si="13"/>
        <v>1649.265</v>
      </c>
    </row>
    <row r="433" spans="1:8" ht="51">
      <c r="A433" s="172">
        <f t="shared" si="12"/>
        <v>422</v>
      </c>
      <c r="B433" s="185" t="s">
        <v>286</v>
      </c>
      <c r="C433" s="186" t="s">
        <v>15</v>
      </c>
      <c r="D433" s="186" t="s">
        <v>61</v>
      </c>
      <c r="E433" s="186" t="s">
        <v>955</v>
      </c>
      <c r="F433" s="186" t="s">
        <v>172</v>
      </c>
      <c r="G433" s="187">
        <v>1649265</v>
      </c>
      <c r="H433" s="173">
        <f t="shared" si="13"/>
        <v>1649.265</v>
      </c>
    </row>
    <row r="434" spans="1:8" ht="38.25">
      <c r="A434" s="172">
        <f t="shared" si="12"/>
        <v>423</v>
      </c>
      <c r="B434" s="185" t="s">
        <v>743</v>
      </c>
      <c r="C434" s="186" t="s">
        <v>15</v>
      </c>
      <c r="D434" s="186" t="s">
        <v>61</v>
      </c>
      <c r="E434" s="186" t="s">
        <v>956</v>
      </c>
      <c r="F434" s="186" t="s">
        <v>19</v>
      </c>
      <c r="G434" s="187">
        <v>2047453.09</v>
      </c>
      <c r="H434" s="173">
        <f t="shared" si="13"/>
        <v>2047.45309</v>
      </c>
    </row>
    <row r="435" spans="1:8" ht="12.75">
      <c r="A435" s="172">
        <f t="shared" si="12"/>
        <v>424</v>
      </c>
      <c r="B435" s="185" t="s">
        <v>296</v>
      </c>
      <c r="C435" s="186" t="s">
        <v>15</v>
      </c>
      <c r="D435" s="186" t="s">
        <v>61</v>
      </c>
      <c r="E435" s="186" t="s">
        <v>956</v>
      </c>
      <c r="F435" s="186" t="s">
        <v>175</v>
      </c>
      <c r="G435" s="187">
        <v>2047453.09</v>
      </c>
      <c r="H435" s="173">
        <f t="shared" si="13"/>
        <v>2047.45309</v>
      </c>
    </row>
    <row r="436" spans="1:8" ht="25.5">
      <c r="A436" s="172">
        <f t="shared" si="12"/>
        <v>425</v>
      </c>
      <c r="B436" s="185" t="s">
        <v>859</v>
      </c>
      <c r="C436" s="186" t="s">
        <v>15</v>
      </c>
      <c r="D436" s="186" t="s">
        <v>61</v>
      </c>
      <c r="E436" s="186" t="s">
        <v>865</v>
      </c>
      <c r="F436" s="186" t="s">
        <v>19</v>
      </c>
      <c r="G436" s="187">
        <v>17029714</v>
      </c>
      <c r="H436" s="173">
        <f t="shared" si="13"/>
        <v>17029.714</v>
      </c>
    </row>
    <row r="437" spans="1:8" ht="51">
      <c r="A437" s="172">
        <f t="shared" si="12"/>
        <v>426</v>
      </c>
      <c r="B437" s="185" t="s">
        <v>286</v>
      </c>
      <c r="C437" s="186" t="s">
        <v>15</v>
      </c>
      <c r="D437" s="186" t="s">
        <v>61</v>
      </c>
      <c r="E437" s="186" t="s">
        <v>865</v>
      </c>
      <c r="F437" s="186" t="s">
        <v>172</v>
      </c>
      <c r="G437" s="187">
        <v>17029714</v>
      </c>
      <c r="H437" s="173">
        <f t="shared" si="13"/>
        <v>17029.714</v>
      </c>
    </row>
    <row r="438" spans="1:8" ht="89.25">
      <c r="A438" s="172">
        <f t="shared" si="12"/>
        <v>427</v>
      </c>
      <c r="B438" s="185" t="s">
        <v>1032</v>
      </c>
      <c r="C438" s="186" t="s">
        <v>15</v>
      </c>
      <c r="D438" s="186" t="s">
        <v>61</v>
      </c>
      <c r="E438" s="186" t="s">
        <v>1019</v>
      </c>
      <c r="F438" s="186" t="s">
        <v>19</v>
      </c>
      <c r="G438" s="187">
        <v>1018701</v>
      </c>
      <c r="H438" s="173">
        <f t="shared" si="13"/>
        <v>1018.701</v>
      </c>
    </row>
    <row r="439" spans="1:8" ht="51">
      <c r="A439" s="172">
        <f t="shared" si="12"/>
        <v>428</v>
      </c>
      <c r="B439" s="185" t="s">
        <v>286</v>
      </c>
      <c r="C439" s="186" t="s">
        <v>15</v>
      </c>
      <c r="D439" s="186" t="s">
        <v>61</v>
      </c>
      <c r="E439" s="186" t="s">
        <v>1019</v>
      </c>
      <c r="F439" s="186" t="s">
        <v>172</v>
      </c>
      <c r="G439" s="187">
        <v>1018701</v>
      </c>
      <c r="H439" s="173">
        <f t="shared" si="13"/>
        <v>1018.701</v>
      </c>
    </row>
    <row r="440" spans="1:8" ht="102">
      <c r="A440" s="172">
        <f t="shared" si="12"/>
        <v>429</v>
      </c>
      <c r="B440" s="185" t="s">
        <v>1033</v>
      </c>
      <c r="C440" s="186" t="s">
        <v>15</v>
      </c>
      <c r="D440" s="186" t="s">
        <v>61</v>
      </c>
      <c r="E440" s="186" t="s">
        <v>1021</v>
      </c>
      <c r="F440" s="186" t="s">
        <v>19</v>
      </c>
      <c r="G440" s="187">
        <v>5311551</v>
      </c>
      <c r="H440" s="173">
        <f t="shared" si="13"/>
        <v>5311.551</v>
      </c>
    </row>
    <row r="441" spans="1:8" ht="51">
      <c r="A441" s="172">
        <f t="shared" si="12"/>
        <v>430</v>
      </c>
      <c r="B441" s="185" t="s">
        <v>286</v>
      </c>
      <c r="C441" s="186" t="s">
        <v>15</v>
      </c>
      <c r="D441" s="186" t="s">
        <v>61</v>
      </c>
      <c r="E441" s="186" t="s">
        <v>1021</v>
      </c>
      <c r="F441" s="186" t="s">
        <v>172</v>
      </c>
      <c r="G441" s="187">
        <v>5311551</v>
      </c>
      <c r="H441" s="173">
        <f t="shared" si="13"/>
        <v>5311.551</v>
      </c>
    </row>
    <row r="442" spans="1:8" ht="89.25">
      <c r="A442" s="172">
        <f t="shared" si="12"/>
        <v>431</v>
      </c>
      <c r="B442" s="185" t="s">
        <v>1030</v>
      </c>
      <c r="C442" s="186" t="s">
        <v>15</v>
      </c>
      <c r="D442" s="186" t="s">
        <v>61</v>
      </c>
      <c r="E442" s="186" t="s">
        <v>1060</v>
      </c>
      <c r="F442" s="186" t="s">
        <v>19</v>
      </c>
      <c r="G442" s="187">
        <v>1500000</v>
      </c>
      <c r="H442" s="173">
        <f t="shared" si="13"/>
        <v>1500</v>
      </c>
    </row>
    <row r="443" spans="1:8" ht="51">
      <c r="A443" s="172">
        <f t="shared" si="12"/>
        <v>432</v>
      </c>
      <c r="B443" s="185" t="s">
        <v>286</v>
      </c>
      <c r="C443" s="186" t="s">
        <v>15</v>
      </c>
      <c r="D443" s="186" t="s">
        <v>61</v>
      </c>
      <c r="E443" s="186" t="s">
        <v>1060</v>
      </c>
      <c r="F443" s="186" t="s">
        <v>172</v>
      </c>
      <c r="G443" s="187">
        <v>1500000</v>
      </c>
      <c r="H443" s="173">
        <f t="shared" si="13"/>
        <v>1500</v>
      </c>
    </row>
    <row r="444" spans="1:8" ht="12.75">
      <c r="A444" s="172">
        <f t="shared" si="12"/>
        <v>433</v>
      </c>
      <c r="B444" s="185" t="s">
        <v>602</v>
      </c>
      <c r="C444" s="186" t="s">
        <v>15</v>
      </c>
      <c r="D444" s="186" t="s">
        <v>62</v>
      </c>
      <c r="E444" s="186" t="s">
        <v>478</v>
      </c>
      <c r="F444" s="186" t="s">
        <v>19</v>
      </c>
      <c r="G444" s="187">
        <v>21420648.8</v>
      </c>
      <c r="H444" s="173">
        <f t="shared" si="13"/>
        <v>21420.6488</v>
      </c>
    </row>
    <row r="445" spans="1:8" ht="63.75">
      <c r="A445" s="172">
        <f t="shared" si="12"/>
        <v>434</v>
      </c>
      <c r="B445" s="185" t="s">
        <v>826</v>
      </c>
      <c r="C445" s="186" t="s">
        <v>15</v>
      </c>
      <c r="D445" s="186" t="s">
        <v>62</v>
      </c>
      <c r="E445" s="186" t="s">
        <v>576</v>
      </c>
      <c r="F445" s="186" t="s">
        <v>19</v>
      </c>
      <c r="G445" s="187">
        <v>21375724.8</v>
      </c>
      <c r="H445" s="173">
        <f t="shared" si="13"/>
        <v>21375.7248</v>
      </c>
    </row>
    <row r="446" spans="1:8" ht="63.75">
      <c r="A446" s="172">
        <f t="shared" si="12"/>
        <v>435</v>
      </c>
      <c r="B446" s="185" t="s">
        <v>352</v>
      </c>
      <c r="C446" s="186" t="s">
        <v>15</v>
      </c>
      <c r="D446" s="186" t="s">
        <v>62</v>
      </c>
      <c r="E446" s="186" t="s">
        <v>603</v>
      </c>
      <c r="F446" s="186" t="s">
        <v>19</v>
      </c>
      <c r="G446" s="187">
        <v>19337801.8</v>
      </c>
      <c r="H446" s="173">
        <f t="shared" si="13"/>
        <v>19337.8018</v>
      </c>
    </row>
    <row r="447" spans="1:8" ht="51">
      <c r="A447" s="172">
        <f t="shared" si="12"/>
        <v>436</v>
      </c>
      <c r="B447" s="185" t="s">
        <v>353</v>
      </c>
      <c r="C447" s="186" t="s">
        <v>15</v>
      </c>
      <c r="D447" s="186" t="s">
        <v>62</v>
      </c>
      <c r="E447" s="186" t="s">
        <v>604</v>
      </c>
      <c r="F447" s="186" t="s">
        <v>19</v>
      </c>
      <c r="G447" s="187">
        <v>10354201.8</v>
      </c>
      <c r="H447" s="173">
        <f t="shared" si="13"/>
        <v>10354.2018</v>
      </c>
    </row>
    <row r="448" spans="1:8" ht="51">
      <c r="A448" s="172">
        <f t="shared" si="12"/>
        <v>437</v>
      </c>
      <c r="B448" s="185" t="s">
        <v>286</v>
      </c>
      <c r="C448" s="186" t="s">
        <v>15</v>
      </c>
      <c r="D448" s="186" t="s">
        <v>62</v>
      </c>
      <c r="E448" s="186" t="s">
        <v>604</v>
      </c>
      <c r="F448" s="186" t="s">
        <v>172</v>
      </c>
      <c r="G448" s="187">
        <v>10354201.8</v>
      </c>
      <c r="H448" s="173">
        <f t="shared" si="13"/>
        <v>10354.2018</v>
      </c>
    </row>
    <row r="449" spans="1:8" ht="63.75">
      <c r="A449" s="172">
        <f t="shared" si="12"/>
        <v>438</v>
      </c>
      <c r="B449" s="185" t="s">
        <v>354</v>
      </c>
      <c r="C449" s="186" t="s">
        <v>15</v>
      </c>
      <c r="D449" s="186" t="s">
        <v>62</v>
      </c>
      <c r="E449" s="186" t="s">
        <v>605</v>
      </c>
      <c r="F449" s="186" t="s">
        <v>19</v>
      </c>
      <c r="G449" s="187">
        <v>1500000</v>
      </c>
      <c r="H449" s="173">
        <f t="shared" si="13"/>
        <v>1500</v>
      </c>
    </row>
    <row r="450" spans="1:8" ht="25.5">
      <c r="A450" s="172">
        <f t="shared" si="12"/>
        <v>439</v>
      </c>
      <c r="B450" s="185" t="s">
        <v>293</v>
      </c>
      <c r="C450" s="186" t="s">
        <v>15</v>
      </c>
      <c r="D450" s="186" t="s">
        <v>62</v>
      </c>
      <c r="E450" s="186" t="s">
        <v>605</v>
      </c>
      <c r="F450" s="186" t="s">
        <v>173</v>
      </c>
      <c r="G450" s="187">
        <v>1500000</v>
      </c>
      <c r="H450" s="173">
        <f t="shared" si="13"/>
        <v>1500</v>
      </c>
    </row>
    <row r="451" spans="1:8" ht="102">
      <c r="A451" s="172">
        <f t="shared" si="12"/>
        <v>440</v>
      </c>
      <c r="B451" s="185" t="s">
        <v>355</v>
      </c>
      <c r="C451" s="186" t="s">
        <v>15</v>
      </c>
      <c r="D451" s="186" t="s">
        <v>62</v>
      </c>
      <c r="E451" s="186" t="s">
        <v>606</v>
      </c>
      <c r="F451" s="186" t="s">
        <v>19</v>
      </c>
      <c r="G451" s="187">
        <v>150000</v>
      </c>
      <c r="H451" s="173">
        <f t="shared" si="13"/>
        <v>150</v>
      </c>
    </row>
    <row r="452" spans="1:8" ht="51">
      <c r="A452" s="172">
        <f t="shared" si="12"/>
        <v>441</v>
      </c>
      <c r="B452" s="185" t="s">
        <v>286</v>
      </c>
      <c r="C452" s="186" t="s">
        <v>15</v>
      </c>
      <c r="D452" s="186" t="s">
        <v>62</v>
      </c>
      <c r="E452" s="186" t="s">
        <v>606</v>
      </c>
      <c r="F452" s="186" t="s">
        <v>172</v>
      </c>
      <c r="G452" s="187">
        <v>150000</v>
      </c>
      <c r="H452" s="173">
        <f t="shared" si="13"/>
        <v>150</v>
      </c>
    </row>
    <row r="453" spans="1:8" ht="153">
      <c r="A453" s="172">
        <f t="shared" si="12"/>
        <v>442</v>
      </c>
      <c r="B453" s="185" t="s">
        <v>866</v>
      </c>
      <c r="C453" s="186" t="s">
        <v>15</v>
      </c>
      <c r="D453" s="186" t="s">
        <v>62</v>
      </c>
      <c r="E453" s="186" t="s">
        <v>867</v>
      </c>
      <c r="F453" s="186" t="s">
        <v>19</v>
      </c>
      <c r="G453" s="187">
        <v>758500</v>
      </c>
      <c r="H453" s="173">
        <f t="shared" si="13"/>
        <v>758.5</v>
      </c>
    </row>
    <row r="454" spans="1:8" ht="51">
      <c r="A454" s="172">
        <f t="shared" si="12"/>
        <v>443</v>
      </c>
      <c r="B454" s="185" t="s">
        <v>286</v>
      </c>
      <c r="C454" s="186" t="s">
        <v>15</v>
      </c>
      <c r="D454" s="186" t="s">
        <v>62</v>
      </c>
      <c r="E454" s="186" t="s">
        <v>867</v>
      </c>
      <c r="F454" s="186" t="s">
        <v>172</v>
      </c>
      <c r="G454" s="187">
        <v>758500</v>
      </c>
      <c r="H454" s="173">
        <f t="shared" si="13"/>
        <v>758.5</v>
      </c>
    </row>
    <row r="455" spans="1:8" ht="38.25">
      <c r="A455" s="172">
        <f t="shared" si="12"/>
        <v>444</v>
      </c>
      <c r="B455" s="185" t="s">
        <v>420</v>
      </c>
      <c r="C455" s="186" t="s">
        <v>15</v>
      </c>
      <c r="D455" s="186" t="s">
        <v>62</v>
      </c>
      <c r="E455" s="186" t="s">
        <v>607</v>
      </c>
      <c r="F455" s="186" t="s">
        <v>19</v>
      </c>
      <c r="G455" s="187">
        <v>6575100</v>
      </c>
      <c r="H455" s="173">
        <f t="shared" si="13"/>
        <v>6575.1</v>
      </c>
    </row>
    <row r="456" spans="1:8" ht="51">
      <c r="A456" s="172">
        <f t="shared" si="12"/>
        <v>445</v>
      </c>
      <c r="B456" s="185" t="s">
        <v>286</v>
      </c>
      <c r="C456" s="186" t="s">
        <v>15</v>
      </c>
      <c r="D456" s="186" t="s">
        <v>62</v>
      </c>
      <c r="E456" s="186" t="s">
        <v>607</v>
      </c>
      <c r="F456" s="186" t="s">
        <v>172</v>
      </c>
      <c r="G456" s="187">
        <v>6575100</v>
      </c>
      <c r="H456" s="173">
        <f t="shared" si="13"/>
        <v>6575.1</v>
      </c>
    </row>
    <row r="457" spans="1:8" ht="63.75">
      <c r="A457" s="172">
        <f t="shared" si="12"/>
        <v>446</v>
      </c>
      <c r="B457" s="185" t="s">
        <v>356</v>
      </c>
      <c r="C457" s="186" t="s">
        <v>15</v>
      </c>
      <c r="D457" s="186" t="s">
        <v>62</v>
      </c>
      <c r="E457" s="186" t="s">
        <v>608</v>
      </c>
      <c r="F457" s="186" t="s">
        <v>19</v>
      </c>
      <c r="G457" s="187">
        <v>2037923</v>
      </c>
      <c r="H457" s="173">
        <f t="shared" si="13"/>
        <v>2037.923</v>
      </c>
    </row>
    <row r="458" spans="1:8" ht="76.5">
      <c r="A458" s="172">
        <f t="shared" si="12"/>
        <v>447</v>
      </c>
      <c r="B458" s="185" t="s">
        <v>357</v>
      </c>
      <c r="C458" s="186" t="s">
        <v>15</v>
      </c>
      <c r="D458" s="186" t="s">
        <v>62</v>
      </c>
      <c r="E458" s="186" t="s">
        <v>609</v>
      </c>
      <c r="F458" s="186" t="s">
        <v>19</v>
      </c>
      <c r="G458" s="187">
        <v>500000</v>
      </c>
      <c r="H458" s="173">
        <f t="shared" si="13"/>
        <v>500</v>
      </c>
    </row>
    <row r="459" spans="1:8" ht="51">
      <c r="A459" s="172">
        <f t="shared" si="12"/>
        <v>448</v>
      </c>
      <c r="B459" s="185" t="s">
        <v>286</v>
      </c>
      <c r="C459" s="186" t="s">
        <v>15</v>
      </c>
      <c r="D459" s="186" t="s">
        <v>62</v>
      </c>
      <c r="E459" s="186" t="s">
        <v>609</v>
      </c>
      <c r="F459" s="186" t="s">
        <v>172</v>
      </c>
      <c r="G459" s="187">
        <v>500000</v>
      </c>
      <c r="H459" s="173">
        <f t="shared" si="13"/>
        <v>500</v>
      </c>
    </row>
    <row r="460" spans="1:8" ht="63.75">
      <c r="A460" s="172">
        <f t="shared" si="12"/>
        <v>449</v>
      </c>
      <c r="B460" s="185" t="s">
        <v>610</v>
      </c>
      <c r="C460" s="186" t="s">
        <v>15</v>
      </c>
      <c r="D460" s="186" t="s">
        <v>62</v>
      </c>
      <c r="E460" s="186" t="s">
        <v>611</v>
      </c>
      <c r="F460" s="186" t="s">
        <v>19</v>
      </c>
      <c r="G460" s="187">
        <v>755000</v>
      </c>
      <c r="H460" s="173">
        <f t="shared" si="13"/>
        <v>755</v>
      </c>
    </row>
    <row r="461" spans="1:8" ht="51">
      <c r="A461" s="172">
        <f aca="true" t="shared" si="14" ref="A461:A524">1+A460</f>
        <v>450</v>
      </c>
      <c r="B461" s="185" t="s">
        <v>286</v>
      </c>
      <c r="C461" s="186" t="s">
        <v>15</v>
      </c>
      <c r="D461" s="186" t="s">
        <v>62</v>
      </c>
      <c r="E461" s="186" t="s">
        <v>611</v>
      </c>
      <c r="F461" s="186" t="s">
        <v>172</v>
      </c>
      <c r="G461" s="187">
        <v>755000</v>
      </c>
      <c r="H461" s="173">
        <f aca="true" t="shared" si="15" ref="H461:H524">G461/1000</f>
        <v>755</v>
      </c>
    </row>
    <row r="462" spans="1:8" ht="51">
      <c r="A462" s="172">
        <f t="shared" si="14"/>
        <v>451</v>
      </c>
      <c r="B462" s="185" t="s">
        <v>358</v>
      </c>
      <c r="C462" s="186" t="s">
        <v>15</v>
      </c>
      <c r="D462" s="186" t="s">
        <v>62</v>
      </c>
      <c r="E462" s="186" t="s">
        <v>612</v>
      </c>
      <c r="F462" s="186" t="s">
        <v>19</v>
      </c>
      <c r="G462" s="187">
        <v>782923</v>
      </c>
      <c r="H462" s="173">
        <f t="shared" si="15"/>
        <v>782.923</v>
      </c>
    </row>
    <row r="463" spans="1:8" ht="51">
      <c r="A463" s="172">
        <f t="shared" si="14"/>
        <v>452</v>
      </c>
      <c r="B463" s="185" t="s">
        <v>286</v>
      </c>
      <c r="C463" s="186" t="s">
        <v>15</v>
      </c>
      <c r="D463" s="186" t="s">
        <v>62</v>
      </c>
      <c r="E463" s="186" t="s">
        <v>612</v>
      </c>
      <c r="F463" s="186" t="s">
        <v>172</v>
      </c>
      <c r="G463" s="187">
        <v>782923</v>
      </c>
      <c r="H463" s="173">
        <f t="shared" si="15"/>
        <v>782.923</v>
      </c>
    </row>
    <row r="464" spans="1:8" ht="76.5">
      <c r="A464" s="172">
        <f t="shared" si="14"/>
        <v>453</v>
      </c>
      <c r="B464" s="185" t="s">
        <v>784</v>
      </c>
      <c r="C464" s="186" t="s">
        <v>15</v>
      </c>
      <c r="D464" s="186" t="s">
        <v>62</v>
      </c>
      <c r="E464" s="186" t="s">
        <v>618</v>
      </c>
      <c r="F464" s="186" t="s">
        <v>19</v>
      </c>
      <c r="G464" s="187">
        <v>44924</v>
      </c>
      <c r="H464" s="173">
        <f t="shared" si="15"/>
        <v>44.924</v>
      </c>
    </row>
    <row r="465" spans="1:8" ht="38.25">
      <c r="A465" s="172">
        <f t="shared" si="14"/>
        <v>454</v>
      </c>
      <c r="B465" s="185" t="s">
        <v>365</v>
      </c>
      <c r="C465" s="186" t="s">
        <v>15</v>
      </c>
      <c r="D465" s="186" t="s">
        <v>62</v>
      </c>
      <c r="E465" s="186" t="s">
        <v>623</v>
      </c>
      <c r="F465" s="186" t="s">
        <v>19</v>
      </c>
      <c r="G465" s="187">
        <v>44924</v>
      </c>
      <c r="H465" s="173">
        <f t="shared" si="15"/>
        <v>44.924</v>
      </c>
    </row>
    <row r="466" spans="1:8" ht="51">
      <c r="A466" s="172">
        <f t="shared" si="14"/>
        <v>455</v>
      </c>
      <c r="B466" s="185" t="s">
        <v>744</v>
      </c>
      <c r="C466" s="186" t="s">
        <v>15</v>
      </c>
      <c r="D466" s="186" t="s">
        <v>62</v>
      </c>
      <c r="E466" s="186" t="s">
        <v>713</v>
      </c>
      <c r="F466" s="186" t="s">
        <v>19</v>
      </c>
      <c r="G466" s="187">
        <v>44924</v>
      </c>
      <c r="H466" s="173">
        <f t="shared" si="15"/>
        <v>44.924</v>
      </c>
    </row>
    <row r="467" spans="1:8" ht="51">
      <c r="A467" s="172">
        <f t="shared" si="14"/>
        <v>456</v>
      </c>
      <c r="B467" s="185" t="s">
        <v>286</v>
      </c>
      <c r="C467" s="186" t="s">
        <v>15</v>
      </c>
      <c r="D467" s="186" t="s">
        <v>62</v>
      </c>
      <c r="E467" s="186" t="s">
        <v>713</v>
      </c>
      <c r="F467" s="186" t="s">
        <v>172</v>
      </c>
      <c r="G467" s="187">
        <v>44924</v>
      </c>
      <c r="H467" s="173">
        <f t="shared" si="15"/>
        <v>44.924</v>
      </c>
    </row>
    <row r="468" spans="1:8" ht="25.5">
      <c r="A468" s="172">
        <f t="shared" si="14"/>
        <v>457</v>
      </c>
      <c r="B468" s="185" t="s">
        <v>452</v>
      </c>
      <c r="C468" s="186" t="s">
        <v>15</v>
      </c>
      <c r="D468" s="186" t="s">
        <v>63</v>
      </c>
      <c r="E468" s="186" t="s">
        <v>478</v>
      </c>
      <c r="F468" s="186" t="s">
        <v>19</v>
      </c>
      <c r="G468" s="187">
        <v>11334867</v>
      </c>
      <c r="H468" s="173">
        <f t="shared" si="15"/>
        <v>11334.867</v>
      </c>
    </row>
    <row r="469" spans="1:8" ht="63.75">
      <c r="A469" s="172">
        <f t="shared" si="14"/>
        <v>458</v>
      </c>
      <c r="B469" s="185" t="s">
        <v>826</v>
      </c>
      <c r="C469" s="186" t="s">
        <v>15</v>
      </c>
      <c r="D469" s="186" t="s">
        <v>63</v>
      </c>
      <c r="E469" s="186" t="s">
        <v>576</v>
      </c>
      <c r="F469" s="186" t="s">
        <v>19</v>
      </c>
      <c r="G469" s="187">
        <v>11334867</v>
      </c>
      <c r="H469" s="173">
        <f t="shared" si="15"/>
        <v>11334.867</v>
      </c>
    </row>
    <row r="470" spans="1:8" ht="63.75">
      <c r="A470" s="172">
        <f t="shared" si="14"/>
        <v>459</v>
      </c>
      <c r="B470" s="185" t="s">
        <v>346</v>
      </c>
      <c r="C470" s="186" t="s">
        <v>15</v>
      </c>
      <c r="D470" s="186" t="s">
        <v>63</v>
      </c>
      <c r="E470" s="186" t="s">
        <v>588</v>
      </c>
      <c r="F470" s="186" t="s">
        <v>19</v>
      </c>
      <c r="G470" s="187">
        <v>3000000</v>
      </c>
      <c r="H470" s="173">
        <f t="shared" si="15"/>
        <v>3000</v>
      </c>
    </row>
    <row r="471" spans="1:8" ht="76.5">
      <c r="A471" s="172">
        <f t="shared" si="14"/>
        <v>460</v>
      </c>
      <c r="B471" s="185" t="s">
        <v>863</v>
      </c>
      <c r="C471" s="186" t="s">
        <v>15</v>
      </c>
      <c r="D471" s="186" t="s">
        <v>63</v>
      </c>
      <c r="E471" s="186" t="s">
        <v>864</v>
      </c>
      <c r="F471" s="186" t="s">
        <v>19</v>
      </c>
      <c r="G471" s="187">
        <v>3000000</v>
      </c>
      <c r="H471" s="173">
        <f t="shared" si="15"/>
        <v>3000</v>
      </c>
    </row>
    <row r="472" spans="1:8" ht="25.5">
      <c r="A472" s="172">
        <f t="shared" si="14"/>
        <v>461</v>
      </c>
      <c r="B472" s="185" t="s">
        <v>293</v>
      </c>
      <c r="C472" s="186" t="s">
        <v>15</v>
      </c>
      <c r="D472" s="186" t="s">
        <v>63</v>
      </c>
      <c r="E472" s="186" t="s">
        <v>864</v>
      </c>
      <c r="F472" s="186" t="s">
        <v>173</v>
      </c>
      <c r="G472" s="187">
        <v>5900</v>
      </c>
      <c r="H472" s="173">
        <f t="shared" si="15"/>
        <v>5.9</v>
      </c>
    </row>
    <row r="473" spans="1:8" ht="51">
      <c r="A473" s="172">
        <f t="shared" si="14"/>
        <v>462</v>
      </c>
      <c r="B473" s="185" t="s">
        <v>286</v>
      </c>
      <c r="C473" s="186" t="s">
        <v>15</v>
      </c>
      <c r="D473" s="186" t="s">
        <v>63</v>
      </c>
      <c r="E473" s="186" t="s">
        <v>864</v>
      </c>
      <c r="F473" s="186" t="s">
        <v>172</v>
      </c>
      <c r="G473" s="187">
        <v>2994100</v>
      </c>
      <c r="H473" s="173">
        <f t="shared" si="15"/>
        <v>2994.1</v>
      </c>
    </row>
    <row r="474" spans="1:8" ht="63.75">
      <c r="A474" s="172">
        <f t="shared" si="14"/>
        <v>463</v>
      </c>
      <c r="B474" s="185" t="s">
        <v>352</v>
      </c>
      <c r="C474" s="186" t="s">
        <v>15</v>
      </c>
      <c r="D474" s="186" t="s">
        <v>63</v>
      </c>
      <c r="E474" s="186" t="s">
        <v>603</v>
      </c>
      <c r="F474" s="186" t="s">
        <v>19</v>
      </c>
      <c r="G474" s="187">
        <v>45500</v>
      </c>
      <c r="H474" s="173">
        <f t="shared" si="15"/>
        <v>45.5</v>
      </c>
    </row>
    <row r="475" spans="1:8" ht="153">
      <c r="A475" s="172">
        <f t="shared" si="14"/>
        <v>464</v>
      </c>
      <c r="B475" s="185" t="s">
        <v>866</v>
      </c>
      <c r="C475" s="186" t="s">
        <v>15</v>
      </c>
      <c r="D475" s="186" t="s">
        <v>63</v>
      </c>
      <c r="E475" s="186" t="s">
        <v>867</v>
      </c>
      <c r="F475" s="186" t="s">
        <v>19</v>
      </c>
      <c r="G475" s="187">
        <v>45500</v>
      </c>
      <c r="H475" s="173">
        <f t="shared" si="15"/>
        <v>45.5</v>
      </c>
    </row>
    <row r="476" spans="1:8" ht="51">
      <c r="A476" s="172">
        <f t="shared" si="14"/>
        <v>465</v>
      </c>
      <c r="B476" s="185" t="s">
        <v>286</v>
      </c>
      <c r="C476" s="186" t="s">
        <v>15</v>
      </c>
      <c r="D476" s="186" t="s">
        <v>63</v>
      </c>
      <c r="E476" s="186" t="s">
        <v>867</v>
      </c>
      <c r="F476" s="186" t="s">
        <v>172</v>
      </c>
      <c r="G476" s="187">
        <v>45500</v>
      </c>
      <c r="H476" s="173">
        <f t="shared" si="15"/>
        <v>45.5</v>
      </c>
    </row>
    <row r="477" spans="1:8" ht="89.25">
      <c r="A477" s="172">
        <f t="shared" si="14"/>
        <v>466</v>
      </c>
      <c r="B477" s="185" t="s">
        <v>827</v>
      </c>
      <c r="C477" s="186" t="s">
        <v>15</v>
      </c>
      <c r="D477" s="186" t="s">
        <v>63</v>
      </c>
      <c r="E477" s="186" t="s">
        <v>613</v>
      </c>
      <c r="F477" s="186" t="s">
        <v>19</v>
      </c>
      <c r="G477" s="187">
        <v>8289367</v>
      </c>
      <c r="H477" s="173">
        <f t="shared" si="15"/>
        <v>8289.367</v>
      </c>
    </row>
    <row r="478" spans="1:8" ht="89.25">
      <c r="A478" s="172">
        <f t="shared" si="14"/>
        <v>467</v>
      </c>
      <c r="B478" s="185" t="s">
        <v>359</v>
      </c>
      <c r="C478" s="186" t="s">
        <v>15</v>
      </c>
      <c r="D478" s="186" t="s">
        <v>63</v>
      </c>
      <c r="E478" s="186" t="s">
        <v>614</v>
      </c>
      <c r="F478" s="186" t="s">
        <v>19</v>
      </c>
      <c r="G478" s="187">
        <v>7129557</v>
      </c>
      <c r="H478" s="173">
        <f t="shared" si="15"/>
        <v>7129.557</v>
      </c>
    </row>
    <row r="479" spans="1:8" ht="25.5">
      <c r="A479" s="172">
        <f t="shared" si="14"/>
        <v>468</v>
      </c>
      <c r="B479" s="185" t="s">
        <v>293</v>
      </c>
      <c r="C479" s="186" t="s">
        <v>15</v>
      </c>
      <c r="D479" s="186" t="s">
        <v>63</v>
      </c>
      <c r="E479" s="186" t="s">
        <v>614</v>
      </c>
      <c r="F479" s="186" t="s">
        <v>173</v>
      </c>
      <c r="G479" s="187">
        <v>5982527.46</v>
      </c>
      <c r="H479" s="173">
        <f t="shared" si="15"/>
        <v>5982.52746</v>
      </c>
    </row>
    <row r="480" spans="1:8" ht="51">
      <c r="A480" s="172">
        <f t="shared" si="14"/>
        <v>469</v>
      </c>
      <c r="B480" s="185" t="s">
        <v>286</v>
      </c>
      <c r="C480" s="186" t="s">
        <v>15</v>
      </c>
      <c r="D480" s="186" t="s">
        <v>63</v>
      </c>
      <c r="E480" s="186" t="s">
        <v>614</v>
      </c>
      <c r="F480" s="186" t="s">
        <v>172</v>
      </c>
      <c r="G480" s="187">
        <v>1144029.54</v>
      </c>
      <c r="H480" s="173">
        <f t="shared" si="15"/>
        <v>1144.02954</v>
      </c>
    </row>
    <row r="481" spans="1:8" ht="25.5">
      <c r="A481" s="172">
        <f t="shared" si="14"/>
        <v>470</v>
      </c>
      <c r="B481" s="185" t="s">
        <v>294</v>
      </c>
      <c r="C481" s="186" t="s">
        <v>15</v>
      </c>
      <c r="D481" s="186" t="s">
        <v>63</v>
      </c>
      <c r="E481" s="186" t="s">
        <v>614</v>
      </c>
      <c r="F481" s="186" t="s">
        <v>174</v>
      </c>
      <c r="G481" s="187">
        <v>3000</v>
      </c>
      <c r="H481" s="173">
        <f t="shared" si="15"/>
        <v>3</v>
      </c>
    </row>
    <row r="482" spans="1:8" ht="102">
      <c r="A482" s="172">
        <f t="shared" si="14"/>
        <v>471</v>
      </c>
      <c r="B482" s="185" t="s">
        <v>360</v>
      </c>
      <c r="C482" s="186" t="s">
        <v>15</v>
      </c>
      <c r="D482" s="186" t="s">
        <v>63</v>
      </c>
      <c r="E482" s="186" t="s">
        <v>615</v>
      </c>
      <c r="F482" s="186" t="s">
        <v>19</v>
      </c>
      <c r="G482" s="187">
        <v>1159810</v>
      </c>
      <c r="H482" s="173">
        <f t="shared" si="15"/>
        <v>1159.81</v>
      </c>
    </row>
    <row r="483" spans="1:8" ht="51">
      <c r="A483" s="172">
        <f t="shared" si="14"/>
        <v>472</v>
      </c>
      <c r="B483" s="185" t="s">
        <v>286</v>
      </c>
      <c r="C483" s="186" t="s">
        <v>15</v>
      </c>
      <c r="D483" s="186" t="s">
        <v>63</v>
      </c>
      <c r="E483" s="186" t="s">
        <v>615</v>
      </c>
      <c r="F483" s="186" t="s">
        <v>172</v>
      </c>
      <c r="G483" s="187">
        <v>1089810</v>
      </c>
      <c r="H483" s="173">
        <f t="shared" si="15"/>
        <v>1089.81</v>
      </c>
    </row>
    <row r="484" spans="1:8" ht="12.75">
      <c r="A484" s="172">
        <f t="shared" si="14"/>
        <v>473</v>
      </c>
      <c r="B484" s="185" t="s">
        <v>488</v>
      </c>
      <c r="C484" s="186" t="s">
        <v>15</v>
      </c>
      <c r="D484" s="186" t="s">
        <v>63</v>
      </c>
      <c r="E484" s="186" t="s">
        <v>615</v>
      </c>
      <c r="F484" s="186" t="s">
        <v>489</v>
      </c>
      <c r="G484" s="187">
        <v>70000</v>
      </c>
      <c r="H484" s="173">
        <f t="shared" si="15"/>
        <v>70</v>
      </c>
    </row>
    <row r="485" spans="1:8" ht="63.75">
      <c r="A485" s="172">
        <f t="shared" si="14"/>
        <v>474</v>
      </c>
      <c r="B485" s="185" t="s">
        <v>80</v>
      </c>
      <c r="C485" s="186" t="s">
        <v>16</v>
      </c>
      <c r="D485" s="186" t="s">
        <v>20</v>
      </c>
      <c r="E485" s="186" t="s">
        <v>478</v>
      </c>
      <c r="F485" s="186" t="s">
        <v>19</v>
      </c>
      <c r="G485" s="187">
        <v>139891860.53</v>
      </c>
      <c r="H485" s="173">
        <f t="shared" si="15"/>
        <v>139891.86053</v>
      </c>
    </row>
    <row r="486" spans="1:8" ht="12.75">
      <c r="A486" s="172">
        <f t="shared" si="14"/>
        <v>475</v>
      </c>
      <c r="B486" s="185" t="s">
        <v>442</v>
      </c>
      <c r="C486" s="186" t="s">
        <v>16</v>
      </c>
      <c r="D486" s="186" t="s">
        <v>59</v>
      </c>
      <c r="E486" s="186" t="s">
        <v>478</v>
      </c>
      <c r="F486" s="186" t="s">
        <v>19</v>
      </c>
      <c r="G486" s="187">
        <v>66405091.73</v>
      </c>
      <c r="H486" s="173">
        <f t="shared" si="15"/>
        <v>66405.09173</v>
      </c>
    </row>
    <row r="487" spans="1:8" ht="25.5">
      <c r="A487" s="172">
        <f t="shared" si="14"/>
        <v>476</v>
      </c>
      <c r="B487" s="185" t="s">
        <v>616</v>
      </c>
      <c r="C487" s="186" t="s">
        <v>16</v>
      </c>
      <c r="D487" s="186" t="s">
        <v>617</v>
      </c>
      <c r="E487" s="186" t="s">
        <v>478</v>
      </c>
      <c r="F487" s="186" t="s">
        <v>19</v>
      </c>
      <c r="G487" s="187">
        <v>64772926.2</v>
      </c>
      <c r="H487" s="173">
        <f t="shared" si="15"/>
        <v>64772.9262</v>
      </c>
    </row>
    <row r="488" spans="1:8" ht="76.5">
      <c r="A488" s="172">
        <f t="shared" si="14"/>
        <v>477</v>
      </c>
      <c r="B488" s="185" t="s">
        <v>784</v>
      </c>
      <c r="C488" s="186" t="s">
        <v>16</v>
      </c>
      <c r="D488" s="186" t="s">
        <v>617</v>
      </c>
      <c r="E488" s="186" t="s">
        <v>618</v>
      </c>
      <c r="F488" s="186" t="s">
        <v>19</v>
      </c>
      <c r="G488" s="187">
        <v>64772926.2</v>
      </c>
      <c r="H488" s="173">
        <f t="shared" si="15"/>
        <v>64772.9262</v>
      </c>
    </row>
    <row r="489" spans="1:8" ht="25.5">
      <c r="A489" s="172">
        <f t="shared" si="14"/>
        <v>478</v>
      </c>
      <c r="B489" s="185" t="s">
        <v>361</v>
      </c>
      <c r="C489" s="186" t="s">
        <v>16</v>
      </c>
      <c r="D489" s="186" t="s">
        <v>617</v>
      </c>
      <c r="E489" s="186" t="s">
        <v>619</v>
      </c>
      <c r="F489" s="186" t="s">
        <v>19</v>
      </c>
      <c r="G489" s="187">
        <v>64772926.2</v>
      </c>
      <c r="H489" s="173">
        <f t="shared" si="15"/>
        <v>64772.9262</v>
      </c>
    </row>
    <row r="490" spans="1:8" ht="38.25">
      <c r="A490" s="172">
        <f t="shared" si="14"/>
        <v>479</v>
      </c>
      <c r="B490" s="185" t="s">
        <v>363</v>
      </c>
      <c r="C490" s="186" t="s">
        <v>16</v>
      </c>
      <c r="D490" s="186" t="s">
        <v>617</v>
      </c>
      <c r="E490" s="186" t="s">
        <v>620</v>
      </c>
      <c r="F490" s="186" t="s">
        <v>19</v>
      </c>
      <c r="G490" s="187">
        <v>47133044.52</v>
      </c>
      <c r="H490" s="173">
        <f t="shared" si="15"/>
        <v>47133.04452</v>
      </c>
    </row>
    <row r="491" spans="1:8" ht="25.5">
      <c r="A491" s="172">
        <f t="shared" si="14"/>
        <v>480</v>
      </c>
      <c r="B491" s="185" t="s">
        <v>293</v>
      </c>
      <c r="C491" s="186" t="s">
        <v>16</v>
      </c>
      <c r="D491" s="186" t="s">
        <v>617</v>
      </c>
      <c r="E491" s="186" t="s">
        <v>620</v>
      </c>
      <c r="F491" s="186" t="s">
        <v>173</v>
      </c>
      <c r="G491" s="187">
        <v>39430612.25</v>
      </c>
      <c r="H491" s="173">
        <f t="shared" si="15"/>
        <v>39430.61225</v>
      </c>
    </row>
    <row r="492" spans="1:8" ht="51">
      <c r="A492" s="172">
        <f t="shared" si="14"/>
        <v>481</v>
      </c>
      <c r="B492" s="185" t="s">
        <v>286</v>
      </c>
      <c r="C492" s="186" t="s">
        <v>16</v>
      </c>
      <c r="D492" s="186" t="s">
        <v>617</v>
      </c>
      <c r="E492" s="186" t="s">
        <v>620</v>
      </c>
      <c r="F492" s="186" t="s">
        <v>172</v>
      </c>
      <c r="G492" s="187">
        <v>5296185.97</v>
      </c>
      <c r="H492" s="173">
        <f t="shared" si="15"/>
        <v>5296.1859699999995</v>
      </c>
    </row>
    <row r="493" spans="1:8" ht="12.75">
      <c r="A493" s="172">
        <f t="shared" si="14"/>
        <v>482</v>
      </c>
      <c r="B493" s="185" t="s">
        <v>296</v>
      </c>
      <c r="C493" s="186" t="s">
        <v>16</v>
      </c>
      <c r="D493" s="186" t="s">
        <v>617</v>
      </c>
      <c r="E493" s="186" t="s">
        <v>620</v>
      </c>
      <c r="F493" s="186" t="s">
        <v>175</v>
      </c>
      <c r="G493" s="187">
        <v>1331799.3</v>
      </c>
      <c r="H493" s="173">
        <f t="shared" si="15"/>
        <v>1331.7993000000001</v>
      </c>
    </row>
    <row r="494" spans="1:8" ht="25.5">
      <c r="A494" s="172">
        <f t="shared" si="14"/>
        <v>483</v>
      </c>
      <c r="B494" s="185" t="s">
        <v>934</v>
      </c>
      <c r="C494" s="186" t="s">
        <v>16</v>
      </c>
      <c r="D494" s="186" t="s">
        <v>617</v>
      </c>
      <c r="E494" s="186" t="s">
        <v>620</v>
      </c>
      <c r="F494" s="186" t="s">
        <v>935</v>
      </c>
      <c r="G494" s="187">
        <v>6000</v>
      </c>
      <c r="H494" s="173">
        <f t="shared" si="15"/>
        <v>6</v>
      </c>
    </row>
    <row r="495" spans="1:8" ht="25.5">
      <c r="A495" s="172">
        <f t="shared" si="14"/>
        <v>484</v>
      </c>
      <c r="B495" s="185" t="s">
        <v>294</v>
      </c>
      <c r="C495" s="186" t="s">
        <v>16</v>
      </c>
      <c r="D495" s="186" t="s">
        <v>617</v>
      </c>
      <c r="E495" s="186" t="s">
        <v>620</v>
      </c>
      <c r="F495" s="186" t="s">
        <v>174</v>
      </c>
      <c r="G495" s="187">
        <v>1068447</v>
      </c>
      <c r="H495" s="173">
        <f t="shared" si="15"/>
        <v>1068.447</v>
      </c>
    </row>
    <row r="496" spans="1:8" ht="63.75">
      <c r="A496" s="172">
        <f t="shared" si="14"/>
        <v>485</v>
      </c>
      <c r="B496" s="185" t="s">
        <v>364</v>
      </c>
      <c r="C496" s="186" t="s">
        <v>16</v>
      </c>
      <c r="D496" s="186" t="s">
        <v>617</v>
      </c>
      <c r="E496" s="186" t="s">
        <v>621</v>
      </c>
      <c r="F496" s="186" t="s">
        <v>19</v>
      </c>
      <c r="G496" s="187">
        <v>2793753.19</v>
      </c>
      <c r="H496" s="173">
        <f t="shared" si="15"/>
        <v>2793.75319</v>
      </c>
    </row>
    <row r="497" spans="1:8" ht="51">
      <c r="A497" s="172">
        <f t="shared" si="14"/>
        <v>486</v>
      </c>
      <c r="B497" s="185" t="s">
        <v>286</v>
      </c>
      <c r="C497" s="186" t="s">
        <v>16</v>
      </c>
      <c r="D497" s="186" t="s">
        <v>617</v>
      </c>
      <c r="E497" s="186" t="s">
        <v>621</v>
      </c>
      <c r="F497" s="186" t="s">
        <v>172</v>
      </c>
      <c r="G497" s="187">
        <v>2793753.19</v>
      </c>
      <c r="H497" s="173">
        <f t="shared" si="15"/>
        <v>2793.75319</v>
      </c>
    </row>
    <row r="498" spans="1:8" ht="63.75">
      <c r="A498" s="172">
        <f t="shared" si="14"/>
        <v>487</v>
      </c>
      <c r="B498" s="185" t="s">
        <v>362</v>
      </c>
      <c r="C498" s="186" t="s">
        <v>16</v>
      </c>
      <c r="D498" s="186" t="s">
        <v>617</v>
      </c>
      <c r="E498" s="186" t="s">
        <v>622</v>
      </c>
      <c r="F498" s="186" t="s">
        <v>19</v>
      </c>
      <c r="G498" s="187">
        <v>13664151.89</v>
      </c>
      <c r="H498" s="173">
        <f t="shared" si="15"/>
        <v>13664.151890000001</v>
      </c>
    </row>
    <row r="499" spans="1:8" ht="51">
      <c r="A499" s="172">
        <f t="shared" si="14"/>
        <v>488</v>
      </c>
      <c r="B499" s="185" t="s">
        <v>286</v>
      </c>
      <c r="C499" s="186" t="s">
        <v>16</v>
      </c>
      <c r="D499" s="186" t="s">
        <v>617</v>
      </c>
      <c r="E499" s="186" t="s">
        <v>622</v>
      </c>
      <c r="F499" s="186" t="s">
        <v>172</v>
      </c>
      <c r="G499" s="187">
        <v>10856289.46</v>
      </c>
      <c r="H499" s="173">
        <f t="shared" si="15"/>
        <v>10856.289460000002</v>
      </c>
    </row>
    <row r="500" spans="1:8" ht="12.75">
      <c r="A500" s="172">
        <f t="shared" si="14"/>
        <v>489</v>
      </c>
      <c r="B500" s="185" t="s">
        <v>296</v>
      </c>
      <c r="C500" s="186" t="s">
        <v>16</v>
      </c>
      <c r="D500" s="186" t="s">
        <v>617</v>
      </c>
      <c r="E500" s="186" t="s">
        <v>622</v>
      </c>
      <c r="F500" s="186" t="s">
        <v>175</v>
      </c>
      <c r="G500" s="187">
        <v>2807862.43</v>
      </c>
      <c r="H500" s="173">
        <f t="shared" si="15"/>
        <v>2807.86243</v>
      </c>
    </row>
    <row r="501" spans="1:8" ht="38.25">
      <c r="A501" s="172">
        <f t="shared" si="14"/>
        <v>490</v>
      </c>
      <c r="B501" s="185" t="s">
        <v>743</v>
      </c>
      <c r="C501" s="186" t="s">
        <v>16</v>
      </c>
      <c r="D501" s="186" t="s">
        <v>617</v>
      </c>
      <c r="E501" s="186" t="s">
        <v>957</v>
      </c>
      <c r="F501" s="186" t="s">
        <v>19</v>
      </c>
      <c r="G501" s="187">
        <v>1131976.6</v>
      </c>
      <c r="H501" s="173">
        <f t="shared" si="15"/>
        <v>1131.9766000000002</v>
      </c>
    </row>
    <row r="502" spans="1:8" ht="12.75">
      <c r="A502" s="172">
        <f t="shared" si="14"/>
        <v>491</v>
      </c>
      <c r="B502" s="185" t="s">
        <v>296</v>
      </c>
      <c r="C502" s="186" t="s">
        <v>16</v>
      </c>
      <c r="D502" s="186" t="s">
        <v>617</v>
      </c>
      <c r="E502" s="186" t="s">
        <v>957</v>
      </c>
      <c r="F502" s="186" t="s">
        <v>175</v>
      </c>
      <c r="G502" s="187">
        <v>1131976.6</v>
      </c>
      <c r="H502" s="173">
        <f t="shared" si="15"/>
        <v>1131.9766000000002</v>
      </c>
    </row>
    <row r="503" spans="1:8" ht="38.25">
      <c r="A503" s="172">
        <f t="shared" si="14"/>
        <v>492</v>
      </c>
      <c r="B503" s="185" t="s">
        <v>768</v>
      </c>
      <c r="C503" s="186" t="s">
        <v>16</v>
      </c>
      <c r="D503" s="186" t="s">
        <v>617</v>
      </c>
      <c r="E503" s="186" t="s">
        <v>711</v>
      </c>
      <c r="F503" s="186" t="s">
        <v>19</v>
      </c>
      <c r="G503" s="187">
        <v>50000</v>
      </c>
      <c r="H503" s="173">
        <f t="shared" si="15"/>
        <v>50</v>
      </c>
    </row>
    <row r="504" spans="1:8" ht="51">
      <c r="A504" s="172">
        <f t="shared" si="14"/>
        <v>493</v>
      </c>
      <c r="B504" s="185" t="s">
        <v>286</v>
      </c>
      <c r="C504" s="186" t="s">
        <v>16</v>
      </c>
      <c r="D504" s="186" t="s">
        <v>617</v>
      </c>
      <c r="E504" s="186" t="s">
        <v>711</v>
      </c>
      <c r="F504" s="186" t="s">
        <v>172</v>
      </c>
      <c r="G504" s="187">
        <v>50000</v>
      </c>
      <c r="H504" s="173">
        <f t="shared" si="15"/>
        <v>50</v>
      </c>
    </row>
    <row r="505" spans="1:8" ht="12.75">
      <c r="A505" s="172">
        <f t="shared" si="14"/>
        <v>494</v>
      </c>
      <c r="B505" s="185" t="s">
        <v>602</v>
      </c>
      <c r="C505" s="186" t="s">
        <v>16</v>
      </c>
      <c r="D505" s="186" t="s">
        <v>62</v>
      </c>
      <c r="E505" s="186" t="s">
        <v>478</v>
      </c>
      <c r="F505" s="186" t="s">
        <v>19</v>
      </c>
      <c r="G505" s="187">
        <v>1632165.53</v>
      </c>
      <c r="H505" s="173">
        <f t="shared" si="15"/>
        <v>1632.16553</v>
      </c>
    </row>
    <row r="506" spans="1:8" ht="76.5">
      <c r="A506" s="172">
        <f t="shared" si="14"/>
        <v>495</v>
      </c>
      <c r="B506" s="185" t="s">
        <v>784</v>
      </c>
      <c r="C506" s="186" t="s">
        <v>16</v>
      </c>
      <c r="D506" s="186" t="s">
        <v>62</v>
      </c>
      <c r="E506" s="186" t="s">
        <v>618</v>
      </c>
      <c r="F506" s="186" t="s">
        <v>19</v>
      </c>
      <c r="G506" s="187">
        <v>1632165.53</v>
      </c>
      <c r="H506" s="173">
        <f t="shared" si="15"/>
        <v>1632.16553</v>
      </c>
    </row>
    <row r="507" spans="1:8" ht="38.25">
      <c r="A507" s="172">
        <f t="shared" si="14"/>
        <v>496</v>
      </c>
      <c r="B507" s="185" t="s">
        <v>365</v>
      </c>
      <c r="C507" s="186" t="s">
        <v>16</v>
      </c>
      <c r="D507" s="186" t="s">
        <v>62</v>
      </c>
      <c r="E507" s="186" t="s">
        <v>623</v>
      </c>
      <c r="F507" s="186" t="s">
        <v>19</v>
      </c>
      <c r="G507" s="187">
        <v>1106557.99</v>
      </c>
      <c r="H507" s="173">
        <f t="shared" si="15"/>
        <v>1106.55799</v>
      </c>
    </row>
    <row r="508" spans="1:8" ht="51">
      <c r="A508" s="172">
        <f t="shared" si="14"/>
        <v>497</v>
      </c>
      <c r="B508" s="185" t="s">
        <v>744</v>
      </c>
      <c r="C508" s="186" t="s">
        <v>16</v>
      </c>
      <c r="D508" s="186" t="s">
        <v>62</v>
      </c>
      <c r="E508" s="186" t="s">
        <v>713</v>
      </c>
      <c r="F508" s="186" t="s">
        <v>19</v>
      </c>
      <c r="G508" s="187">
        <v>1106557.99</v>
      </c>
      <c r="H508" s="173">
        <f t="shared" si="15"/>
        <v>1106.55799</v>
      </c>
    </row>
    <row r="509" spans="1:8" ht="25.5">
      <c r="A509" s="172">
        <f t="shared" si="14"/>
        <v>498</v>
      </c>
      <c r="B509" s="185" t="s">
        <v>293</v>
      </c>
      <c r="C509" s="186" t="s">
        <v>16</v>
      </c>
      <c r="D509" s="186" t="s">
        <v>62</v>
      </c>
      <c r="E509" s="186" t="s">
        <v>713</v>
      </c>
      <c r="F509" s="186" t="s">
        <v>173</v>
      </c>
      <c r="G509" s="187">
        <v>419540.79</v>
      </c>
      <c r="H509" s="173">
        <f t="shared" si="15"/>
        <v>419.54078999999996</v>
      </c>
    </row>
    <row r="510" spans="1:8" ht="51">
      <c r="A510" s="172">
        <f t="shared" si="14"/>
        <v>499</v>
      </c>
      <c r="B510" s="185" t="s">
        <v>286</v>
      </c>
      <c r="C510" s="186" t="s">
        <v>16</v>
      </c>
      <c r="D510" s="186" t="s">
        <v>62</v>
      </c>
      <c r="E510" s="186" t="s">
        <v>713</v>
      </c>
      <c r="F510" s="186" t="s">
        <v>172</v>
      </c>
      <c r="G510" s="187">
        <v>612167.2</v>
      </c>
      <c r="H510" s="173">
        <f t="shared" si="15"/>
        <v>612.1672</v>
      </c>
    </row>
    <row r="511" spans="1:8" ht="25.5">
      <c r="A511" s="172">
        <f t="shared" si="14"/>
        <v>500</v>
      </c>
      <c r="B511" s="185" t="s">
        <v>339</v>
      </c>
      <c r="C511" s="186" t="s">
        <v>16</v>
      </c>
      <c r="D511" s="186" t="s">
        <v>62</v>
      </c>
      <c r="E511" s="186" t="s">
        <v>713</v>
      </c>
      <c r="F511" s="186" t="s">
        <v>170</v>
      </c>
      <c r="G511" s="187">
        <v>74850</v>
      </c>
      <c r="H511" s="173">
        <f t="shared" si="15"/>
        <v>74.85</v>
      </c>
    </row>
    <row r="512" spans="1:8" ht="38.25">
      <c r="A512" s="172">
        <f t="shared" si="14"/>
        <v>501</v>
      </c>
      <c r="B512" s="185" t="s">
        <v>366</v>
      </c>
      <c r="C512" s="186" t="s">
        <v>16</v>
      </c>
      <c r="D512" s="186" t="s">
        <v>62</v>
      </c>
      <c r="E512" s="186" t="s">
        <v>624</v>
      </c>
      <c r="F512" s="186" t="s">
        <v>19</v>
      </c>
      <c r="G512" s="187">
        <v>525607.54</v>
      </c>
      <c r="H512" s="173">
        <f t="shared" si="15"/>
        <v>525.6075400000001</v>
      </c>
    </row>
    <row r="513" spans="1:8" ht="89.25">
      <c r="A513" s="172">
        <f t="shared" si="14"/>
        <v>502</v>
      </c>
      <c r="B513" s="185" t="s">
        <v>625</v>
      </c>
      <c r="C513" s="186" t="s">
        <v>16</v>
      </c>
      <c r="D513" s="186" t="s">
        <v>62</v>
      </c>
      <c r="E513" s="186" t="s">
        <v>626</v>
      </c>
      <c r="F513" s="186" t="s">
        <v>19</v>
      </c>
      <c r="G513" s="187">
        <v>111000</v>
      </c>
      <c r="H513" s="173">
        <f t="shared" si="15"/>
        <v>111</v>
      </c>
    </row>
    <row r="514" spans="1:8" ht="51">
      <c r="A514" s="172">
        <f t="shared" si="14"/>
        <v>503</v>
      </c>
      <c r="B514" s="185" t="s">
        <v>286</v>
      </c>
      <c r="C514" s="186" t="s">
        <v>16</v>
      </c>
      <c r="D514" s="186" t="s">
        <v>62</v>
      </c>
      <c r="E514" s="186" t="s">
        <v>626</v>
      </c>
      <c r="F514" s="186" t="s">
        <v>172</v>
      </c>
      <c r="G514" s="187">
        <v>111000</v>
      </c>
      <c r="H514" s="173">
        <f t="shared" si="15"/>
        <v>111</v>
      </c>
    </row>
    <row r="515" spans="1:8" ht="51">
      <c r="A515" s="172">
        <f t="shared" si="14"/>
        <v>504</v>
      </c>
      <c r="B515" s="185" t="s">
        <v>1199</v>
      </c>
      <c r="C515" s="186" t="s">
        <v>16</v>
      </c>
      <c r="D515" s="186" t="s">
        <v>62</v>
      </c>
      <c r="E515" s="186" t="s">
        <v>1200</v>
      </c>
      <c r="F515" s="186" t="s">
        <v>19</v>
      </c>
      <c r="G515" s="187">
        <v>108010</v>
      </c>
      <c r="H515" s="173">
        <f t="shared" si="15"/>
        <v>108.01</v>
      </c>
    </row>
    <row r="516" spans="1:8" ht="51">
      <c r="A516" s="172">
        <f t="shared" si="14"/>
        <v>505</v>
      </c>
      <c r="B516" s="185" t="s">
        <v>286</v>
      </c>
      <c r="C516" s="186" t="s">
        <v>16</v>
      </c>
      <c r="D516" s="186" t="s">
        <v>62</v>
      </c>
      <c r="E516" s="186" t="s">
        <v>1200</v>
      </c>
      <c r="F516" s="186" t="s">
        <v>172</v>
      </c>
      <c r="G516" s="187">
        <v>108010</v>
      </c>
      <c r="H516" s="173">
        <f t="shared" si="15"/>
        <v>108.01</v>
      </c>
    </row>
    <row r="517" spans="1:8" ht="63.75">
      <c r="A517" s="172">
        <f t="shared" si="14"/>
        <v>506</v>
      </c>
      <c r="B517" s="185" t="s">
        <v>367</v>
      </c>
      <c r="C517" s="186" t="s">
        <v>16</v>
      </c>
      <c r="D517" s="186" t="s">
        <v>62</v>
      </c>
      <c r="E517" s="186" t="s">
        <v>627</v>
      </c>
      <c r="F517" s="186" t="s">
        <v>19</v>
      </c>
      <c r="G517" s="187">
        <v>91997.54</v>
      </c>
      <c r="H517" s="173">
        <f t="shared" si="15"/>
        <v>91.99753999999999</v>
      </c>
    </row>
    <row r="518" spans="1:8" ht="51">
      <c r="A518" s="172">
        <f t="shared" si="14"/>
        <v>507</v>
      </c>
      <c r="B518" s="185" t="s">
        <v>286</v>
      </c>
      <c r="C518" s="186" t="s">
        <v>16</v>
      </c>
      <c r="D518" s="186" t="s">
        <v>62</v>
      </c>
      <c r="E518" s="186" t="s">
        <v>627</v>
      </c>
      <c r="F518" s="186" t="s">
        <v>172</v>
      </c>
      <c r="G518" s="187">
        <v>91997.54</v>
      </c>
      <c r="H518" s="173">
        <f t="shared" si="15"/>
        <v>91.99753999999999</v>
      </c>
    </row>
    <row r="519" spans="1:8" ht="51">
      <c r="A519" s="172">
        <f t="shared" si="14"/>
        <v>508</v>
      </c>
      <c r="B519" s="185" t="s">
        <v>421</v>
      </c>
      <c r="C519" s="186" t="s">
        <v>16</v>
      </c>
      <c r="D519" s="186" t="s">
        <v>62</v>
      </c>
      <c r="E519" s="186" t="s">
        <v>628</v>
      </c>
      <c r="F519" s="186" t="s">
        <v>19</v>
      </c>
      <c r="G519" s="187">
        <v>29600</v>
      </c>
      <c r="H519" s="173">
        <f t="shared" si="15"/>
        <v>29.6</v>
      </c>
    </row>
    <row r="520" spans="1:8" ht="51">
      <c r="A520" s="172">
        <f t="shared" si="14"/>
        <v>509</v>
      </c>
      <c r="B520" s="185" t="s">
        <v>286</v>
      </c>
      <c r="C520" s="186" t="s">
        <v>16</v>
      </c>
      <c r="D520" s="186" t="s">
        <v>62</v>
      </c>
      <c r="E520" s="186" t="s">
        <v>628</v>
      </c>
      <c r="F520" s="186" t="s">
        <v>172</v>
      </c>
      <c r="G520" s="187">
        <v>29600</v>
      </c>
      <c r="H520" s="173">
        <f t="shared" si="15"/>
        <v>29.6</v>
      </c>
    </row>
    <row r="521" spans="1:8" ht="38.25">
      <c r="A521" s="172">
        <f t="shared" si="14"/>
        <v>510</v>
      </c>
      <c r="B521" s="185" t="s">
        <v>1034</v>
      </c>
      <c r="C521" s="186" t="s">
        <v>16</v>
      </c>
      <c r="D521" s="186" t="s">
        <v>62</v>
      </c>
      <c r="E521" s="186" t="s">
        <v>1023</v>
      </c>
      <c r="F521" s="186" t="s">
        <v>19</v>
      </c>
      <c r="G521" s="187">
        <v>80000</v>
      </c>
      <c r="H521" s="173">
        <f t="shared" si="15"/>
        <v>80</v>
      </c>
    </row>
    <row r="522" spans="1:8" ht="51">
      <c r="A522" s="172">
        <f t="shared" si="14"/>
        <v>511</v>
      </c>
      <c r="B522" s="185" t="s">
        <v>286</v>
      </c>
      <c r="C522" s="186" t="s">
        <v>16</v>
      </c>
      <c r="D522" s="186" t="s">
        <v>62</v>
      </c>
      <c r="E522" s="186" t="s">
        <v>1023</v>
      </c>
      <c r="F522" s="186" t="s">
        <v>172</v>
      </c>
      <c r="G522" s="187">
        <v>80000</v>
      </c>
      <c r="H522" s="173">
        <f t="shared" si="15"/>
        <v>80</v>
      </c>
    </row>
    <row r="523" spans="1:8" ht="102">
      <c r="A523" s="172">
        <f t="shared" si="14"/>
        <v>512</v>
      </c>
      <c r="B523" s="185" t="s">
        <v>368</v>
      </c>
      <c r="C523" s="186" t="s">
        <v>16</v>
      </c>
      <c r="D523" s="186" t="s">
        <v>62</v>
      </c>
      <c r="E523" s="186" t="s">
        <v>1024</v>
      </c>
      <c r="F523" s="186" t="s">
        <v>19</v>
      </c>
      <c r="G523" s="187">
        <v>80000</v>
      </c>
      <c r="H523" s="173">
        <f t="shared" si="15"/>
        <v>80</v>
      </c>
    </row>
    <row r="524" spans="1:8" ht="51">
      <c r="A524" s="172">
        <f t="shared" si="14"/>
        <v>513</v>
      </c>
      <c r="B524" s="185" t="s">
        <v>286</v>
      </c>
      <c r="C524" s="186" t="s">
        <v>16</v>
      </c>
      <c r="D524" s="186" t="s">
        <v>62</v>
      </c>
      <c r="E524" s="186" t="s">
        <v>1024</v>
      </c>
      <c r="F524" s="186" t="s">
        <v>172</v>
      </c>
      <c r="G524" s="187">
        <v>80000</v>
      </c>
      <c r="H524" s="173">
        <f t="shared" si="15"/>
        <v>80</v>
      </c>
    </row>
    <row r="525" spans="1:8" ht="102">
      <c r="A525" s="172">
        <f aca="true" t="shared" si="16" ref="A525:A588">1+A524</f>
        <v>514</v>
      </c>
      <c r="B525" s="185" t="s">
        <v>769</v>
      </c>
      <c r="C525" s="186" t="s">
        <v>16</v>
      </c>
      <c r="D525" s="186" t="s">
        <v>62</v>
      </c>
      <c r="E525" s="186" t="s">
        <v>714</v>
      </c>
      <c r="F525" s="186" t="s">
        <v>19</v>
      </c>
      <c r="G525" s="187">
        <v>25000</v>
      </c>
      <c r="H525" s="173">
        <f aca="true" t="shared" si="17" ref="H525:H588">G525/1000</f>
        <v>25</v>
      </c>
    </row>
    <row r="526" spans="1:8" ht="51">
      <c r="A526" s="172">
        <f t="shared" si="16"/>
        <v>515</v>
      </c>
      <c r="B526" s="185" t="s">
        <v>286</v>
      </c>
      <c r="C526" s="186" t="s">
        <v>16</v>
      </c>
      <c r="D526" s="186" t="s">
        <v>62</v>
      </c>
      <c r="E526" s="186" t="s">
        <v>714</v>
      </c>
      <c r="F526" s="186" t="s">
        <v>172</v>
      </c>
      <c r="G526" s="187">
        <v>25000</v>
      </c>
      <c r="H526" s="173">
        <f t="shared" si="17"/>
        <v>25</v>
      </c>
    </row>
    <row r="527" spans="1:8" ht="12.75">
      <c r="A527" s="172">
        <f t="shared" si="16"/>
        <v>516</v>
      </c>
      <c r="B527" s="185" t="s">
        <v>453</v>
      </c>
      <c r="C527" s="186" t="s">
        <v>16</v>
      </c>
      <c r="D527" s="186" t="s">
        <v>64</v>
      </c>
      <c r="E527" s="186" t="s">
        <v>478</v>
      </c>
      <c r="F527" s="186" t="s">
        <v>19</v>
      </c>
      <c r="G527" s="187">
        <v>25439046.99</v>
      </c>
      <c r="H527" s="173">
        <f t="shared" si="17"/>
        <v>25439.04699</v>
      </c>
    </row>
    <row r="528" spans="1:8" ht="12.75">
      <c r="A528" s="172">
        <f t="shared" si="16"/>
        <v>517</v>
      </c>
      <c r="B528" s="185" t="s">
        <v>454</v>
      </c>
      <c r="C528" s="186" t="s">
        <v>16</v>
      </c>
      <c r="D528" s="186" t="s">
        <v>65</v>
      </c>
      <c r="E528" s="186" t="s">
        <v>478</v>
      </c>
      <c r="F528" s="186" t="s">
        <v>19</v>
      </c>
      <c r="G528" s="187">
        <v>22733642.11</v>
      </c>
      <c r="H528" s="173">
        <f t="shared" si="17"/>
        <v>22733.64211</v>
      </c>
    </row>
    <row r="529" spans="1:8" ht="76.5">
      <c r="A529" s="172">
        <f t="shared" si="16"/>
        <v>518</v>
      </c>
      <c r="B529" s="185" t="s">
        <v>784</v>
      </c>
      <c r="C529" s="186" t="s">
        <v>16</v>
      </c>
      <c r="D529" s="186" t="s">
        <v>65</v>
      </c>
      <c r="E529" s="186" t="s">
        <v>618</v>
      </c>
      <c r="F529" s="186" t="s">
        <v>19</v>
      </c>
      <c r="G529" s="187">
        <v>22608875.11</v>
      </c>
      <c r="H529" s="173">
        <f t="shared" si="17"/>
        <v>22608.87511</v>
      </c>
    </row>
    <row r="530" spans="1:8" ht="25.5">
      <c r="A530" s="172">
        <f t="shared" si="16"/>
        <v>519</v>
      </c>
      <c r="B530" s="185" t="s">
        <v>369</v>
      </c>
      <c r="C530" s="186" t="s">
        <v>16</v>
      </c>
      <c r="D530" s="186" t="s">
        <v>65</v>
      </c>
      <c r="E530" s="186" t="s">
        <v>629</v>
      </c>
      <c r="F530" s="186" t="s">
        <v>19</v>
      </c>
      <c r="G530" s="187">
        <v>22608875.11</v>
      </c>
      <c r="H530" s="173">
        <f t="shared" si="17"/>
        <v>22608.87511</v>
      </c>
    </row>
    <row r="531" spans="1:8" ht="127.5">
      <c r="A531" s="172">
        <f t="shared" si="16"/>
        <v>520</v>
      </c>
      <c r="B531" s="185" t="s">
        <v>745</v>
      </c>
      <c r="C531" s="186" t="s">
        <v>16</v>
      </c>
      <c r="D531" s="186" t="s">
        <v>65</v>
      </c>
      <c r="E531" s="186" t="s">
        <v>716</v>
      </c>
      <c r="F531" s="186" t="s">
        <v>19</v>
      </c>
      <c r="G531" s="187">
        <v>7163400</v>
      </c>
      <c r="H531" s="173">
        <f t="shared" si="17"/>
        <v>7163.4</v>
      </c>
    </row>
    <row r="532" spans="1:8" ht="25.5">
      <c r="A532" s="172">
        <f t="shared" si="16"/>
        <v>521</v>
      </c>
      <c r="B532" s="185" t="s">
        <v>339</v>
      </c>
      <c r="C532" s="186" t="s">
        <v>16</v>
      </c>
      <c r="D532" s="186" t="s">
        <v>65</v>
      </c>
      <c r="E532" s="186" t="s">
        <v>716</v>
      </c>
      <c r="F532" s="186" t="s">
        <v>170</v>
      </c>
      <c r="G532" s="187">
        <v>7163400</v>
      </c>
      <c r="H532" s="173">
        <f t="shared" si="17"/>
        <v>7163.4</v>
      </c>
    </row>
    <row r="533" spans="1:8" ht="25.5">
      <c r="A533" s="172">
        <f t="shared" si="16"/>
        <v>522</v>
      </c>
      <c r="B533" s="185" t="s">
        <v>370</v>
      </c>
      <c r="C533" s="186" t="s">
        <v>16</v>
      </c>
      <c r="D533" s="186" t="s">
        <v>65</v>
      </c>
      <c r="E533" s="186" t="s">
        <v>630</v>
      </c>
      <c r="F533" s="186" t="s">
        <v>19</v>
      </c>
      <c r="G533" s="187">
        <v>7168995.67</v>
      </c>
      <c r="H533" s="173">
        <f t="shared" si="17"/>
        <v>7168.99567</v>
      </c>
    </row>
    <row r="534" spans="1:8" ht="25.5">
      <c r="A534" s="172">
        <f t="shared" si="16"/>
        <v>523</v>
      </c>
      <c r="B534" s="185" t="s">
        <v>293</v>
      </c>
      <c r="C534" s="186" t="s">
        <v>16</v>
      </c>
      <c r="D534" s="186" t="s">
        <v>65</v>
      </c>
      <c r="E534" s="186" t="s">
        <v>630</v>
      </c>
      <c r="F534" s="186" t="s">
        <v>173</v>
      </c>
      <c r="G534" s="187">
        <v>4606616</v>
      </c>
      <c r="H534" s="173">
        <f t="shared" si="17"/>
        <v>4606.616</v>
      </c>
    </row>
    <row r="535" spans="1:8" ht="51">
      <c r="A535" s="172">
        <f t="shared" si="16"/>
        <v>524</v>
      </c>
      <c r="B535" s="185" t="s">
        <v>286</v>
      </c>
      <c r="C535" s="186" t="s">
        <v>16</v>
      </c>
      <c r="D535" s="186" t="s">
        <v>65</v>
      </c>
      <c r="E535" s="186" t="s">
        <v>630</v>
      </c>
      <c r="F535" s="186" t="s">
        <v>172</v>
      </c>
      <c r="G535" s="187">
        <v>1622275.67</v>
      </c>
      <c r="H535" s="173">
        <f t="shared" si="17"/>
        <v>1622.27567</v>
      </c>
    </row>
    <row r="536" spans="1:8" ht="12.75">
      <c r="A536" s="172">
        <f t="shared" si="16"/>
        <v>525</v>
      </c>
      <c r="B536" s="185" t="s">
        <v>296</v>
      </c>
      <c r="C536" s="186" t="s">
        <v>16</v>
      </c>
      <c r="D536" s="186" t="s">
        <v>65</v>
      </c>
      <c r="E536" s="186" t="s">
        <v>630</v>
      </c>
      <c r="F536" s="186" t="s">
        <v>175</v>
      </c>
      <c r="G536" s="187">
        <v>530000</v>
      </c>
      <c r="H536" s="173">
        <f t="shared" si="17"/>
        <v>530</v>
      </c>
    </row>
    <row r="537" spans="1:8" ht="25.5">
      <c r="A537" s="172">
        <f t="shared" si="16"/>
        <v>526</v>
      </c>
      <c r="B537" s="185" t="s">
        <v>294</v>
      </c>
      <c r="C537" s="186" t="s">
        <v>16</v>
      </c>
      <c r="D537" s="186" t="s">
        <v>65</v>
      </c>
      <c r="E537" s="186" t="s">
        <v>630</v>
      </c>
      <c r="F537" s="186" t="s">
        <v>174</v>
      </c>
      <c r="G537" s="187">
        <v>410104</v>
      </c>
      <c r="H537" s="173">
        <f t="shared" si="17"/>
        <v>410.104</v>
      </c>
    </row>
    <row r="538" spans="1:8" ht="76.5">
      <c r="A538" s="172">
        <f t="shared" si="16"/>
        <v>527</v>
      </c>
      <c r="B538" s="185" t="s">
        <v>422</v>
      </c>
      <c r="C538" s="186" t="s">
        <v>16</v>
      </c>
      <c r="D538" s="186" t="s">
        <v>65</v>
      </c>
      <c r="E538" s="186" t="s">
        <v>631</v>
      </c>
      <c r="F538" s="186" t="s">
        <v>19</v>
      </c>
      <c r="G538" s="187">
        <v>1795284.6</v>
      </c>
      <c r="H538" s="173">
        <f t="shared" si="17"/>
        <v>1795.2846000000002</v>
      </c>
    </row>
    <row r="539" spans="1:8" ht="25.5">
      <c r="A539" s="172">
        <f t="shared" si="16"/>
        <v>528</v>
      </c>
      <c r="B539" s="185" t="s">
        <v>293</v>
      </c>
      <c r="C539" s="186" t="s">
        <v>16</v>
      </c>
      <c r="D539" s="186" t="s">
        <v>65</v>
      </c>
      <c r="E539" s="186" t="s">
        <v>631</v>
      </c>
      <c r="F539" s="186" t="s">
        <v>173</v>
      </c>
      <c r="G539" s="187">
        <v>1702488</v>
      </c>
      <c r="H539" s="173">
        <f t="shared" si="17"/>
        <v>1702.488</v>
      </c>
    </row>
    <row r="540" spans="1:8" ht="51">
      <c r="A540" s="172">
        <f t="shared" si="16"/>
        <v>529</v>
      </c>
      <c r="B540" s="185" t="s">
        <v>286</v>
      </c>
      <c r="C540" s="186" t="s">
        <v>16</v>
      </c>
      <c r="D540" s="186" t="s">
        <v>65</v>
      </c>
      <c r="E540" s="186" t="s">
        <v>631</v>
      </c>
      <c r="F540" s="186" t="s">
        <v>172</v>
      </c>
      <c r="G540" s="187">
        <v>92796.6</v>
      </c>
      <c r="H540" s="173">
        <f t="shared" si="17"/>
        <v>92.79660000000001</v>
      </c>
    </row>
    <row r="541" spans="1:8" ht="38.25">
      <c r="A541" s="172">
        <f t="shared" si="16"/>
        <v>530</v>
      </c>
      <c r="B541" s="185" t="s">
        <v>371</v>
      </c>
      <c r="C541" s="186" t="s">
        <v>16</v>
      </c>
      <c r="D541" s="186" t="s">
        <v>65</v>
      </c>
      <c r="E541" s="186" t="s">
        <v>632</v>
      </c>
      <c r="F541" s="186" t="s">
        <v>19</v>
      </c>
      <c r="G541" s="187">
        <v>1503961.6</v>
      </c>
      <c r="H541" s="173">
        <f t="shared" si="17"/>
        <v>1503.9616</v>
      </c>
    </row>
    <row r="542" spans="1:8" ht="51">
      <c r="A542" s="172">
        <f t="shared" si="16"/>
        <v>531</v>
      </c>
      <c r="B542" s="185" t="s">
        <v>286</v>
      </c>
      <c r="C542" s="186" t="s">
        <v>16</v>
      </c>
      <c r="D542" s="186" t="s">
        <v>65</v>
      </c>
      <c r="E542" s="186" t="s">
        <v>632</v>
      </c>
      <c r="F542" s="186" t="s">
        <v>172</v>
      </c>
      <c r="G542" s="187">
        <v>1503961.6</v>
      </c>
      <c r="H542" s="173">
        <f t="shared" si="17"/>
        <v>1503.9616</v>
      </c>
    </row>
    <row r="543" spans="1:8" ht="38.25">
      <c r="A543" s="172">
        <f t="shared" si="16"/>
        <v>532</v>
      </c>
      <c r="B543" s="185" t="s">
        <v>372</v>
      </c>
      <c r="C543" s="186" t="s">
        <v>16</v>
      </c>
      <c r="D543" s="186" t="s">
        <v>65</v>
      </c>
      <c r="E543" s="186" t="s">
        <v>633</v>
      </c>
      <c r="F543" s="186" t="s">
        <v>19</v>
      </c>
      <c r="G543" s="187">
        <v>32000</v>
      </c>
      <c r="H543" s="173">
        <f t="shared" si="17"/>
        <v>32</v>
      </c>
    </row>
    <row r="544" spans="1:8" ht="51">
      <c r="A544" s="172">
        <f t="shared" si="16"/>
        <v>533</v>
      </c>
      <c r="B544" s="185" t="s">
        <v>286</v>
      </c>
      <c r="C544" s="186" t="s">
        <v>16</v>
      </c>
      <c r="D544" s="186" t="s">
        <v>65</v>
      </c>
      <c r="E544" s="186" t="s">
        <v>633</v>
      </c>
      <c r="F544" s="186" t="s">
        <v>172</v>
      </c>
      <c r="G544" s="187">
        <v>32000</v>
      </c>
      <c r="H544" s="173">
        <f t="shared" si="17"/>
        <v>32</v>
      </c>
    </row>
    <row r="545" spans="1:8" ht="25.5">
      <c r="A545" s="172">
        <f t="shared" si="16"/>
        <v>534</v>
      </c>
      <c r="B545" s="185" t="s">
        <v>373</v>
      </c>
      <c r="C545" s="186" t="s">
        <v>16</v>
      </c>
      <c r="D545" s="186" t="s">
        <v>65</v>
      </c>
      <c r="E545" s="186" t="s">
        <v>634</v>
      </c>
      <c r="F545" s="186" t="s">
        <v>19</v>
      </c>
      <c r="G545" s="187">
        <v>692604</v>
      </c>
      <c r="H545" s="173">
        <f t="shared" si="17"/>
        <v>692.604</v>
      </c>
    </row>
    <row r="546" spans="1:8" ht="51">
      <c r="A546" s="172">
        <f t="shared" si="16"/>
        <v>535</v>
      </c>
      <c r="B546" s="185" t="s">
        <v>286</v>
      </c>
      <c r="C546" s="186" t="s">
        <v>16</v>
      </c>
      <c r="D546" s="186" t="s">
        <v>65</v>
      </c>
      <c r="E546" s="186" t="s">
        <v>634</v>
      </c>
      <c r="F546" s="186" t="s">
        <v>172</v>
      </c>
      <c r="G546" s="187">
        <v>692604</v>
      </c>
      <c r="H546" s="173">
        <f t="shared" si="17"/>
        <v>692.604</v>
      </c>
    </row>
    <row r="547" spans="1:8" ht="165.75">
      <c r="A547" s="172">
        <f t="shared" si="16"/>
        <v>536</v>
      </c>
      <c r="B547" s="185" t="s">
        <v>1089</v>
      </c>
      <c r="C547" s="186" t="s">
        <v>16</v>
      </c>
      <c r="D547" s="186" t="s">
        <v>65</v>
      </c>
      <c r="E547" s="186" t="s">
        <v>1088</v>
      </c>
      <c r="F547" s="186" t="s">
        <v>19</v>
      </c>
      <c r="G547" s="187">
        <v>31600</v>
      </c>
      <c r="H547" s="173">
        <f t="shared" si="17"/>
        <v>31.6</v>
      </c>
    </row>
    <row r="548" spans="1:8" ht="51">
      <c r="A548" s="172">
        <f t="shared" si="16"/>
        <v>537</v>
      </c>
      <c r="B548" s="185" t="s">
        <v>286</v>
      </c>
      <c r="C548" s="186" t="s">
        <v>16</v>
      </c>
      <c r="D548" s="186" t="s">
        <v>65</v>
      </c>
      <c r="E548" s="186" t="s">
        <v>1088</v>
      </c>
      <c r="F548" s="186" t="s">
        <v>172</v>
      </c>
      <c r="G548" s="187">
        <v>31600</v>
      </c>
      <c r="H548" s="173">
        <f t="shared" si="17"/>
        <v>31.6</v>
      </c>
    </row>
    <row r="549" spans="1:8" ht="216.75">
      <c r="A549" s="172">
        <f t="shared" si="16"/>
        <v>538</v>
      </c>
      <c r="B549" s="185" t="s">
        <v>1161</v>
      </c>
      <c r="C549" s="186" t="s">
        <v>16</v>
      </c>
      <c r="D549" s="186" t="s">
        <v>65</v>
      </c>
      <c r="E549" s="186" t="s">
        <v>1162</v>
      </c>
      <c r="F549" s="186" t="s">
        <v>19</v>
      </c>
      <c r="G549" s="187">
        <v>47500</v>
      </c>
      <c r="H549" s="173">
        <f t="shared" si="17"/>
        <v>47.5</v>
      </c>
    </row>
    <row r="550" spans="1:8" ht="25.5">
      <c r="A550" s="172">
        <f t="shared" si="16"/>
        <v>539</v>
      </c>
      <c r="B550" s="185" t="s">
        <v>339</v>
      </c>
      <c r="C550" s="186" t="s">
        <v>16</v>
      </c>
      <c r="D550" s="186" t="s">
        <v>65</v>
      </c>
      <c r="E550" s="186" t="s">
        <v>1162</v>
      </c>
      <c r="F550" s="186" t="s">
        <v>170</v>
      </c>
      <c r="G550" s="187">
        <v>47500</v>
      </c>
      <c r="H550" s="173">
        <f t="shared" si="17"/>
        <v>47.5</v>
      </c>
    </row>
    <row r="551" spans="1:8" ht="229.5">
      <c r="A551" s="172">
        <f t="shared" si="16"/>
        <v>540</v>
      </c>
      <c r="B551" s="185" t="s">
        <v>1163</v>
      </c>
      <c r="C551" s="186" t="s">
        <v>16</v>
      </c>
      <c r="D551" s="186" t="s">
        <v>65</v>
      </c>
      <c r="E551" s="186" t="s">
        <v>1164</v>
      </c>
      <c r="F551" s="186" t="s">
        <v>19</v>
      </c>
      <c r="G551" s="187">
        <v>37600</v>
      </c>
      <c r="H551" s="173">
        <f t="shared" si="17"/>
        <v>37.6</v>
      </c>
    </row>
    <row r="552" spans="1:8" ht="25.5">
      <c r="A552" s="172">
        <f t="shared" si="16"/>
        <v>541</v>
      </c>
      <c r="B552" s="185" t="s">
        <v>339</v>
      </c>
      <c r="C552" s="186" t="s">
        <v>16</v>
      </c>
      <c r="D552" s="186" t="s">
        <v>65</v>
      </c>
      <c r="E552" s="186" t="s">
        <v>1164</v>
      </c>
      <c r="F552" s="186" t="s">
        <v>170</v>
      </c>
      <c r="G552" s="187">
        <v>37600</v>
      </c>
      <c r="H552" s="173">
        <f t="shared" si="17"/>
        <v>37.6</v>
      </c>
    </row>
    <row r="553" spans="1:8" ht="140.25">
      <c r="A553" s="172">
        <f t="shared" si="16"/>
        <v>542</v>
      </c>
      <c r="B553" s="185" t="s">
        <v>1077</v>
      </c>
      <c r="C553" s="186" t="s">
        <v>16</v>
      </c>
      <c r="D553" s="186" t="s">
        <v>65</v>
      </c>
      <c r="E553" s="186" t="s">
        <v>1078</v>
      </c>
      <c r="F553" s="186" t="s">
        <v>19</v>
      </c>
      <c r="G553" s="187">
        <v>50000</v>
      </c>
      <c r="H553" s="173">
        <f t="shared" si="17"/>
        <v>50</v>
      </c>
    </row>
    <row r="554" spans="1:8" ht="25.5">
      <c r="A554" s="172">
        <f t="shared" si="16"/>
        <v>543</v>
      </c>
      <c r="B554" s="185" t="s">
        <v>339</v>
      </c>
      <c r="C554" s="186" t="s">
        <v>16</v>
      </c>
      <c r="D554" s="186" t="s">
        <v>65</v>
      </c>
      <c r="E554" s="186" t="s">
        <v>1078</v>
      </c>
      <c r="F554" s="186" t="s">
        <v>170</v>
      </c>
      <c r="G554" s="187">
        <v>50000</v>
      </c>
      <c r="H554" s="173">
        <f t="shared" si="17"/>
        <v>50</v>
      </c>
    </row>
    <row r="555" spans="1:8" ht="140.25">
      <c r="A555" s="172">
        <f t="shared" si="16"/>
        <v>544</v>
      </c>
      <c r="B555" s="185" t="s">
        <v>1239</v>
      </c>
      <c r="C555" s="186" t="s">
        <v>16</v>
      </c>
      <c r="D555" s="186" t="s">
        <v>65</v>
      </c>
      <c r="E555" s="186" t="s">
        <v>1237</v>
      </c>
      <c r="F555" s="186" t="s">
        <v>19</v>
      </c>
      <c r="G555" s="187">
        <v>1131000</v>
      </c>
      <c r="H555" s="173">
        <f t="shared" si="17"/>
        <v>1131</v>
      </c>
    </row>
    <row r="556" spans="1:8" ht="25.5">
      <c r="A556" s="172">
        <f t="shared" si="16"/>
        <v>545</v>
      </c>
      <c r="B556" s="185" t="s">
        <v>339</v>
      </c>
      <c r="C556" s="186" t="s">
        <v>16</v>
      </c>
      <c r="D556" s="186" t="s">
        <v>65</v>
      </c>
      <c r="E556" s="186" t="s">
        <v>1237</v>
      </c>
      <c r="F556" s="186" t="s">
        <v>170</v>
      </c>
      <c r="G556" s="187">
        <v>1131000</v>
      </c>
      <c r="H556" s="173">
        <f t="shared" si="17"/>
        <v>1131</v>
      </c>
    </row>
    <row r="557" spans="1:8" ht="114.75">
      <c r="A557" s="172">
        <f t="shared" si="16"/>
        <v>546</v>
      </c>
      <c r="B557" s="185" t="s">
        <v>1201</v>
      </c>
      <c r="C557" s="186" t="s">
        <v>16</v>
      </c>
      <c r="D557" s="186" t="s">
        <v>65</v>
      </c>
      <c r="E557" s="186" t="s">
        <v>1202</v>
      </c>
      <c r="F557" s="186" t="s">
        <v>19</v>
      </c>
      <c r="G557" s="187">
        <v>900200</v>
      </c>
      <c r="H557" s="173">
        <f t="shared" si="17"/>
        <v>900.2</v>
      </c>
    </row>
    <row r="558" spans="1:8" ht="25.5">
      <c r="A558" s="172">
        <f t="shared" si="16"/>
        <v>547</v>
      </c>
      <c r="B558" s="185" t="s">
        <v>293</v>
      </c>
      <c r="C558" s="186" t="s">
        <v>16</v>
      </c>
      <c r="D558" s="186" t="s">
        <v>65</v>
      </c>
      <c r="E558" s="186" t="s">
        <v>1202</v>
      </c>
      <c r="F558" s="186" t="s">
        <v>173</v>
      </c>
      <c r="G558" s="187">
        <v>87900</v>
      </c>
      <c r="H558" s="173">
        <f t="shared" si="17"/>
        <v>87.9</v>
      </c>
    </row>
    <row r="559" spans="1:8" ht="25.5">
      <c r="A559" s="172">
        <f t="shared" si="16"/>
        <v>548</v>
      </c>
      <c r="B559" s="185" t="s">
        <v>339</v>
      </c>
      <c r="C559" s="186" t="s">
        <v>16</v>
      </c>
      <c r="D559" s="186" t="s">
        <v>65</v>
      </c>
      <c r="E559" s="186" t="s">
        <v>1202</v>
      </c>
      <c r="F559" s="186" t="s">
        <v>170</v>
      </c>
      <c r="G559" s="187">
        <v>812300</v>
      </c>
      <c r="H559" s="173">
        <f t="shared" si="17"/>
        <v>812.3</v>
      </c>
    </row>
    <row r="560" spans="1:8" ht="63.75">
      <c r="A560" s="172">
        <f t="shared" si="16"/>
        <v>549</v>
      </c>
      <c r="B560" s="185" t="s">
        <v>958</v>
      </c>
      <c r="C560" s="186" t="s">
        <v>16</v>
      </c>
      <c r="D560" s="186" t="s">
        <v>65</v>
      </c>
      <c r="E560" s="186" t="s">
        <v>959</v>
      </c>
      <c r="F560" s="186" t="s">
        <v>19</v>
      </c>
      <c r="G560" s="187">
        <v>272729.24</v>
      </c>
      <c r="H560" s="173">
        <f t="shared" si="17"/>
        <v>272.72924</v>
      </c>
    </row>
    <row r="561" spans="1:8" ht="51">
      <c r="A561" s="172">
        <f t="shared" si="16"/>
        <v>550</v>
      </c>
      <c r="B561" s="185" t="s">
        <v>286</v>
      </c>
      <c r="C561" s="186" t="s">
        <v>16</v>
      </c>
      <c r="D561" s="186" t="s">
        <v>65</v>
      </c>
      <c r="E561" s="186" t="s">
        <v>959</v>
      </c>
      <c r="F561" s="186" t="s">
        <v>172</v>
      </c>
      <c r="G561" s="187">
        <v>272729.24</v>
      </c>
      <c r="H561" s="173">
        <f t="shared" si="17"/>
        <v>272.72924</v>
      </c>
    </row>
    <row r="562" spans="1:8" ht="51">
      <c r="A562" s="172">
        <f t="shared" si="16"/>
        <v>551</v>
      </c>
      <c r="B562" s="185" t="s">
        <v>960</v>
      </c>
      <c r="C562" s="186" t="s">
        <v>16</v>
      </c>
      <c r="D562" s="186" t="s">
        <v>65</v>
      </c>
      <c r="E562" s="186" t="s">
        <v>961</v>
      </c>
      <c r="F562" s="186" t="s">
        <v>19</v>
      </c>
      <c r="G562" s="187">
        <v>1782000</v>
      </c>
      <c r="H562" s="173">
        <f t="shared" si="17"/>
        <v>1782</v>
      </c>
    </row>
    <row r="563" spans="1:8" ht="25.5">
      <c r="A563" s="172">
        <f t="shared" si="16"/>
        <v>552</v>
      </c>
      <c r="B563" s="185" t="s">
        <v>339</v>
      </c>
      <c r="C563" s="186" t="s">
        <v>16</v>
      </c>
      <c r="D563" s="186" t="s">
        <v>65</v>
      </c>
      <c r="E563" s="186" t="s">
        <v>961</v>
      </c>
      <c r="F563" s="186" t="s">
        <v>170</v>
      </c>
      <c r="G563" s="187">
        <v>1782000</v>
      </c>
      <c r="H563" s="173">
        <f t="shared" si="17"/>
        <v>1782</v>
      </c>
    </row>
    <row r="564" spans="1:8" ht="25.5">
      <c r="A564" s="172">
        <f t="shared" si="16"/>
        <v>553</v>
      </c>
      <c r="B564" s="185" t="s">
        <v>180</v>
      </c>
      <c r="C564" s="186" t="s">
        <v>16</v>
      </c>
      <c r="D564" s="186" t="s">
        <v>65</v>
      </c>
      <c r="E564" s="186" t="s">
        <v>479</v>
      </c>
      <c r="F564" s="186" t="s">
        <v>19</v>
      </c>
      <c r="G564" s="187">
        <v>124767</v>
      </c>
      <c r="H564" s="173">
        <f t="shared" si="17"/>
        <v>124.767</v>
      </c>
    </row>
    <row r="565" spans="1:8" ht="38.25">
      <c r="A565" s="172">
        <f t="shared" si="16"/>
        <v>554</v>
      </c>
      <c r="B565" s="185" t="s">
        <v>1118</v>
      </c>
      <c r="C565" s="186" t="s">
        <v>16</v>
      </c>
      <c r="D565" s="186" t="s">
        <v>65</v>
      </c>
      <c r="E565" s="186" t="s">
        <v>1119</v>
      </c>
      <c r="F565" s="186" t="s">
        <v>19</v>
      </c>
      <c r="G565" s="187">
        <v>124767</v>
      </c>
      <c r="H565" s="173">
        <f t="shared" si="17"/>
        <v>124.767</v>
      </c>
    </row>
    <row r="566" spans="1:8" ht="25.5">
      <c r="A566" s="172">
        <f t="shared" si="16"/>
        <v>555</v>
      </c>
      <c r="B566" s="185" t="s">
        <v>339</v>
      </c>
      <c r="C566" s="186" t="s">
        <v>16</v>
      </c>
      <c r="D566" s="186" t="s">
        <v>65</v>
      </c>
      <c r="E566" s="186" t="s">
        <v>1119</v>
      </c>
      <c r="F566" s="186" t="s">
        <v>170</v>
      </c>
      <c r="G566" s="187">
        <v>124767</v>
      </c>
      <c r="H566" s="173">
        <f t="shared" si="17"/>
        <v>124.767</v>
      </c>
    </row>
    <row r="567" spans="1:8" ht="25.5">
      <c r="A567" s="172">
        <f t="shared" si="16"/>
        <v>556</v>
      </c>
      <c r="B567" s="185" t="s">
        <v>455</v>
      </c>
      <c r="C567" s="186" t="s">
        <v>16</v>
      </c>
      <c r="D567" s="186" t="s">
        <v>0</v>
      </c>
      <c r="E567" s="186" t="s">
        <v>478</v>
      </c>
      <c r="F567" s="186" t="s">
        <v>19</v>
      </c>
      <c r="G567" s="187">
        <v>2705404.88</v>
      </c>
      <c r="H567" s="173">
        <f t="shared" si="17"/>
        <v>2705.40488</v>
      </c>
    </row>
    <row r="568" spans="1:8" ht="76.5">
      <c r="A568" s="172">
        <f t="shared" si="16"/>
        <v>557</v>
      </c>
      <c r="B568" s="185" t="s">
        <v>784</v>
      </c>
      <c r="C568" s="186" t="s">
        <v>16</v>
      </c>
      <c r="D568" s="186" t="s">
        <v>0</v>
      </c>
      <c r="E568" s="186" t="s">
        <v>618</v>
      </c>
      <c r="F568" s="186" t="s">
        <v>19</v>
      </c>
      <c r="G568" s="187">
        <v>2705404.88</v>
      </c>
      <c r="H568" s="173">
        <f t="shared" si="17"/>
        <v>2705.40488</v>
      </c>
    </row>
    <row r="569" spans="1:8" ht="25.5">
      <c r="A569" s="172">
        <f t="shared" si="16"/>
        <v>558</v>
      </c>
      <c r="B569" s="185" t="s">
        <v>374</v>
      </c>
      <c r="C569" s="186" t="s">
        <v>16</v>
      </c>
      <c r="D569" s="186" t="s">
        <v>0</v>
      </c>
      <c r="E569" s="186" t="s">
        <v>635</v>
      </c>
      <c r="F569" s="186" t="s">
        <v>19</v>
      </c>
      <c r="G569" s="187">
        <v>2705404.88</v>
      </c>
      <c r="H569" s="173">
        <f t="shared" si="17"/>
        <v>2705.40488</v>
      </c>
    </row>
    <row r="570" spans="1:8" ht="63.75">
      <c r="A570" s="172">
        <f t="shared" si="16"/>
        <v>559</v>
      </c>
      <c r="B570" s="185" t="s">
        <v>423</v>
      </c>
      <c r="C570" s="186" t="s">
        <v>16</v>
      </c>
      <c r="D570" s="186" t="s">
        <v>0</v>
      </c>
      <c r="E570" s="186" t="s">
        <v>636</v>
      </c>
      <c r="F570" s="186" t="s">
        <v>19</v>
      </c>
      <c r="G570" s="187">
        <v>2634804.28</v>
      </c>
      <c r="H570" s="173">
        <f t="shared" si="17"/>
        <v>2634.80428</v>
      </c>
    </row>
    <row r="571" spans="1:8" ht="25.5">
      <c r="A571" s="172">
        <f t="shared" si="16"/>
        <v>560</v>
      </c>
      <c r="B571" s="185" t="s">
        <v>293</v>
      </c>
      <c r="C571" s="186" t="s">
        <v>16</v>
      </c>
      <c r="D571" s="186" t="s">
        <v>0</v>
      </c>
      <c r="E571" s="186" t="s">
        <v>636</v>
      </c>
      <c r="F571" s="186" t="s">
        <v>173</v>
      </c>
      <c r="G571" s="187">
        <v>2399861</v>
      </c>
      <c r="H571" s="173">
        <f t="shared" si="17"/>
        <v>2399.861</v>
      </c>
    </row>
    <row r="572" spans="1:8" ht="51">
      <c r="A572" s="172">
        <f t="shared" si="16"/>
        <v>561</v>
      </c>
      <c r="B572" s="185" t="s">
        <v>286</v>
      </c>
      <c r="C572" s="186" t="s">
        <v>16</v>
      </c>
      <c r="D572" s="186" t="s">
        <v>0</v>
      </c>
      <c r="E572" s="186" t="s">
        <v>636</v>
      </c>
      <c r="F572" s="186" t="s">
        <v>172</v>
      </c>
      <c r="G572" s="187">
        <v>234943.28</v>
      </c>
      <c r="H572" s="173">
        <f t="shared" si="17"/>
        <v>234.94328</v>
      </c>
    </row>
    <row r="573" spans="1:8" ht="76.5">
      <c r="A573" s="172">
        <f t="shared" si="16"/>
        <v>562</v>
      </c>
      <c r="B573" s="185" t="s">
        <v>746</v>
      </c>
      <c r="C573" s="186" t="s">
        <v>16</v>
      </c>
      <c r="D573" s="186" t="s">
        <v>0</v>
      </c>
      <c r="E573" s="186" t="s">
        <v>718</v>
      </c>
      <c r="F573" s="186" t="s">
        <v>19</v>
      </c>
      <c r="G573" s="187">
        <v>70600.6</v>
      </c>
      <c r="H573" s="173">
        <f t="shared" si="17"/>
        <v>70.6006</v>
      </c>
    </row>
    <row r="574" spans="1:8" ht="51">
      <c r="A574" s="172">
        <f t="shared" si="16"/>
        <v>563</v>
      </c>
      <c r="B574" s="185" t="s">
        <v>286</v>
      </c>
      <c r="C574" s="186" t="s">
        <v>16</v>
      </c>
      <c r="D574" s="186" t="s">
        <v>0</v>
      </c>
      <c r="E574" s="186" t="s">
        <v>718</v>
      </c>
      <c r="F574" s="186" t="s">
        <v>172</v>
      </c>
      <c r="G574" s="187">
        <v>70600.6</v>
      </c>
      <c r="H574" s="173">
        <f t="shared" si="17"/>
        <v>70.6006</v>
      </c>
    </row>
    <row r="575" spans="1:8" ht="12.75">
      <c r="A575" s="172">
        <f t="shared" si="16"/>
        <v>564</v>
      </c>
      <c r="B575" s="185" t="s">
        <v>444</v>
      </c>
      <c r="C575" s="186" t="s">
        <v>16</v>
      </c>
      <c r="D575" s="186" t="s">
        <v>66</v>
      </c>
      <c r="E575" s="186" t="s">
        <v>478</v>
      </c>
      <c r="F575" s="186" t="s">
        <v>19</v>
      </c>
      <c r="G575" s="187">
        <v>3968640</v>
      </c>
      <c r="H575" s="173">
        <f t="shared" si="17"/>
        <v>3968.64</v>
      </c>
    </row>
    <row r="576" spans="1:8" ht="25.5">
      <c r="A576" s="172">
        <f t="shared" si="16"/>
        <v>565</v>
      </c>
      <c r="B576" s="185" t="s">
        <v>446</v>
      </c>
      <c r="C576" s="186" t="s">
        <v>16</v>
      </c>
      <c r="D576" s="186" t="s">
        <v>68</v>
      </c>
      <c r="E576" s="186" t="s">
        <v>478</v>
      </c>
      <c r="F576" s="186" t="s">
        <v>19</v>
      </c>
      <c r="G576" s="187">
        <v>3968640</v>
      </c>
      <c r="H576" s="173">
        <f t="shared" si="17"/>
        <v>3968.64</v>
      </c>
    </row>
    <row r="577" spans="1:8" ht="76.5">
      <c r="A577" s="172">
        <f t="shared" si="16"/>
        <v>566</v>
      </c>
      <c r="B577" s="185" t="s">
        <v>784</v>
      </c>
      <c r="C577" s="186" t="s">
        <v>16</v>
      </c>
      <c r="D577" s="186" t="s">
        <v>68</v>
      </c>
      <c r="E577" s="186" t="s">
        <v>618</v>
      </c>
      <c r="F577" s="186" t="s">
        <v>19</v>
      </c>
      <c r="G577" s="187">
        <v>3968640</v>
      </c>
      <c r="H577" s="173">
        <f t="shared" si="17"/>
        <v>3968.64</v>
      </c>
    </row>
    <row r="578" spans="1:8" ht="51">
      <c r="A578" s="172">
        <f t="shared" si="16"/>
        <v>567</v>
      </c>
      <c r="B578" s="185" t="s">
        <v>375</v>
      </c>
      <c r="C578" s="186" t="s">
        <v>16</v>
      </c>
      <c r="D578" s="186" t="s">
        <v>68</v>
      </c>
      <c r="E578" s="186" t="s">
        <v>637</v>
      </c>
      <c r="F578" s="186" t="s">
        <v>19</v>
      </c>
      <c r="G578" s="187">
        <v>3513600</v>
      </c>
      <c r="H578" s="173">
        <f t="shared" si="17"/>
        <v>3513.6</v>
      </c>
    </row>
    <row r="579" spans="1:8" ht="63.75">
      <c r="A579" s="172">
        <f t="shared" si="16"/>
        <v>568</v>
      </c>
      <c r="B579" s="185" t="s">
        <v>1254</v>
      </c>
      <c r="C579" s="186" t="s">
        <v>16</v>
      </c>
      <c r="D579" s="186" t="s">
        <v>68</v>
      </c>
      <c r="E579" s="186" t="s">
        <v>1251</v>
      </c>
      <c r="F579" s="186" t="s">
        <v>19</v>
      </c>
      <c r="G579" s="187">
        <v>219600</v>
      </c>
      <c r="H579" s="173">
        <f t="shared" si="17"/>
        <v>219.6</v>
      </c>
    </row>
    <row r="580" spans="1:8" ht="38.25">
      <c r="A580" s="172">
        <f t="shared" si="16"/>
        <v>569</v>
      </c>
      <c r="B580" s="185" t="s">
        <v>329</v>
      </c>
      <c r="C580" s="186" t="s">
        <v>16</v>
      </c>
      <c r="D580" s="186" t="s">
        <v>68</v>
      </c>
      <c r="E580" s="186" t="s">
        <v>1251</v>
      </c>
      <c r="F580" s="186" t="s">
        <v>177</v>
      </c>
      <c r="G580" s="187">
        <v>219600</v>
      </c>
      <c r="H580" s="173">
        <f t="shared" si="17"/>
        <v>219.6</v>
      </c>
    </row>
    <row r="581" spans="1:8" ht="63.75">
      <c r="A581" s="172">
        <f t="shared" si="16"/>
        <v>570</v>
      </c>
      <c r="B581" s="185" t="s">
        <v>1035</v>
      </c>
      <c r="C581" s="186" t="s">
        <v>16</v>
      </c>
      <c r="D581" s="186" t="s">
        <v>68</v>
      </c>
      <c r="E581" s="186" t="s">
        <v>1061</v>
      </c>
      <c r="F581" s="186" t="s">
        <v>19</v>
      </c>
      <c r="G581" s="187">
        <v>3294000</v>
      </c>
      <c r="H581" s="173">
        <f t="shared" si="17"/>
        <v>3294</v>
      </c>
    </row>
    <row r="582" spans="1:8" ht="38.25">
      <c r="A582" s="172">
        <f t="shared" si="16"/>
        <v>571</v>
      </c>
      <c r="B582" s="185" t="s">
        <v>329</v>
      </c>
      <c r="C582" s="186" t="s">
        <v>16</v>
      </c>
      <c r="D582" s="186" t="s">
        <v>68</v>
      </c>
      <c r="E582" s="186" t="s">
        <v>1061</v>
      </c>
      <c r="F582" s="186" t="s">
        <v>177</v>
      </c>
      <c r="G582" s="187">
        <v>3294000</v>
      </c>
      <c r="H582" s="173">
        <f t="shared" si="17"/>
        <v>3294</v>
      </c>
    </row>
    <row r="583" spans="1:8" ht="76.5">
      <c r="A583" s="172">
        <f t="shared" si="16"/>
        <v>572</v>
      </c>
      <c r="B583" s="185" t="s">
        <v>638</v>
      </c>
      <c r="C583" s="186" t="s">
        <v>16</v>
      </c>
      <c r="D583" s="186" t="s">
        <v>68</v>
      </c>
      <c r="E583" s="186" t="s">
        <v>639</v>
      </c>
      <c r="F583" s="186" t="s">
        <v>19</v>
      </c>
      <c r="G583" s="187">
        <v>455040</v>
      </c>
      <c r="H583" s="173">
        <f t="shared" si="17"/>
        <v>455.04</v>
      </c>
    </row>
    <row r="584" spans="1:8" ht="38.25">
      <c r="A584" s="172">
        <f t="shared" si="16"/>
        <v>573</v>
      </c>
      <c r="B584" s="185" t="s">
        <v>640</v>
      </c>
      <c r="C584" s="186" t="s">
        <v>16</v>
      </c>
      <c r="D584" s="186" t="s">
        <v>68</v>
      </c>
      <c r="E584" s="186" t="s">
        <v>641</v>
      </c>
      <c r="F584" s="186" t="s">
        <v>19</v>
      </c>
      <c r="G584" s="187">
        <v>377140</v>
      </c>
      <c r="H584" s="173">
        <f t="shared" si="17"/>
        <v>377.14</v>
      </c>
    </row>
    <row r="585" spans="1:8" ht="38.25">
      <c r="A585" s="172">
        <f t="shared" si="16"/>
        <v>574</v>
      </c>
      <c r="B585" s="185" t="s">
        <v>329</v>
      </c>
      <c r="C585" s="186" t="s">
        <v>16</v>
      </c>
      <c r="D585" s="186" t="s">
        <v>68</v>
      </c>
      <c r="E585" s="186" t="s">
        <v>641</v>
      </c>
      <c r="F585" s="186" t="s">
        <v>177</v>
      </c>
      <c r="G585" s="187">
        <v>377140</v>
      </c>
      <c r="H585" s="173">
        <f t="shared" si="17"/>
        <v>377.14</v>
      </c>
    </row>
    <row r="586" spans="1:8" ht="63.75">
      <c r="A586" s="172">
        <f t="shared" si="16"/>
        <v>575</v>
      </c>
      <c r="B586" s="185" t="s">
        <v>1036</v>
      </c>
      <c r="C586" s="186" t="s">
        <v>16</v>
      </c>
      <c r="D586" s="186" t="s">
        <v>68</v>
      </c>
      <c r="E586" s="186" t="s">
        <v>1027</v>
      </c>
      <c r="F586" s="186" t="s">
        <v>19</v>
      </c>
      <c r="G586" s="187">
        <v>77900</v>
      </c>
      <c r="H586" s="173">
        <f t="shared" si="17"/>
        <v>77.9</v>
      </c>
    </row>
    <row r="587" spans="1:8" ht="38.25">
      <c r="A587" s="172">
        <f t="shared" si="16"/>
        <v>576</v>
      </c>
      <c r="B587" s="185" t="s">
        <v>329</v>
      </c>
      <c r="C587" s="186" t="s">
        <v>16</v>
      </c>
      <c r="D587" s="186" t="s">
        <v>68</v>
      </c>
      <c r="E587" s="186" t="s">
        <v>1027</v>
      </c>
      <c r="F587" s="186" t="s">
        <v>177</v>
      </c>
      <c r="G587" s="187">
        <v>77900</v>
      </c>
      <c r="H587" s="173">
        <f t="shared" si="17"/>
        <v>77.9</v>
      </c>
    </row>
    <row r="588" spans="1:8" ht="25.5">
      <c r="A588" s="172">
        <f t="shared" si="16"/>
        <v>577</v>
      </c>
      <c r="B588" s="185" t="s">
        <v>456</v>
      </c>
      <c r="C588" s="186" t="s">
        <v>16</v>
      </c>
      <c r="D588" s="186" t="s">
        <v>69</v>
      </c>
      <c r="E588" s="186" t="s">
        <v>478</v>
      </c>
      <c r="F588" s="186" t="s">
        <v>19</v>
      </c>
      <c r="G588" s="187">
        <v>44079081.81</v>
      </c>
      <c r="H588" s="173">
        <f t="shared" si="17"/>
        <v>44079.08181</v>
      </c>
    </row>
    <row r="589" spans="1:8" ht="12.75">
      <c r="A589" s="172">
        <f aca="true" t="shared" si="18" ref="A589:A639">1+A588</f>
        <v>578</v>
      </c>
      <c r="B589" s="185" t="s">
        <v>457</v>
      </c>
      <c r="C589" s="186" t="s">
        <v>16</v>
      </c>
      <c r="D589" s="186" t="s">
        <v>88</v>
      </c>
      <c r="E589" s="186" t="s">
        <v>478</v>
      </c>
      <c r="F589" s="186" t="s">
        <v>19</v>
      </c>
      <c r="G589" s="187">
        <v>19754282.61</v>
      </c>
      <c r="H589" s="173">
        <f aca="true" t="shared" si="19" ref="H589:H639">G589/1000</f>
        <v>19754.28261</v>
      </c>
    </row>
    <row r="590" spans="1:8" ht="76.5">
      <c r="A590" s="172">
        <f t="shared" si="18"/>
        <v>579</v>
      </c>
      <c r="B590" s="185" t="s">
        <v>784</v>
      </c>
      <c r="C590" s="186" t="s">
        <v>16</v>
      </c>
      <c r="D590" s="186" t="s">
        <v>88</v>
      </c>
      <c r="E590" s="186" t="s">
        <v>618</v>
      </c>
      <c r="F590" s="186" t="s">
        <v>19</v>
      </c>
      <c r="G590" s="187">
        <v>19754282.61</v>
      </c>
      <c r="H590" s="173">
        <f t="shared" si="19"/>
        <v>19754.28261</v>
      </c>
    </row>
    <row r="591" spans="1:8" ht="38.25">
      <c r="A591" s="172">
        <f t="shared" si="18"/>
        <v>580</v>
      </c>
      <c r="B591" s="185" t="s">
        <v>642</v>
      </c>
      <c r="C591" s="186" t="s">
        <v>16</v>
      </c>
      <c r="D591" s="186" t="s">
        <v>88</v>
      </c>
      <c r="E591" s="186" t="s">
        <v>643</v>
      </c>
      <c r="F591" s="186" t="s">
        <v>19</v>
      </c>
      <c r="G591" s="187">
        <v>19754282.61</v>
      </c>
      <c r="H591" s="173">
        <f t="shared" si="19"/>
        <v>19754.28261</v>
      </c>
    </row>
    <row r="592" spans="1:8" ht="51">
      <c r="A592" s="172">
        <f t="shared" si="18"/>
        <v>581</v>
      </c>
      <c r="B592" s="185" t="s">
        <v>377</v>
      </c>
      <c r="C592" s="186" t="s">
        <v>16</v>
      </c>
      <c r="D592" s="186" t="s">
        <v>88</v>
      </c>
      <c r="E592" s="186" t="s">
        <v>644</v>
      </c>
      <c r="F592" s="186" t="s">
        <v>19</v>
      </c>
      <c r="G592" s="187">
        <v>17008054.61</v>
      </c>
      <c r="H592" s="173">
        <f t="shared" si="19"/>
        <v>17008.05461</v>
      </c>
    </row>
    <row r="593" spans="1:8" ht="25.5">
      <c r="A593" s="172">
        <f t="shared" si="18"/>
        <v>582</v>
      </c>
      <c r="B593" s="185" t="s">
        <v>293</v>
      </c>
      <c r="C593" s="186" t="s">
        <v>16</v>
      </c>
      <c r="D593" s="186" t="s">
        <v>88</v>
      </c>
      <c r="E593" s="186" t="s">
        <v>644</v>
      </c>
      <c r="F593" s="186" t="s">
        <v>173</v>
      </c>
      <c r="G593" s="187">
        <v>14439669.42</v>
      </c>
      <c r="H593" s="173">
        <f t="shared" si="19"/>
        <v>14439.66942</v>
      </c>
    </row>
    <row r="594" spans="1:8" ht="51">
      <c r="A594" s="172">
        <f t="shared" si="18"/>
        <v>583</v>
      </c>
      <c r="B594" s="185" t="s">
        <v>286</v>
      </c>
      <c r="C594" s="186" t="s">
        <v>16</v>
      </c>
      <c r="D594" s="186" t="s">
        <v>88</v>
      </c>
      <c r="E594" s="186" t="s">
        <v>644</v>
      </c>
      <c r="F594" s="186" t="s">
        <v>172</v>
      </c>
      <c r="G594" s="187">
        <v>2202838.19</v>
      </c>
      <c r="H594" s="173">
        <f t="shared" si="19"/>
        <v>2202.83819</v>
      </c>
    </row>
    <row r="595" spans="1:8" ht="25.5">
      <c r="A595" s="172">
        <f t="shared" si="18"/>
        <v>584</v>
      </c>
      <c r="B595" s="185" t="s">
        <v>294</v>
      </c>
      <c r="C595" s="186" t="s">
        <v>16</v>
      </c>
      <c r="D595" s="186" t="s">
        <v>88</v>
      </c>
      <c r="E595" s="186" t="s">
        <v>644</v>
      </c>
      <c r="F595" s="186" t="s">
        <v>174</v>
      </c>
      <c r="G595" s="187">
        <v>365547</v>
      </c>
      <c r="H595" s="173">
        <f t="shared" si="19"/>
        <v>365.547</v>
      </c>
    </row>
    <row r="596" spans="1:8" ht="63.75">
      <c r="A596" s="172">
        <f t="shared" si="18"/>
        <v>585</v>
      </c>
      <c r="B596" s="185" t="s">
        <v>1064</v>
      </c>
      <c r="C596" s="186" t="s">
        <v>16</v>
      </c>
      <c r="D596" s="186" t="s">
        <v>88</v>
      </c>
      <c r="E596" s="186" t="s">
        <v>1065</v>
      </c>
      <c r="F596" s="186" t="s">
        <v>19</v>
      </c>
      <c r="G596" s="187">
        <v>2516228</v>
      </c>
      <c r="H596" s="173">
        <f t="shared" si="19"/>
        <v>2516.228</v>
      </c>
    </row>
    <row r="597" spans="1:8" ht="51">
      <c r="A597" s="172">
        <f t="shared" si="18"/>
        <v>586</v>
      </c>
      <c r="B597" s="185" t="s">
        <v>286</v>
      </c>
      <c r="C597" s="186" t="s">
        <v>16</v>
      </c>
      <c r="D597" s="186" t="s">
        <v>88</v>
      </c>
      <c r="E597" s="186" t="s">
        <v>1065</v>
      </c>
      <c r="F597" s="186" t="s">
        <v>172</v>
      </c>
      <c r="G597" s="187">
        <v>2516228</v>
      </c>
      <c r="H597" s="173">
        <f t="shared" si="19"/>
        <v>2516.228</v>
      </c>
    </row>
    <row r="598" spans="1:8" ht="89.25">
      <c r="A598" s="172">
        <f t="shared" si="18"/>
        <v>587</v>
      </c>
      <c r="B598" s="185" t="s">
        <v>1062</v>
      </c>
      <c r="C598" s="186" t="s">
        <v>16</v>
      </c>
      <c r="D598" s="186" t="s">
        <v>88</v>
      </c>
      <c r="E598" s="186" t="s">
        <v>1203</v>
      </c>
      <c r="F598" s="186" t="s">
        <v>19</v>
      </c>
      <c r="G598" s="187">
        <v>161000</v>
      </c>
      <c r="H598" s="173">
        <f t="shared" si="19"/>
        <v>161</v>
      </c>
    </row>
    <row r="599" spans="1:8" ht="51">
      <c r="A599" s="172">
        <f t="shared" si="18"/>
        <v>588</v>
      </c>
      <c r="B599" s="185" t="s">
        <v>286</v>
      </c>
      <c r="C599" s="186" t="s">
        <v>16</v>
      </c>
      <c r="D599" s="186" t="s">
        <v>88</v>
      </c>
      <c r="E599" s="186" t="s">
        <v>1203</v>
      </c>
      <c r="F599" s="186" t="s">
        <v>172</v>
      </c>
      <c r="G599" s="187">
        <v>161000</v>
      </c>
      <c r="H599" s="173">
        <f t="shared" si="19"/>
        <v>161</v>
      </c>
    </row>
    <row r="600" spans="1:8" ht="89.25">
      <c r="A600" s="172">
        <f t="shared" si="18"/>
        <v>589</v>
      </c>
      <c r="B600" s="185" t="s">
        <v>1063</v>
      </c>
      <c r="C600" s="186" t="s">
        <v>16</v>
      </c>
      <c r="D600" s="186" t="s">
        <v>88</v>
      </c>
      <c r="E600" s="186" t="s">
        <v>1204</v>
      </c>
      <c r="F600" s="186" t="s">
        <v>19</v>
      </c>
      <c r="G600" s="187">
        <v>69000</v>
      </c>
      <c r="H600" s="173">
        <f t="shared" si="19"/>
        <v>69</v>
      </c>
    </row>
    <row r="601" spans="1:8" ht="51">
      <c r="A601" s="172">
        <f t="shared" si="18"/>
        <v>590</v>
      </c>
      <c r="B601" s="185" t="s">
        <v>286</v>
      </c>
      <c r="C601" s="186" t="s">
        <v>16</v>
      </c>
      <c r="D601" s="186" t="s">
        <v>88</v>
      </c>
      <c r="E601" s="186" t="s">
        <v>1204</v>
      </c>
      <c r="F601" s="186" t="s">
        <v>172</v>
      </c>
      <c r="G601" s="187">
        <v>69000</v>
      </c>
      <c r="H601" s="173">
        <f t="shared" si="19"/>
        <v>69</v>
      </c>
    </row>
    <row r="602" spans="1:8" ht="12.75">
      <c r="A602" s="172">
        <f t="shared" si="18"/>
        <v>591</v>
      </c>
      <c r="B602" s="185" t="s">
        <v>458</v>
      </c>
      <c r="C602" s="186" t="s">
        <v>16</v>
      </c>
      <c r="D602" s="186" t="s">
        <v>1</v>
      </c>
      <c r="E602" s="186" t="s">
        <v>478</v>
      </c>
      <c r="F602" s="186" t="s">
        <v>19</v>
      </c>
      <c r="G602" s="187">
        <v>24324799.2</v>
      </c>
      <c r="H602" s="173">
        <f t="shared" si="19"/>
        <v>24324.799199999998</v>
      </c>
    </row>
    <row r="603" spans="1:8" ht="76.5">
      <c r="A603" s="172">
        <f t="shared" si="18"/>
        <v>592</v>
      </c>
      <c r="B603" s="185" t="s">
        <v>784</v>
      </c>
      <c r="C603" s="186" t="s">
        <v>16</v>
      </c>
      <c r="D603" s="186" t="s">
        <v>1</v>
      </c>
      <c r="E603" s="186" t="s">
        <v>618</v>
      </c>
      <c r="F603" s="186" t="s">
        <v>19</v>
      </c>
      <c r="G603" s="187">
        <v>24200099.2</v>
      </c>
      <c r="H603" s="173">
        <f t="shared" si="19"/>
        <v>24200.0992</v>
      </c>
    </row>
    <row r="604" spans="1:8" ht="38.25">
      <c r="A604" s="172">
        <f t="shared" si="18"/>
        <v>593</v>
      </c>
      <c r="B604" s="185" t="s">
        <v>642</v>
      </c>
      <c r="C604" s="186" t="s">
        <v>16</v>
      </c>
      <c r="D604" s="186" t="s">
        <v>1</v>
      </c>
      <c r="E604" s="186" t="s">
        <v>643</v>
      </c>
      <c r="F604" s="186" t="s">
        <v>19</v>
      </c>
      <c r="G604" s="187">
        <v>24200099.2</v>
      </c>
      <c r="H604" s="173">
        <f t="shared" si="19"/>
        <v>24200.0992</v>
      </c>
    </row>
    <row r="605" spans="1:8" ht="25.5">
      <c r="A605" s="172">
        <f t="shared" si="18"/>
        <v>594</v>
      </c>
      <c r="B605" s="185" t="s">
        <v>378</v>
      </c>
      <c r="C605" s="186" t="s">
        <v>16</v>
      </c>
      <c r="D605" s="186" t="s">
        <v>1</v>
      </c>
      <c r="E605" s="186" t="s">
        <v>645</v>
      </c>
      <c r="F605" s="186" t="s">
        <v>19</v>
      </c>
      <c r="G605" s="187">
        <v>3937101.75</v>
      </c>
      <c r="H605" s="173">
        <f t="shared" si="19"/>
        <v>3937.10175</v>
      </c>
    </row>
    <row r="606" spans="1:8" ht="25.5">
      <c r="A606" s="172">
        <f t="shared" si="18"/>
        <v>595</v>
      </c>
      <c r="B606" s="185" t="s">
        <v>293</v>
      </c>
      <c r="C606" s="186" t="s">
        <v>16</v>
      </c>
      <c r="D606" s="186" t="s">
        <v>1</v>
      </c>
      <c r="E606" s="186" t="s">
        <v>645</v>
      </c>
      <c r="F606" s="186" t="s">
        <v>173</v>
      </c>
      <c r="G606" s="187">
        <v>1306480</v>
      </c>
      <c r="H606" s="173">
        <f t="shared" si="19"/>
        <v>1306.48</v>
      </c>
    </row>
    <row r="607" spans="1:8" ht="51">
      <c r="A607" s="172">
        <f t="shared" si="18"/>
        <v>596</v>
      </c>
      <c r="B607" s="185" t="s">
        <v>286</v>
      </c>
      <c r="C607" s="186" t="s">
        <v>16</v>
      </c>
      <c r="D607" s="186" t="s">
        <v>1</v>
      </c>
      <c r="E607" s="186" t="s">
        <v>645</v>
      </c>
      <c r="F607" s="186" t="s">
        <v>172</v>
      </c>
      <c r="G607" s="187">
        <v>2630621.75</v>
      </c>
      <c r="H607" s="173">
        <f t="shared" si="19"/>
        <v>2630.62175</v>
      </c>
    </row>
    <row r="608" spans="1:8" ht="38.25">
      <c r="A608" s="172">
        <f t="shared" si="18"/>
        <v>597</v>
      </c>
      <c r="B608" s="185" t="s">
        <v>868</v>
      </c>
      <c r="C608" s="186" t="s">
        <v>16</v>
      </c>
      <c r="D608" s="186" t="s">
        <v>1</v>
      </c>
      <c r="E608" s="186" t="s">
        <v>869</v>
      </c>
      <c r="F608" s="186" t="s">
        <v>19</v>
      </c>
      <c r="G608" s="187">
        <v>19121480.09</v>
      </c>
      <c r="H608" s="173">
        <f t="shared" si="19"/>
        <v>19121.48009</v>
      </c>
    </row>
    <row r="609" spans="1:8" ht="51">
      <c r="A609" s="172">
        <f t="shared" si="18"/>
        <v>598</v>
      </c>
      <c r="B609" s="185" t="s">
        <v>286</v>
      </c>
      <c r="C609" s="186" t="s">
        <v>16</v>
      </c>
      <c r="D609" s="186" t="s">
        <v>1</v>
      </c>
      <c r="E609" s="186" t="s">
        <v>869</v>
      </c>
      <c r="F609" s="186" t="s">
        <v>172</v>
      </c>
      <c r="G609" s="187">
        <v>110000</v>
      </c>
      <c r="H609" s="173">
        <f t="shared" si="19"/>
        <v>110</v>
      </c>
    </row>
    <row r="610" spans="1:8" ht="12.75">
      <c r="A610" s="172">
        <f t="shared" si="18"/>
        <v>599</v>
      </c>
      <c r="B610" s="185" t="s">
        <v>296</v>
      </c>
      <c r="C610" s="186" t="s">
        <v>16</v>
      </c>
      <c r="D610" s="186" t="s">
        <v>1</v>
      </c>
      <c r="E610" s="186" t="s">
        <v>869</v>
      </c>
      <c r="F610" s="186" t="s">
        <v>175</v>
      </c>
      <c r="G610" s="187">
        <v>19011480.09</v>
      </c>
      <c r="H610" s="173">
        <f t="shared" si="19"/>
        <v>19011.48009</v>
      </c>
    </row>
    <row r="611" spans="1:8" ht="51">
      <c r="A611" s="172">
        <f t="shared" si="18"/>
        <v>600</v>
      </c>
      <c r="B611" s="185" t="s">
        <v>747</v>
      </c>
      <c r="C611" s="186" t="s">
        <v>16</v>
      </c>
      <c r="D611" s="186" t="s">
        <v>1</v>
      </c>
      <c r="E611" s="186" t="s">
        <v>720</v>
      </c>
      <c r="F611" s="186" t="s">
        <v>19</v>
      </c>
      <c r="G611" s="187">
        <v>884471</v>
      </c>
      <c r="H611" s="173">
        <f t="shared" si="19"/>
        <v>884.471</v>
      </c>
    </row>
    <row r="612" spans="1:8" ht="51">
      <c r="A612" s="172">
        <f t="shared" si="18"/>
        <v>601</v>
      </c>
      <c r="B612" s="185" t="s">
        <v>286</v>
      </c>
      <c r="C612" s="186" t="s">
        <v>16</v>
      </c>
      <c r="D612" s="186" t="s">
        <v>1</v>
      </c>
      <c r="E612" s="186" t="s">
        <v>720</v>
      </c>
      <c r="F612" s="186" t="s">
        <v>172</v>
      </c>
      <c r="G612" s="187">
        <v>884471</v>
      </c>
      <c r="H612" s="173">
        <f t="shared" si="19"/>
        <v>884.471</v>
      </c>
    </row>
    <row r="613" spans="1:8" ht="76.5">
      <c r="A613" s="172">
        <f t="shared" si="18"/>
        <v>602</v>
      </c>
      <c r="B613" s="185" t="s">
        <v>376</v>
      </c>
      <c r="C613" s="186" t="s">
        <v>16</v>
      </c>
      <c r="D613" s="186" t="s">
        <v>1</v>
      </c>
      <c r="E613" s="186" t="s">
        <v>646</v>
      </c>
      <c r="F613" s="186" t="s">
        <v>19</v>
      </c>
      <c r="G613" s="187">
        <v>257046.36</v>
      </c>
      <c r="H613" s="173">
        <f t="shared" si="19"/>
        <v>257.04636</v>
      </c>
    </row>
    <row r="614" spans="1:8" ht="51">
      <c r="A614" s="172">
        <f t="shared" si="18"/>
        <v>603</v>
      </c>
      <c r="B614" s="185" t="s">
        <v>286</v>
      </c>
      <c r="C614" s="186" t="s">
        <v>16</v>
      </c>
      <c r="D614" s="186" t="s">
        <v>1</v>
      </c>
      <c r="E614" s="186" t="s">
        <v>646</v>
      </c>
      <c r="F614" s="186" t="s">
        <v>172</v>
      </c>
      <c r="G614" s="187">
        <v>257046.36</v>
      </c>
      <c r="H614" s="173">
        <f t="shared" si="19"/>
        <v>257.04636</v>
      </c>
    </row>
    <row r="615" spans="1:8" ht="25.5">
      <c r="A615" s="172">
        <f t="shared" si="18"/>
        <v>604</v>
      </c>
      <c r="B615" s="185" t="s">
        <v>180</v>
      </c>
      <c r="C615" s="186" t="s">
        <v>16</v>
      </c>
      <c r="D615" s="186" t="s">
        <v>1</v>
      </c>
      <c r="E615" s="186" t="s">
        <v>479</v>
      </c>
      <c r="F615" s="186" t="s">
        <v>19</v>
      </c>
      <c r="G615" s="187">
        <v>124700</v>
      </c>
      <c r="H615" s="173">
        <f t="shared" si="19"/>
        <v>124.7</v>
      </c>
    </row>
    <row r="616" spans="1:8" ht="38.25">
      <c r="A616" s="172">
        <f t="shared" si="18"/>
        <v>605</v>
      </c>
      <c r="B616" s="185" t="s">
        <v>1118</v>
      </c>
      <c r="C616" s="186" t="s">
        <v>16</v>
      </c>
      <c r="D616" s="186" t="s">
        <v>1</v>
      </c>
      <c r="E616" s="186" t="s">
        <v>1119</v>
      </c>
      <c r="F616" s="186" t="s">
        <v>19</v>
      </c>
      <c r="G616" s="187">
        <v>124700</v>
      </c>
      <c r="H616" s="173">
        <f t="shared" si="19"/>
        <v>124.7</v>
      </c>
    </row>
    <row r="617" spans="1:8" ht="51">
      <c r="A617" s="172">
        <f t="shared" si="18"/>
        <v>606</v>
      </c>
      <c r="B617" s="185" t="s">
        <v>286</v>
      </c>
      <c r="C617" s="186" t="s">
        <v>16</v>
      </c>
      <c r="D617" s="186" t="s">
        <v>1</v>
      </c>
      <c r="E617" s="186" t="s">
        <v>1119</v>
      </c>
      <c r="F617" s="186" t="s">
        <v>172</v>
      </c>
      <c r="G617" s="187">
        <v>100000</v>
      </c>
      <c r="H617" s="173">
        <f t="shared" si="19"/>
        <v>100</v>
      </c>
    </row>
    <row r="618" spans="1:8" ht="25.5">
      <c r="A618" s="172">
        <f t="shared" si="18"/>
        <v>607</v>
      </c>
      <c r="B618" s="185" t="s">
        <v>339</v>
      </c>
      <c r="C618" s="186" t="s">
        <v>16</v>
      </c>
      <c r="D618" s="186" t="s">
        <v>1</v>
      </c>
      <c r="E618" s="186" t="s">
        <v>1119</v>
      </c>
      <c r="F618" s="186" t="s">
        <v>170</v>
      </c>
      <c r="G618" s="187">
        <v>24700</v>
      </c>
      <c r="H618" s="173">
        <f t="shared" si="19"/>
        <v>24.7</v>
      </c>
    </row>
    <row r="619" spans="1:8" ht="38.25">
      <c r="A619" s="172">
        <f t="shared" si="18"/>
        <v>608</v>
      </c>
      <c r="B619" s="185" t="s">
        <v>2</v>
      </c>
      <c r="C619" s="186" t="s">
        <v>21</v>
      </c>
      <c r="D619" s="186" t="s">
        <v>20</v>
      </c>
      <c r="E619" s="186" t="s">
        <v>478</v>
      </c>
      <c r="F619" s="186" t="s">
        <v>19</v>
      </c>
      <c r="G619" s="187">
        <v>3654100</v>
      </c>
      <c r="H619" s="173">
        <f t="shared" si="19"/>
        <v>3654.1</v>
      </c>
    </row>
    <row r="620" spans="1:8" ht="25.5">
      <c r="A620" s="172">
        <f t="shared" si="18"/>
        <v>609</v>
      </c>
      <c r="B620" s="185" t="s">
        <v>425</v>
      </c>
      <c r="C620" s="186" t="s">
        <v>21</v>
      </c>
      <c r="D620" s="186" t="s">
        <v>49</v>
      </c>
      <c r="E620" s="186" t="s">
        <v>478</v>
      </c>
      <c r="F620" s="186" t="s">
        <v>19</v>
      </c>
      <c r="G620" s="187">
        <v>3654100</v>
      </c>
      <c r="H620" s="173">
        <f t="shared" si="19"/>
        <v>3654.1</v>
      </c>
    </row>
    <row r="621" spans="1:8" ht="76.5">
      <c r="A621" s="172">
        <f t="shared" si="18"/>
        <v>610</v>
      </c>
      <c r="B621" s="185" t="s">
        <v>459</v>
      </c>
      <c r="C621" s="186" t="s">
        <v>21</v>
      </c>
      <c r="D621" s="186" t="s">
        <v>51</v>
      </c>
      <c r="E621" s="186" t="s">
        <v>478</v>
      </c>
      <c r="F621" s="186" t="s">
        <v>19</v>
      </c>
      <c r="G621" s="187">
        <v>3654100</v>
      </c>
      <c r="H621" s="173">
        <f t="shared" si="19"/>
        <v>3654.1</v>
      </c>
    </row>
    <row r="622" spans="1:8" ht="25.5">
      <c r="A622" s="172">
        <f t="shared" si="18"/>
        <v>611</v>
      </c>
      <c r="B622" s="185" t="s">
        <v>180</v>
      </c>
      <c r="C622" s="186" t="s">
        <v>21</v>
      </c>
      <c r="D622" s="186" t="s">
        <v>51</v>
      </c>
      <c r="E622" s="186" t="s">
        <v>479</v>
      </c>
      <c r="F622" s="186" t="s">
        <v>19</v>
      </c>
      <c r="G622" s="187">
        <v>3654100</v>
      </c>
      <c r="H622" s="173">
        <f t="shared" si="19"/>
        <v>3654.1</v>
      </c>
    </row>
    <row r="623" spans="1:8" ht="38.25">
      <c r="A623" s="172">
        <f t="shared" si="18"/>
        <v>612</v>
      </c>
      <c r="B623" s="185" t="s">
        <v>285</v>
      </c>
      <c r="C623" s="186" t="s">
        <v>21</v>
      </c>
      <c r="D623" s="186" t="s">
        <v>51</v>
      </c>
      <c r="E623" s="186" t="s">
        <v>481</v>
      </c>
      <c r="F623" s="186" t="s">
        <v>19</v>
      </c>
      <c r="G623" s="187">
        <v>1807843</v>
      </c>
      <c r="H623" s="173">
        <f t="shared" si="19"/>
        <v>1807.843</v>
      </c>
    </row>
    <row r="624" spans="1:8" ht="38.25">
      <c r="A624" s="172">
        <f t="shared" si="18"/>
        <v>613</v>
      </c>
      <c r="B624" s="185" t="s">
        <v>284</v>
      </c>
      <c r="C624" s="186" t="s">
        <v>21</v>
      </c>
      <c r="D624" s="186" t="s">
        <v>51</v>
      </c>
      <c r="E624" s="186" t="s">
        <v>481</v>
      </c>
      <c r="F624" s="186" t="s">
        <v>171</v>
      </c>
      <c r="G624" s="187">
        <v>1754243</v>
      </c>
      <c r="H624" s="173">
        <f t="shared" si="19"/>
        <v>1754.243</v>
      </c>
    </row>
    <row r="625" spans="1:8" ht="51">
      <c r="A625" s="172">
        <f t="shared" si="18"/>
        <v>614</v>
      </c>
      <c r="B625" s="185" t="s">
        <v>286</v>
      </c>
      <c r="C625" s="186" t="s">
        <v>21</v>
      </c>
      <c r="D625" s="186" t="s">
        <v>51</v>
      </c>
      <c r="E625" s="186" t="s">
        <v>481</v>
      </c>
      <c r="F625" s="186" t="s">
        <v>172</v>
      </c>
      <c r="G625" s="187">
        <v>53600</v>
      </c>
      <c r="H625" s="173">
        <f t="shared" si="19"/>
        <v>53.6</v>
      </c>
    </row>
    <row r="626" spans="1:8" ht="51">
      <c r="A626" s="172">
        <f t="shared" si="18"/>
        <v>615</v>
      </c>
      <c r="B626" s="185" t="s">
        <v>379</v>
      </c>
      <c r="C626" s="186" t="s">
        <v>21</v>
      </c>
      <c r="D626" s="186" t="s">
        <v>51</v>
      </c>
      <c r="E626" s="186" t="s">
        <v>647</v>
      </c>
      <c r="F626" s="186" t="s">
        <v>19</v>
      </c>
      <c r="G626" s="187">
        <v>1666257</v>
      </c>
      <c r="H626" s="173">
        <f t="shared" si="19"/>
        <v>1666.257</v>
      </c>
    </row>
    <row r="627" spans="1:8" ht="38.25">
      <c r="A627" s="172">
        <f t="shared" si="18"/>
        <v>616</v>
      </c>
      <c r="B627" s="185" t="s">
        <v>284</v>
      </c>
      <c r="C627" s="186" t="s">
        <v>21</v>
      </c>
      <c r="D627" s="186" t="s">
        <v>51</v>
      </c>
      <c r="E627" s="186" t="s">
        <v>647</v>
      </c>
      <c r="F627" s="186" t="s">
        <v>171</v>
      </c>
      <c r="G627" s="187">
        <v>1666257</v>
      </c>
      <c r="H627" s="173">
        <f t="shared" si="19"/>
        <v>1666.257</v>
      </c>
    </row>
    <row r="628" spans="1:8" ht="38.25">
      <c r="A628" s="172">
        <f t="shared" si="18"/>
        <v>617</v>
      </c>
      <c r="B628" s="185" t="s">
        <v>424</v>
      </c>
      <c r="C628" s="186" t="s">
        <v>21</v>
      </c>
      <c r="D628" s="186" t="s">
        <v>51</v>
      </c>
      <c r="E628" s="186" t="s">
        <v>648</v>
      </c>
      <c r="F628" s="186" t="s">
        <v>19</v>
      </c>
      <c r="G628" s="187">
        <v>180000</v>
      </c>
      <c r="H628" s="173">
        <f t="shared" si="19"/>
        <v>180</v>
      </c>
    </row>
    <row r="629" spans="1:8" ht="38.25">
      <c r="A629" s="172">
        <f t="shared" si="18"/>
        <v>618</v>
      </c>
      <c r="B629" s="185" t="s">
        <v>284</v>
      </c>
      <c r="C629" s="186" t="s">
        <v>21</v>
      </c>
      <c r="D629" s="186" t="s">
        <v>51</v>
      </c>
      <c r="E629" s="186" t="s">
        <v>648</v>
      </c>
      <c r="F629" s="186" t="s">
        <v>171</v>
      </c>
      <c r="G629" s="187">
        <v>180000</v>
      </c>
      <c r="H629" s="173">
        <f t="shared" si="19"/>
        <v>180</v>
      </c>
    </row>
    <row r="630" spans="1:8" ht="38.25">
      <c r="A630" s="172">
        <f t="shared" si="18"/>
        <v>619</v>
      </c>
      <c r="B630" s="185" t="s">
        <v>3</v>
      </c>
      <c r="C630" s="186" t="s">
        <v>4</v>
      </c>
      <c r="D630" s="186" t="s">
        <v>20</v>
      </c>
      <c r="E630" s="186" t="s">
        <v>478</v>
      </c>
      <c r="F630" s="186" t="s">
        <v>19</v>
      </c>
      <c r="G630" s="187">
        <v>3901748</v>
      </c>
      <c r="H630" s="173">
        <f t="shared" si="19"/>
        <v>3901.748</v>
      </c>
    </row>
    <row r="631" spans="1:8" ht="25.5">
      <c r="A631" s="172">
        <f t="shared" si="18"/>
        <v>620</v>
      </c>
      <c r="B631" s="185" t="s">
        <v>425</v>
      </c>
      <c r="C631" s="186" t="s">
        <v>4</v>
      </c>
      <c r="D631" s="186" t="s">
        <v>49</v>
      </c>
      <c r="E631" s="186" t="s">
        <v>478</v>
      </c>
      <c r="F631" s="186" t="s">
        <v>19</v>
      </c>
      <c r="G631" s="187">
        <v>3901748</v>
      </c>
      <c r="H631" s="173">
        <f t="shared" si="19"/>
        <v>3901.748</v>
      </c>
    </row>
    <row r="632" spans="1:8" ht="63.75">
      <c r="A632" s="172">
        <f t="shared" si="18"/>
        <v>621</v>
      </c>
      <c r="B632" s="185" t="s">
        <v>428</v>
      </c>
      <c r="C632" s="186" t="s">
        <v>4</v>
      </c>
      <c r="D632" s="186" t="s">
        <v>83</v>
      </c>
      <c r="E632" s="186" t="s">
        <v>478</v>
      </c>
      <c r="F632" s="186" t="s">
        <v>19</v>
      </c>
      <c r="G632" s="187">
        <v>3901748</v>
      </c>
      <c r="H632" s="173">
        <f t="shared" si="19"/>
        <v>3901.748</v>
      </c>
    </row>
    <row r="633" spans="1:8" ht="25.5">
      <c r="A633" s="172">
        <f t="shared" si="18"/>
        <v>622</v>
      </c>
      <c r="B633" s="185" t="s">
        <v>180</v>
      </c>
      <c r="C633" s="186" t="s">
        <v>4</v>
      </c>
      <c r="D633" s="186" t="s">
        <v>83</v>
      </c>
      <c r="E633" s="186" t="s">
        <v>479</v>
      </c>
      <c r="F633" s="186" t="s">
        <v>19</v>
      </c>
      <c r="G633" s="187">
        <v>3901748</v>
      </c>
      <c r="H633" s="173">
        <f t="shared" si="19"/>
        <v>3901.748</v>
      </c>
    </row>
    <row r="634" spans="1:8" ht="38.25">
      <c r="A634" s="172">
        <f t="shared" si="18"/>
        <v>623</v>
      </c>
      <c r="B634" s="185" t="s">
        <v>285</v>
      </c>
      <c r="C634" s="186" t="s">
        <v>4</v>
      </c>
      <c r="D634" s="186" t="s">
        <v>83</v>
      </c>
      <c r="E634" s="186" t="s">
        <v>481</v>
      </c>
      <c r="F634" s="186" t="s">
        <v>19</v>
      </c>
      <c r="G634" s="187">
        <v>2730261</v>
      </c>
      <c r="H634" s="173">
        <f t="shared" si="19"/>
        <v>2730.261</v>
      </c>
    </row>
    <row r="635" spans="1:8" ht="38.25">
      <c r="A635" s="172">
        <f t="shared" si="18"/>
        <v>624</v>
      </c>
      <c r="B635" s="185" t="s">
        <v>284</v>
      </c>
      <c r="C635" s="186" t="s">
        <v>4</v>
      </c>
      <c r="D635" s="186" t="s">
        <v>83</v>
      </c>
      <c r="E635" s="186" t="s">
        <v>481</v>
      </c>
      <c r="F635" s="186" t="s">
        <v>171</v>
      </c>
      <c r="G635" s="187">
        <v>2579090</v>
      </c>
      <c r="H635" s="173">
        <f t="shared" si="19"/>
        <v>2579.09</v>
      </c>
    </row>
    <row r="636" spans="1:8" ht="51">
      <c r="A636" s="216">
        <f t="shared" si="18"/>
        <v>625</v>
      </c>
      <c r="B636" s="185" t="s">
        <v>286</v>
      </c>
      <c r="C636" s="188" t="s">
        <v>4</v>
      </c>
      <c r="D636" s="188" t="s">
        <v>83</v>
      </c>
      <c r="E636" s="188" t="s">
        <v>481</v>
      </c>
      <c r="F636" s="188" t="s">
        <v>172</v>
      </c>
      <c r="G636" s="187">
        <v>151171</v>
      </c>
      <c r="H636" s="173">
        <f t="shared" si="19"/>
        <v>151.171</v>
      </c>
    </row>
    <row r="637" spans="1:8" ht="38.25">
      <c r="A637" s="172">
        <f t="shared" si="18"/>
        <v>626</v>
      </c>
      <c r="B637" s="190" t="s">
        <v>380</v>
      </c>
      <c r="C637" s="191" t="s">
        <v>4</v>
      </c>
      <c r="D637" s="191" t="s">
        <v>83</v>
      </c>
      <c r="E637" s="191" t="s">
        <v>649</v>
      </c>
      <c r="F637" s="191" t="s">
        <v>19</v>
      </c>
      <c r="G637" s="214">
        <v>1171487</v>
      </c>
      <c r="H637" s="173">
        <f t="shared" si="19"/>
        <v>1171.487</v>
      </c>
    </row>
    <row r="638" spans="1:8" ht="38.25">
      <c r="A638" s="172">
        <f t="shared" si="18"/>
        <v>627</v>
      </c>
      <c r="B638" s="190" t="s">
        <v>284</v>
      </c>
      <c r="C638" s="191" t="s">
        <v>4</v>
      </c>
      <c r="D638" s="191" t="s">
        <v>83</v>
      </c>
      <c r="E638" s="191" t="s">
        <v>649</v>
      </c>
      <c r="F638" s="191" t="s">
        <v>171</v>
      </c>
      <c r="G638" s="214">
        <v>1171487</v>
      </c>
      <c r="H638" s="173">
        <f t="shared" si="19"/>
        <v>1171.487</v>
      </c>
    </row>
    <row r="639" spans="1:8" ht="12.75">
      <c r="A639" s="172">
        <f t="shared" si="18"/>
        <v>628</v>
      </c>
      <c r="B639" s="211" t="s">
        <v>828</v>
      </c>
      <c r="C639" s="212"/>
      <c r="D639" s="212"/>
      <c r="E639" s="212"/>
      <c r="F639" s="212"/>
      <c r="G639" s="215">
        <v>1421820456.95</v>
      </c>
      <c r="H639" s="173">
        <f t="shared" si="19"/>
        <v>1421820.45695</v>
      </c>
    </row>
  </sheetData>
  <sheetProtection/>
  <autoFilter ref="A10:H639"/>
  <mergeCells count="2">
    <mergeCell ref="A8:H8"/>
    <mergeCell ref="B639:F639"/>
  </mergeCells>
  <printOptions/>
  <pageMargins left="1.1811023622047245" right="1.1023622047244095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zoomScale="140" zoomScaleNormal="140" zoomScalePageLayoutView="0" workbookViewId="0" topLeftCell="A46">
      <selection activeCell="B22" sqref="B22"/>
    </sheetView>
  </sheetViews>
  <sheetFormatPr defaultColWidth="9.00390625" defaultRowHeight="12.75"/>
  <cols>
    <col min="1" max="1" width="6.25390625" style="98" customWidth="1"/>
    <col min="2" max="2" width="43.75390625" style="99" customWidth="1"/>
    <col min="3" max="3" width="13.625" style="100" customWidth="1"/>
    <col min="4" max="4" width="14.625" style="100" customWidth="1"/>
    <col min="5" max="5" width="13.25390625" style="100" customWidth="1"/>
    <col min="6" max="6" width="12.875" style="100" customWidth="1"/>
    <col min="7" max="7" width="13.25390625" style="100" customWidth="1"/>
    <col min="8" max="8" width="10.75390625" style="100" customWidth="1"/>
    <col min="9" max="9" width="9.125" style="103" customWidth="1"/>
    <col min="10" max="10" width="9.375" style="98" bestFit="1" customWidth="1"/>
    <col min="11" max="16384" width="9.125" style="98" customWidth="1"/>
  </cols>
  <sheetData>
    <row r="1" spans="5:10" ht="12">
      <c r="E1" s="101"/>
      <c r="F1" s="101"/>
      <c r="H1" s="102" t="s">
        <v>279</v>
      </c>
      <c r="J1" s="102"/>
    </row>
    <row r="2" spans="5:10" ht="12">
      <c r="E2" s="101"/>
      <c r="F2" s="101"/>
      <c r="H2" s="102" t="s">
        <v>77</v>
      </c>
      <c r="J2" s="102"/>
    </row>
    <row r="3" spans="5:10" ht="12">
      <c r="E3" s="101"/>
      <c r="F3" s="101"/>
      <c r="H3" s="102" t="s">
        <v>17</v>
      </c>
      <c r="J3" s="102"/>
    </row>
    <row r="4" spans="5:10" ht="12">
      <c r="E4" s="101"/>
      <c r="F4" s="101"/>
      <c r="H4" s="102" t="s">
        <v>18</v>
      </c>
      <c r="J4" s="102"/>
    </row>
    <row r="5" spans="5:10" ht="12">
      <c r="E5" s="101"/>
      <c r="F5" s="101"/>
      <c r="H5" s="102" t="s">
        <v>17</v>
      </c>
      <c r="J5" s="102"/>
    </row>
    <row r="6" spans="5:10" ht="12">
      <c r="E6" s="104"/>
      <c r="F6" s="104"/>
      <c r="H6" s="102" t="s">
        <v>748</v>
      </c>
      <c r="J6" s="102"/>
    </row>
    <row r="8" spans="2:8" ht="12.75">
      <c r="B8" s="204" t="s">
        <v>775</v>
      </c>
      <c r="C8" s="205"/>
      <c r="D8" s="205"/>
      <c r="E8" s="205"/>
      <c r="F8" s="205"/>
      <c r="G8" s="205"/>
      <c r="H8" s="205"/>
    </row>
    <row r="11" spans="1:8" ht="56.25">
      <c r="A11" s="105" t="s">
        <v>119</v>
      </c>
      <c r="B11" s="106" t="s">
        <v>120</v>
      </c>
      <c r="C11" s="107" t="s">
        <v>44</v>
      </c>
      <c r="D11" s="107" t="s">
        <v>45</v>
      </c>
      <c r="E11" s="107" t="s">
        <v>46</v>
      </c>
      <c r="F11" s="107" t="s">
        <v>47</v>
      </c>
      <c r="G11" s="107" t="s">
        <v>48</v>
      </c>
      <c r="H11" s="108" t="s">
        <v>70</v>
      </c>
    </row>
    <row r="12" spans="1:8" ht="42.75">
      <c r="A12" s="109" t="s">
        <v>381</v>
      </c>
      <c r="B12" s="110" t="s">
        <v>786</v>
      </c>
      <c r="C12" s="111">
        <f aca="true" t="shared" si="0" ref="C12:H13">SUM(C13)</f>
        <v>18128.9</v>
      </c>
      <c r="D12" s="111">
        <f t="shared" si="0"/>
        <v>23798.2</v>
      </c>
      <c r="E12" s="111">
        <f t="shared" si="0"/>
        <v>41908.5</v>
      </c>
      <c r="F12" s="111">
        <f t="shared" si="0"/>
        <v>42771.8</v>
      </c>
      <c r="G12" s="111">
        <f t="shared" si="0"/>
        <v>48130.95</v>
      </c>
      <c r="H12" s="111">
        <f t="shared" si="0"/>
        <v>174738.35</v>
      </c>
    </row>
    <row r="13" spans="1:8" ht="22.5">
      <c r="A13" s="112" t="s">
        <v>382</v>
      </c>
      <c r="B13" s="113" t="s">
        <v>383</v>
      </c>
      <c r="C13" s="114">
        <f>SUM(C14)</f>
        <v>18128.9</v>
      </c>
      <c r="D13" s="114">
        <f t="shared" si="0"/>
        <v>23798.2</v>
      </c>
      <c r="E13" s="114">
        <f t="shared" si="0"/>
        <v>41908.5</v>
      </c>
      <c r="F13" s="114">
        <f t="shared" si="0"/>
        <v>42771.8</v>
      </c>
      <c r="G13" s="114">
        <f t="shared" si="0"/>
        <v>48130.95</v>
      </c>
      <c r="H13" s="115">
        <f aca="true" t="shared" si="1" ref="H13:H22">C13+D13+E13+F13+G13</f>
        <v>174738.35</v>
      </c>
    </row>
    <row r="14" spans="1:8" ht="22.5">
      <c r="A14" s="116" t="s">
        <v>384</v>
      </c>
      <c r="B14" s="117" t="s">
        <v>385</v>
      </c>
      <c r="C14" s="118">
        <v>18128.9</v>
      </c>
      <c r="D14" s="118">
        <v>23798.2</v>
      </c>
      <c r="E14" s="118">
        <v>41908.5</v>
      </c>
      <c r="F14" s="118">
        <v>42771.8</v>
      </c>
      <c r="G14" s="118">
        <v>48130.95</v>
      </c>
      <c r="H14" s="115">
        <f t="shared" si="1"/>
        <v>174738.35</v>
      </c>
    </row>
    <row r="15" spans="1:8" ht="42">
      <c r="A15" s="119" t="s">
        <v>386</v>
      </c>
      <c r="B15" s="120" t="s">
        <v>787</v>
      </c>
      <c r="C15" s="121">
        <f aca="true" t="shared" si="2" ref="C15:H15">C16+C20+C23+C25</f>
        <v>8717</v>
      </c>
      <c r="D15" s="121">
        <f t="shared" si="2"/>
        <v>7599.378999999999</v>
      </c>
      <c r="E15" s="121">
        <f t="shared" si="2"/>
        <v>9371.75</v>
      </c>
      <c r="F15" s="121">
        <f t="shared" si="2"/>
        <v>1692.24</v>
      </c>
      <c r="G15" s="121">
        <f t="shared" si="2"/>
        <v>7581.3</v>
      </c>
      <c r="H15" s="121">
        <f t="shared" si="2"/>
        <v>34961.669</v>
      </c>
    </row>
    <row r="16" spans="1:9" ht="45">
      <c r="A16" s="122" t="s">
        <v>750</v>
      </c>
      <c r="B16" s="123" t="s">
        <v>751</v>
      </c>
      <c r="C16" s="124">
        <f>C17+C18+C19</f>
        <v>1915.76</v>
      </c>
      <c r="D16" s="124">
        <f>D17+D18+D19</f>
        <v>4128.389999999999</v>
      </c>
      <c r="E16" s="124">
        <f>E17+E18+E19</f>
        <v>2737.08</v>
      </c>
      <c r="F16" s="124">
        <f>F17+F18+F19</f>
        <v>1481.89</v>
      </c>
      <c r="G16" s="124">
        <f>G17+G18+G19</f>
        <v>4117.97</v>
      </c>
      <c r="H16" s="125">
        <f t="shared" si="1"/>
        <v>14381.09</v>
      </c>
      <c r="I16" s="126"/>
    </row>
    <row r="17" spans="1:8" ht="33.75">
      <c r="A17" s="127" t="s">
        <v>752</v>
      </c>
      <c r="B17" s="128" t="s">
        <v>706</v>
      </c>
      <c r="C17" s="129">
        <v>0</v>
      </c>
      <c r="D17" s="129">
        <f>1235+412.066+272.65</f>
        <v>1919.716</v>
      </c>
      <c r="E17" s="129">
        <v>0</v>
      </c>
      <c r="F17" s="129">
        <v>0</v>
      </c>
      <c r="G17" s="129">
        <f>434.94+1330</f>
        <v>1764.94</v>
      </c>
      <c r="H17" s="125">
        <f t="shared" si="1"/>
        <v>3684.656</v>
      </c>
    </row>
    <row r="18" spans="1:8" ht="33.75">
      <c r="A18" s="127" t="s">
        <v>753</v>
      </c>
      <c r="B18" s="130" t="s">
        <v>754</v>
      </c>
      <c r="C18" s="129">
        <f>1246.27+176.4</f>
        <v>1422.67</v>
      </c>
      <c r="D18" s="129">
        <f>1221.16-272.65-412.066-490.449</f>
        <v>45.995000000000175</v>
      </c>
      <c r="E18" s="129">
        <f>996.2+1740.88</f>
        <v>2737.08</v>
      </c>
      <c r="F18" s="129">
        <v>0</v>
      </c>
      <c r="G18" s="129">
        <v>2353.03</v>
      </c>
      <c r="H18" s="125">
        <f>C18+D18+E18+F18+G18</f>
        <v>6558.775</v>
      </c>
    </row>
    <row r="19" spans="1:8" ht="56.25">
      <c r="A19" s="127" t="s">
        <v>1188</v>
      </c>
      <c r="B19" s="131" t="s">
        <v>929</v>
      </c>
      <c r="C19" s="132">
        <f>490.39+2.7</f>
        <v>493.09</v>
      </c>
      <c r="D19" s="132">
        <f>2159.68+2.999</f>
        <v>2162.6789999999996</v>
      </c>
      <c r="E19" s="132">
        <f>1457.24-1457.24</f>
        <v>0</v>
      </c>
      <c r="F19" s="132">
        <v>1481.89</v>
      </c>
      <c r="G19" s="132">
        <f>811.3-811.3</f>
        <v>0</v>
      </c>
      <c r="H19" s="125">
        <f>C19+D19+E19+F19+G19</f>
        <v>4137.659</v>
      </c>
    </row>
    <row r="20" spans="1:8" ht="34.5" customHeight="1">
      <c r="A20" s="112" t="s">
        <v>276</v>
      </c>
      <c r="B20" s="123" t="s">
        <v>277</v>
      </c>
      <c r="C20" s="133">
        <f>SUM(C21:C22)</f>
        <v>6801.240000000001</v>
      </c>
      <c r="D20" s="133">
        <f>SUM(D21:D22)</f>
        <v>2059.29</v>
      </c>
      <c r="E20" s="133">
        <f>SUM(E21:E22)</f>
        <v>6634.67</v>
      </c>
      <c r="F20" s="133">
        <f>SUM(F21:F22)</f>
        <v>210.35</v>
      </c>
      <c r="G20" s="133">
        <f>SUM(G21:G22)</f>
        <v>2763.33</v>
      </c>
      <c r="H20" s="115">
        <f>C20+D20+E20+F20+G20</f>
        <v>18468.88</v>
      </c>
    </row>
    <row r="21" spans="1:9" s="136" customFormat="1" ht="22.5">
      <c r="A21" s="134" t="s">
        <v>387</v>
      </c>
      <c r="B21" s="130" t="s">
        <v>389</v>
      </c>
      <c r="C21" s="132">
        <f>4248.81+403.58+2394.9-246.05</f>
        <v>6801.240000000001</v>
      </c>
      <c r="D21" s="132">
        <f>1275+544.66+239.63</f>
        <v>2059.29</v>
      </c>
      <c r="E21" s="132">
        <v>6634.67</v>
      </c>
      <c r="F21" s="132">
        <f>0+210.35</f>
        <v>210.35</v>
      </c>
      <c r="G21" s="132">
        <v>0</v>
      </c>
      <c r="H21" s="125">
        <f>C21+D21+E21+F21+G21</f>
        <v>15705.550000000001</v>
      </c>
      <c r="I21" s="135"/>
    </row>
    <row r="22" spans="1:9" s="136" customFormat="1" ht="45">
      <c r="A22" s="134" t="s">
        <v>388</v>
      </c>
      <c r="B22" s="130" t="s">
        <v>749</v>
      </c>
      <c r="C22" s="132">
        <v>0</v>
      </c>
      <c r="D22" s="132">
        <v>0</v>
      </c>
      <c r="E22" s="132">
        <v>0</v>
      </c>
      <c r="F22" s="132">
        <v>0</v>
      </c>
      <c r="G22" s="132">
        <f>2100+636.17+27.16</f>
        <v>2763.33</v>
      </c>
      <c r="H22" s="125">
        <f t="shared" si="1"/>
        <v>2763.33</v>
      </c>
      <c r="I22" s="135"/>
    </row>
    <row r="23" spans="1:9" s="136" customFormat="1" ht="35.25" customHeight="1">
      <c r="A23" s="150" t="s">
        <v>1255</v>
      </c>
      <c r="B23" s="151" t="s">
        <v>772</v>
      </c>
      <c r="C23" s="152">
        <f>C24</f>
        <v>0</v>
      </c>
      <c r="D23" s="152">
        <f>D24</f>
        <v>1411.699</v>
      </c>
      <c r="E23" s="152">
        <f>E24</f>
        <v>0</v>
      </c>
      <c r="F23" s="152">
        <f>F24</f>
        <v>0</v>
      </c>
      <c r="G23" s="152">
        <f>G24</f>
        <v>0</v>
      </c>
      <c r="H23" s="125">
        <f>C23+D23+E23+F23+G23</f>
        <v>1411.699</v>
      </c>
      <c r="I23" s="135"/>
    </row>
    <row r="24" spans="1:9" s="136" customFormat="1" ht="22.5">
      <c r="A24" s="134" t="s">
        <v>1256</v>
      </c>
      <c r="B24" s="153" t="s">
        <v>888</v>
      </c>
      <c r="C24" s="132">
        <v>0</v>
      </c>
      <c r="D24" s="132">
        <f>850+71.25+490.449</f>
        <v>1411.699</v>
      </c>
      <c r="E24" s="132">
        <v>0</v>
      </c>
      <c r="F24" s="132">
        <v>0</v>
      </c>
      <c r="G24" s="132">
        <v>0</v>
      </c>
      <c r="H24" s="125">
        <f>C24+D24+E24+F24+G24</f>
        <v>1411.699</v>
      </c>
      <c r="I24" s="135"/>
    </row>
    <row r="25" spans="1:9" s="136" customFormat="1" ht="12">
      <c r="A25" s="150" t="s">
        <v>1257</v>
      </c>
      <c r="B25" s="151" t="s">
        <v>781</v>
      </c>
      <c r="C25" s="152">
        <f>C26</f>
        <v>0</v>
      </c>
      <c r="D25" s="152">
        <f>D26</f>
        <v>0</v>
      </c>
      <c r="E25" s="152">
        <f>E26</f>
        <v>0</v>
      </c>
      <c r="F25" s="152">
        <f>F26</f>
        <v>0</v>
      </c>
      <c r="G25" s="152">
        <f>G26</f>
        <v>700</v>
      </c>
      <c r="H25" s="148">
        <f>C25+D25+E25+F25+G25</f>
        <v>700</v>
      </c>
      <c r="I25" s="135"/>
    </row>
    <row r="26" spans="1:9" s="136" customFormat="1" ht="45">
      <c r="A26" s="134" t="s">
        <v>1258</v>
      </c>
      <c r="B26" s="131" t="s">
        <v>906</v>
      </c>
      <c r="C26" s="132">
        <v>0</v>
      </c>
      <c r="D26" s="132">
        <v>0</v>
      </c>
      <c r="E26" s="132">
        <v>0</v>
      </c>
      <c r="F26" s="132">
        <v>0</v>
      </c>
      <c r="G26" s="132">
        <v>700</v>
      </c>
      <c r="H26" s="148">
        <f>C26+D26+E26+F26+G26</f>
        <v>700</v>
      </c>
      <c r="I26" s="135"/>
    </row>
    <row r="27" spans="1:9" s="136" customFormat="1" ht="53.25">
      <c r="A27" s="137">
        <v>3</v>
      </c>
      <c r="B27" s="138" t="s">
        <v>788</v>
      </c>
      <c r="C27" s="139">
        <f aca="true" t="shared" si="3" ref="C27:H27">SUM(C28:C43)</f>
        <v>2361.33869</v>
      </c>
      <c r="D27" s="139">
        <f t="shared" si="3"/>
        <v>3344.99</v>
      </c>
      <c r="E27" s="139">
        <f t="shared" si="3"/>
        <v>1152</v>
      </c>
      <c r="F27" s="139">
        <f t="shared" si="3"/>
        <v>0</v>
      </c>
      <c r="G27" s="139">
        <f t="shared" si="3"/>
        <v>3690.893</v>
      </c>
      <c r="H27" s="139">
        <f t="shared" si="3"/>
        <v>10549.221689999998</v>
      </c>
      <c r="I27" s="135"/>
    </row>
    <row r="28" spans="1:9" s="136" customFormat="1" ht="45.75" customHeight="1">
      <c r="A28" s="134" t="s">
        <v>278</v>
      </c>
      <c r="B28" s="140" t="s">
        <v>911</v>
      </c>
      <c r="C28" s="132">
        <v>1424.6</v>
      </c>
      <c r="D28" s="132">
        <v>0</v>
      </c>
      <c r="E28" s="132">
        <v>0</v>
      </c>
      <c r="F28" s="132">
        <v>0</v>
      </c>
      <c r="G28" s="132">
        <v>0</v>
      </c>
      <c r="H28" s="125">
        <f aca="true" t="shared" si="4" ref="H28:H43">C28+D28+E28+F28+G28</f>
        <v>1424.6</v>
      </c>
      <c r="I28" s="135"/>
    </row>
    <row r="29" spans="1:10" s="136" customFormat="1" ht="103.5" customHeight="1">
      <c r="A29" s="134" t="s">
        <v>755</v>
      </c>
      <c r="B29" s="141" t="s">
        <v>971</v>
      </c>
      <c r="C29" s="132">
        <f>1200-1082.455-42.36231</f>
        <v>75.18269000000006</v>
      </c>
      <c r="D29" s="132">
        <v>0</v>
      </c>
      <c r="E29" s="132">
        <v>0</v>
      </c>
      <c r="F29" s="132">
        <v>0</v>
      </c>
      <c r="G29" s="132">
        <v>0</v>
      </c>
      <c r="H29" s="125">
        <f t="shared" si="4"/>
        <v>75.18269000000006</v>
      </c>
      <c r="I29" s="135"/>
      <c r="J29" s="142"/>
    </row>
    <row r="30" spans="1:10" s="136" customFormat="1" ht="64.5" customHeight="1">
      <c r="A30" s="134" t="s">
        <v>777</v>
      </c>
      <c r="B30" s="143" t="s">
        <v>1124</v>
      </c>
      <c r="C30" s="132">
        <v>243</v>
      </c>
      <c r="D30" s="132">
        <v>0</v>
      </c>
      <c r="E30" s="132">
        <v>0</v>
      </c>
      <c r="F30" s="132">
        <v>0</v>
      </c>
      <c r="G30" s="132">
        <v>0</v>
      </c>
      <c r="H30" s="125">
        <f t="shared" si="4"/>
        <v>243</v>
      </c>
      <c r="I30" s="135"/>
      <c r="J30" s="142"/>
    </row>
    <row r="31" spans="1:10" s="136" customFormat="1" ht="65.25" customHeight="1">
      <c r="A31" s="134" t="s">
        <v>778</v>
      </c>
      <c r="B31" s="143" t="s">
        <v>1125</v>
      </c>
      <c r="C31" s="132">
        <f>572.605-220.899</f>
        <v>351.706</v>
      </c>
      <c r="D31" s="132">
        <v>0</v>
      </c>
      <c r="E31" s="132">
        <v>0</v>
      </c>
      <c r="F31" s="132">
        <v>0</v>
      </c>
      <c r="G31" s="132">
        <v>0</v>
      </c>
      <c r="H31" s="125">
        <f t="shared" si="4"/>
        <v>351.706</v>
      </c>
      <c r="I31" s="135"/>
      <c r="J31" s="142"/>
    </row>
    <row r="32" spans="1:10" s="136" customFormat="1" ht="50.25" customHeight="1">
      <c r="A32" s="134" t="s">
        <v>779</v>
      </c>
      <c r="B32" s="143" t="s">
        <v>1126</v>
      </c>
      <c r="C32" s="132">
        <v>266.85</v>
      </c>
      <c r="D32" s="132">
        <v>0</v>
      </c>
      <c r="E32" s="132">
        <v>0</v>
      </c>
      <c r="F32" s="132">
        <v>0</v>
      </c>
      <c r="G32" s="132">
        <v>0</v>
      </c>
      <c r="H32" s="125">
        <f t="shared" si="4"/>
        <v>266.85</v>
      </c>
      <c r="I32" s="135"/>
      <c r="J32" s="142"/>
    </row>
    <row r="33" spans="1:10" s="136" customFormat="1" ht="50.25" customHeight="1">
      <c r="A33" s="134" t="s">
        <v>1137</v>
      </c>
      <c r="B33" s="143" t="s">
        <v>1136</v>
      </c>
      <c r="C33" s="132">
        <v>0</v>
      </c>
      <c r="D33" s="132">
        <v>94.99</v>
      </c>
      <c r="E33" s="132">
        <v>0</v>
      </c>
      <c r="F33" s="132">
        <v>0</v>
      </c>
      <c r="G33" s="132">
        <v>0</v>
      </c>
      <c r="H33" s="125">
        <f t="shared" si="4"/>
        <v>94.99</v>
      </c>
      <c r="I33" s="135"/>
      <c r="J33" s="142"/>
    </row>
    <row r="34" spans="1:9" s="136" customFormat="1" ht="106.5" customHeight="1">
      <c r="A34" s="134" t="s">
        <v>1138</v>
      </c>
      <c r="B34" s="141" t="s">
        <v>972</v>
      </c>
      <c r="C34" s="132">
        <v>0</v>
      </c>
      <c r="D34" s="132">
        <f>3250-50-221.4</f>
        <v>2978.6</v>
      </c>
      <c r="E34" s="132">
        <v>0</v>
      </c>
      <c r="F34" s="132">
        <v>0</v>
      </c>
      <c r="G34" s="132">
        <v>0</v>
      </c>
      <c r="H34" s="125">
        <f t="shared" si="4"/>
        <v>2978.6</v>
      </c>
      <c r="I34" s="135"/>
    </row>
    <row r="35" spans="1:9" s="136" customFormat="1" ht="106.5" customHeight="1">
      <c r="A35" s="134" t="s">
        <v>1139</v>
      </c>
      <c r="B35" s="141" t="s">
        <v>1241</v>
      </c>
      <c r="C35" s="144"/>
      <c r="D35" s="132">
        <v>221.4</v>
      </c>
      <c r="E35" s="132"/>
      <c r="F35" s="132"/>
      <c r="G35" s="132"/>
      <c r="H35" s="125">
        <f t="shared" si="4"/>
        <v>221.4</v>
      </c>
      <c r="I35" s="135"/>
    </row>
    <row r="36" spans="1:9" s="136" customFormat="1" ht="106.5" customHeight="1">
      <c r="A36" s="134" t="s">
        <v>1140</v>
      </c>
      <c r="B36" s="141" t="s">
        <v>1242</v>
      </c>
      <c r="C36" s="144"/>
      <c r="D36" s="132">
        <v>50</v>
      </c>
      <c r="E36" s="132"/>
      <c r="F36" s="132"/>
      <c r="G36" s="132"/>
      <c r="H36" s="125">
        <f t="shared" si="4"/>
        <v>50</v>
      </c>
      <c r="I36" s="135"/>
    </row>
    <row r="37" spans="1:9" s="136" customFormat="1" ht="105.75" customHeight="1">
      <c r="A37" s="145" t="s">
        <v>1141</v>
      </c>
      <c r="B37" s="146" t="s">
        <v>973</v>
      </c>
      <c r="C37" s="147">
        <v>0</v>
      </c>
      <c r="D37" s="132">
        <v>0</v>
      </c>
      <c r="E37" s="132">
        <f>3840-2688</f>
        <v>1152</v>
      </c>
      <c r="F37" s="132">
        <v>0</v>
      </c>
      <c r="G37" s="132">
        <v>0</v>
      </c>
      <c r="H37" s="125">
        <f t="shared" si="4"/>
        <v>1152</v>
      </c>
      <c r="I37" s="135"/>
    </row>
    <row r="38" spans="1:9" s="136" customFormat="1" ht="101.25">
      <c r="A38" s="134" t="s">
        <v>1142</v>
      </c>
      <c r="B38" s="140" t="s">
        <v>974</v>
      </c>
      <c r="C38" s="132">
        <v>0</v>
      </c>
      <c r="D38" s="132">
        <v>0</v>
      </c>
      <c r="E38" s="132">
        <v>0</v>
      </c>
      <c r="F38" s="132">
        <v>0</v>
      </c>
      <c r="G38" s="132">
        <f>1523.6-269.51-93</f>
        <v>1161.09</v>
      </c>
      <c r="H38" s="125">
        <f t="shared" si="4"/>
        <v>1161.09</v>
      </c>
      <c r="I38" s="135"/>
    </row>
    <row r="39" spans="1:9" s="136" customFormat="1" ht="78.75">
      <c r="A39" s="134" t="s">
        <v>1143</v>
      </c>
      <c r="B39" s="140" t="s">
        <v>1090</v>
      </c>
      <c r="C39" s="132">
        <v>0</v>
      </c>
      <c r="D39" s="132">
        <v>0</v>
      </c>
      <c r="E39" s="132">
        <v>0</v>
      </c>
      <c r="F39" s="132">
        <v>0</v>
      </c>
      <c r="G39" s="132">
        <f>880.33+269.51</f>
        <v>1149.8400000000001</v>
      </c>
      <c r="H39" s="148">
        <f t="shared" si="4"/>
        <v>1149.8400000000001</v>
      </c>
      <c r="I39" s="135"/>
    </row>
    <row r="40" spans="1:9" s="136" customFormat="1" ht="56.25">
      <c r="A40" s="134" t="s">
        <v>1144</v>
      </c>
      <c r="B40" s="140" t="s">
        <v>1091</v>
      </c>
      <c r="C40" s="132">
        <v>0</v>
      </c>
      <c r="D40" s="132">
        <v>0</v>
      </c>
      <c r="E40" s="132">
        <v>0</v>
      </c>
      <c r="F40" s="132">
        <v>0</v>
      </c>
      <c r="G40" s="132">
        <v>300</v>
      </c>
      <c r="H40" s="148">
        <f t="shared" si="4"/>
        <v>300</v>
      </c>
      <c r="I40" s="135"/>
    </row>
    <row r="41" spans="1:9" s="136" customFormat="1" ht="45">
      <c r="A41" s="134" t="s">
        <v>1243</v>
      </c>
      <c r="B41" s="140" t="s">
        <v>1092</v>
      </c>
      <c r="C41" s="132">
        <v>0</v>
      </c>
      <c r="D41" s="132">
        <v>0</v>
      </c>
      <c r="E41" s="132">
        <v>0</v>
      </c>
      <c r="F41" s="132">
        <v>0</v>
      </c>
      <c r="G41" s="132">
        <v>100</v>
      </c>
      <c r="H41" s="148">
        <f t="shared" si="4"/>
        <v>100</v>
      </c>
      <c r="I41" s="135"/>
    </row>
    <row r="42" spans="1:9" s="136" customFormat="1" ht="56.25">
      <c r="A42" s="134" t="s">
        <v>1244</v>
      </c>
      <c r="B42" s="140" t="s">
        <v>1093</v>
      </c>
      <c r="C42" s="132">
        <v>0</v>
      </c>
      <c r="D42" s="132">
        <v>0</v>
      </c>
      <c r="E42" s="132">
        <v>0</v>
      </c>
      <c r="F42" s="132">
        <v>0</v>
      </c>
      <c r="G42" s="132">
        <v>886.963</v>
      </c>
      <c r="H42" s="148">
        <f t="shared" si="4"/>
        <v>886.963</v>
      </c>
      <c r="I42" s="135"/>
    </row>
    <row r="43" spans="1:9" s="136" customFormat="1" ht="45">
      <c r="A43" s="134" t="s">
        <v>1245</v>
      </c>
      <c r="B43" s="149" t="s">
        <v>1240</v>
      </c>
      <c r="C43" s="132">
        <v>0</v>
      </c>
      <c r="D43" s="132">
        <v>0</v>
      </c>
      <c r="E43" s="132">
        <v>0</v>
      </c>
      <c r="F43" s="132">
        <v>0</v>
      </c>
      <c r="G43" s="132">
        <v>93</v>
      </c>
      <c r="H43" s="148">
        <f t="shared" si="4"/>
        <v>93</v>
      </c>
      <c r="I43" s="135"/>
    </row>
    <row r="44" spans="1:9" s="136" customFormat="1" ht="42.75">
      <c r="A44" s="137">
        <v>4</v>
      </c>
      <c r="B44" s="154" t="s">
        <v>784</v>
      </c>
      <c r="C44" s="139">
        <f aca="true" t="shared" si="5" ref="C44:H44">C45+C49</f>
        <v>3355.83</v>
      </c>
      <c r="D44" s="139">
        <f t="shared" si="5"/>
        <v>1526.13</v>
      </c>
      <c r="E44" s="139">
        <f t="shared" si="5"/>
        <v>2790.99</v>
      </c>
      <c r="F44" s="139">
        <f t="shared" si="5"/>
        <v>1882</v>
      </c>
      <c r="G44" s="139">
        <f t="shared" si="5"/>
        <v>596.3</v>
      </c>
      <c r="H44" s="139">
        <f t="shared" si="5"/>
        <v>10151.25</v>
      </c>
      <c r="I44" s="135"/>
    </row>
    <row r="45" spans="1:9" s="136" customFormat="1" ht="12">
      <c r="A45" s="134" t="s">
        <v>756</v>
      </c>
      <c r="B45" s="155" t="s">
        <v>369</v>
      </c>
      <c r="C45" s="152">
        <f>SUM(C46+C47)+C48</f>
        <v>3340.83</v>
      </c>
      <c r="D45" s="152">
        <f>SUM(D46+D47)</f>
        <v>1511.13</v>
      </c>
      <c r="E45" s="152">
        <f>SUM(E46+E47)</f>
        <v>2776.14</v>
      </c>
      <c r="F45" s="152">
        <f>SUM(F46+F47)</f>
        <v>1867</v>
      </c>
      <c r="G45" s="152">
        <f>SUM(G46+G47)</f>
        <v>581.3</v>
      </c>
      <c r="H45" s="125">
        <f>C45+D45+E45+F45+G45</f>
        <v>10076.4</v>
      </c>
      <c r="I45" s="135"/>
    </row>
    <row r="46" spans="1:9" s="136" customFormat="1" ht="67.5">
      <c r="A46" s="134" t="s">
        <v>757</v>
      </c>
      <c r="B46" s="156" t="s">
        <v>745</v>
      </c>
      <c r="C46" s="132">
        <f>2124.83+35+30+20</f>
        <v>2209.83</v>
      </c>
      <c r="D46" s="132">
        <f>1356.13+85+60+10</f>
        <v>1511.13</v>
      </c>
      <c r="E46" s="132">
        <f>2561.14+15+60+95+45</f>
        <v>2776.14</v>
      </c>
      <c r="F46" s="132">
        <f>0+30+35+20</f>
        <v>85</v>
      </c>
      <c r="G46" s="132">
        <f>506.3+75</f>
        <v>581.3</v>
      </c>
      <c r="H46" s="125">
        <f>C46+D46+E46+F46+G46</f>
        <v>7163.400000000001</v>
      </c>
      <c r="I46" s="135"/>
    </row>
    <row r="47" spans="1:9" s="136" customFormat="1" ht="22.5">
      <c r="A47" s="157" t="s">
        <v>1259</v>
      </c>
      <c r="B47" s="156" t="s">
        <v>947</v>
      </c>
      <c r="C47" s="132">
        <v>0</v>
      </c>
      <c r="D47" s="132">
        <v>0</v>
      </c>
      <c r="E47" s="132">
        <v>0</v>
      </c>
      <c r="F47" s="132">
        <v>1782</v>
      </c>
      <c r="G47" s="132">
        <v>0</v>
      </c>
      <c r="H47" s="125">
        <f>C47+D47+E47+F47+G47</f>
        <v>1782</v>
      </c>
      <c r="I47" s="135"/>
    </row>
    <row r="48" spans="1:9" s="136" customFormat="1" ht="67.5">
      <c r="A48" s="157" t="s">
        <v>1260</v>
      </c>
      <c r="B48" s="158" t="s">
        <v>1215</v>
      </c>
      <c r="C48" s="132">
        <v>1131</v>
      </c>
      <c r="D48" s="132"/>
      <c r="E48" s="132"/>
      <c r="F48" s="132"/>
      <c r="G48" s="132"/>
      <c r="H48" s="125"/>
      <c r="I48" s="135"/>
    </row>
    <row r="49" spans="1:9" s="136" customFormat="1" ht="22.5">
      <c r="A49" s="134" t="s">
        <v>780</v>
      </c>
      <c r="B49" s="155" t="s">
        <v>260</v>
      </c>
      <c r="C49" s="152">
        <f>SUM(C50)</f>
        <v>15</v>
      </c>
      <c r="D49" s="152">
        <f>SUM(D50)</f>
        <v>15</v>
      </c>
      <c r="E49" s="152">
        <f>SUM(E50)</f>
        <v>14.85</v>
      </c>
      <c r="F49" s="152">
        <f>SUM(F50)</f>
        <v>15</v>
      </c>
      <c r="G49" s="152">
        <f>SUM(G50)</f>
        <v>15</v>
      </c>
      <c r="H49" s="125">
        <f>C49+D49+E49+F49+G49</f>
        <v>74.85</v>
      </c>
      <c r="I49" s="135"/>
    </row>
    <row r="50" spans="1:9" s="136" customFormat="1" ht="22.5">
      <c r="A50" s="134" t="s">
        <v>782</v>
      </c>
      <c r="B50" s="156" t="s">
        <v>1037</v>
      </c>
      <c r="C50" s="132">
        <v>15</v>
      </c>
      <c r="D50" s="132">
        <v>15</v>
      </c>
      <c r="E50" s="132">
        <v>14.85</v>
      </c>
      <c r="F50" s="132">
        <v>15</v>
      </c>
      <c r="G50" s="132">
        <v>15</v>
      </c>
      <c r="H50" s="125">
        <f>C50+D50+E50+F50+G50</f>
        <v>74.85</v>
      </c>
      <c r="I50" s="135"/>
    </row>
    <row r="51" spans="1:9" s="184" customFormat="1" ht="42.75">
      <c r="A51" s="180">
        <v>5</v>
      </c>
      <c r="B51" s="181" t="s">
        <v>783</v>
      </c>
      <c r="C51" s="182">
        <f>C52</f>
        <v>0</v>
      </c>
      <c r="D51" s="182">
        <f>D52</f>
        <v>0</v>
      </c>
      <c r="E51" s="182">
        <f>E52</f>
        <v>1442.45</v>
      </c>
      <c r="F51" s="182">
        <f>F52</f>
        <v>0</v>
      </c>
      <c r="G51" s="182">
        <f>G52</f>
        <v>767.55</v>
      </c>
      <c r="H51" s="182">
        <f>H53+H55</f>
        <v>2210</v>
      </c>
      <c r="I51" s="183"/>
    </row>
    <row r="52" spans="1:9" s="136" customFormat="1" ht="67.5">
      <c r="A52" s="134" t="s">
        <v>758</v>
      </c>
      <c r="B52" s="155" t="s">
        <v>785</v>
      </c>
      <c r="C52" s="152">
        <f>SUM(C53)</f>
        <v>0</v>
      </c>
      <c r="D52" s="152">
        <f>SUM(D53)</f>
        <v>0</v>
      </c>
      <c r="E52" s="152">
        <f>SUM(E53)</f>
        <v>1442.45</v>
      </c>
      <c r="F52" s="152">
        <f>SUM(F53)</f>
        <v>0</v>
      </c>
      <c r="G52" s="152">
        <f>SUM(G53)</f>
        <v>767.55</v>
      </c>
      <c r="H52" s="125">
        <f>C52+D52+E52+F52+G52</f>
        <v>2210</v>
      </c>
      <c r="I52" s="135"/>
    </row>
    <row r="53" spans="1:9" s="136" customFormat="1" ht="24.75" customHeight="1">
      <c r="A53" s="134" t="s">
        <v>759</v>
      </c>
      <c r="B53" s="159" t="s">
        <v>907</v>
      </c>
      <c r="C53" s="132">
        <v>0</v>
      </c>
      <c r="D53" s="132">
        <v>0</v>
      </c>
      <c r="E53" s="132">
        <v>1442.45</v>
      </c>
      <c r="F53" s="132">
        <v>0</v>
      </c>
      <c r="G53" s="132">
        <v>767.55</v>
      </c>
      <c r="H53" s="125">
        <f>C53+D53+E53+F53+G53</f>
        <v>2210</v>
      </c>
      <c r="I53" s="135"/>
    </row>
    <row r="54" spans="1:9" ht="16.5" customHeight="1">
      <c r="A54" s="160">
        <v>6</v>
      </c>
      <c r="B54" s="161" t="s">
        <v>121</v>
      </c>
      <c r="C54" s="162">
        <f aca="true" t="shared" si="6" ref="C54:H54">C15+C12+C44+C27+C51</f>
        <v>32563.068690000004</v>
      </c>
      <c r="D54" s="162">
        <f t="shared" si="6"/>
        <v>36268.69899999999</v>
      </c>
      <c r="E54" s="162">
        <f t="shared" si="6"/>
        <v>56665.689999999995</v>
      </c>
      <c r="F54" s="162">
        <f t="shared" si="6"/>
        <v>46346.04</v>
      </c>
      <c r="G54" s="162">
        <f t="shared" si="6"/>
        <v>60766.993</v>
      </c>
      <c r="H54" s="162">
        <f t="shared" si="6"/>
        <v>232610.49069</v>
      </c>
      <c r="I54" s="126"/>
    </row>
    <row r="56" ht="12">
      <c r="H56" s="163"/>
    </row>
    <row r="59" ht="12">
      <c r="G59" s="163"/>
    </row>
  </sheetData>
  <sheetProtection/>
  <mergeCells count="1">
    <mergeCell ref="B8:H8"/>
  </mergeCells>
  <printOptions/>
  <pageMargins left="0.5511811023622047" right="0.5511811023622047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zoomScalePageLayoutView="0" workbookViewId="0" topLeftCell="A18">
      <selection activeCell="G25" sqref="G25"/>
    </sheetView>
  </sheetViews>
  <sheetFormatPr defaultColWidth="9.00390625" defaultRowHeight="12.75"/>
  <cols>
    <col min="1" max="1" width="6.25390625" style="32" customWidth="1"/>
    <col min="2" max="2" width="41.25390625" style="1" customWidth="1"/>
    <col min="3" max="3" width="13.625" style="4" customWidth="1"/>
    <col min="4" max="4" width="14.625" style="4" customWidth="1"/>
    <col min="5" max="5" width="13.25390625" style="4" customWidth="1"/>
    <col min="6" max="6" width="12.875" style="4" customWidth="1"/>
    <col min="7" max="7" width="13.25390625" style="4" customWidth="1"/>
    <col min="8" max="8" width="10.75390625" style="4" customWidth="1"/>
    <col min="9" max="16384" width="9.125" style="32" customWidth="1"/>
  </cols>
  <sheetData>
    <row r="1" spans="5:10" ht="12">
      <c r="E1" s="5"/>
      <c r="F1" s="5"/>
      <c r="H1" s="2" t="s">
        <v>1149</v>
      </c>
      <c r="J1" s="2"/>
    </row>
    <row r="2" spans="5:10" ht="12">
      <c r="E2" s="5"/>
      <c r="F2" s="5"/>
      <c r="H2" s="2" t="s">
        <v>77</v>
      </c>
      <c r="J2" s="2"/>
    </row>
    <row r="3" spans="5:10" ht="12">
      <c r="E3" s="5"/>
      <c r="F3" s="5"/>
      <c r="H3" s="2" t="s">
        <v>17</v>
      </c>
      <c r="J3" s="2"/>
    </row>
    <row r="4" spans="5:10" ht="12">
      <c r="E4" s="5"/>
      <c r="F4" s="5"/>
      <c r="H4" s="2" t="s">
        <v>18</v>
      </c>
      <c r="J4" s="2"/>
    </row>
    <row r="5" spans="5:10" ht="12">
      <c r="E5" s="5"/>
      <c r="F5" s="5"/>
      <c r="H5" s="2" t="s">
        <v>17</v>
      </c>
      <c r="J5" s="2"/>
    </row>
    <row r="6" spans="5:10" ht="12">
      <c r="E6" s="6"/>
      <c r="F6" s="6"/>
      <c r="H6" s="2" t="s">
        <v>773</v>
      </c>
      <c r="J6" s="2"/>
    </row>
    <row r="8" spans="2:8" ht="12.75">
      <c r="B8" s="206" t="s">
        <v>1150</v>
      </c>
      <c r="C8" s="207"/>
      <c r="D8" s="207"/>
      <c r="E8" s="207"/>
      <c r="F8" s="207"/>
      <c r="G8" s="207"/>
      <c r="H8" s="207"/>
    </row>
    <row r="10" spans="1:8" ht="56.25">
      <c r="A10" s="3" t="s">
        <v>119</v>
      </c>
      <c r="B10" s="11" t="s">
        <v>120</v>
      </c>
      <c r="C10" s="9" t="s">
        <v>44</v>
      </c>
      <c r="D10" s="9" t="s">
        <v>45</v>
      </c>
      <c r="E10" s="9" t="s">
        <v>46</v>
      </c>
      <c r="F10" s="9" t="s">
        <v>47</v>
      </c>
      <c r="G10" s="9" t="s">
        <v>48</v>
      </c>
      <c r="H10" s="10" t="s">
        <v>70</v>
      </c>
    </row>
    <row r="11" spans="1:8" ht="56.25">
      <c r="A11" s="33">
        <v>1</v>
      </c>
      <c r="B11" s="34" t="s">
        <v>1151</v>
      </c>
      <c r="C11" s="7">
        <v>0.1</v>
      </c>
      <c r="D11" s="7">
        <v>0.1</v>
      </c>
      <c r="E11" s="7">
        <v>0.1</v>
      </c>
      <c r="F11" s="7">
        <v>0.1</v>
      </c>
      <c r="G11" s="7">
        <v>0.1</v>
      </c>
      <c r="H11" s="8">
        <f aca="true" t="shared" si="0" ref="H11:H22">C11+D11+E11+F11+G11</f>
        <v>0.5</v>
      </c>
    </row>
    <row r="12" spans="1:8" ht="90">
      <c r="A12" s="33">
        <v>2</v>
      </c>
      <c r="B12" s="34" t="s">
        <v>1152</v>
      </c>
      <c r="C12" s="7">
        <v>0.3</v>
      </c>
      <c r="D12" s="7">
        <v>0.4</v>
      </c>
      <c r="E12" s="7">
        <v>0.4</v>
      </c>
      <c r="F12" s="7">
        <v>0.3</v>
      </c>
      <c r="G12" s="7">
        <v>0.2</v>
      </c>
      <c r="H12" s="8">
        <f t="shared" si="0"/>
        <v>1.6</v>
      </c>
    </row>
    <row r="13" spans="1:8" ht="45">
      <c r="A13" s="33">
        <v>3</v>
      </c>
      <c r="B13" s="35" t="s">
        <v>1153</v>
      </c>
      <c r="C13" s="7">
        <v>123.1</v>
      </c>
      <c r="D13" s="7">
        <v>246.3</v>
      </c>
      <c r="E13" s="7">
        <v>246.3</v>
      </c>
      <c r="F13" s="7">
        <v>246.3</v>
      </c>
      <c r="G13" s="7">
        <v>246.3</v>
      </c>
      <c r="H13" s="8">
        <f t="shared" si="0"/>
        <v>1108.3</v>
      </c>
    </row>
    <row r="14" spans="1:8" ht="101.25">
      <c r="A14" s="33">
        <v>4</v>
      </c>
      <c r="B14" s="15" t="s">
        <v>1154</v>
      </c>
      <c r="C14" s="36">
        <v>0</v>
      </c>
      <c r="D14" s="36">
        <v>0</v>
      </c>
      <c r="E14" s="36">
        <f>2688-1502</f>
        <v>1186</v>
      </c>
      <c r="F14" s="36">
        <v>0</v>
      </c>
      <c r="G14" s="36">
        <v>0</v>
      </c>
      <c r="H14" s="8">
        <f t="shared" si="0"/>
        <v>1186</v>
      </c>
    </row>
    <row r="15" spans="1:12" ht="101.25">
      <c r="A15" s="33">
        <v>5</v>
      </c>
      <c r="B15" s="15" t="s">
        <v>1155</v>
      </c>
      <c r="C15" s="36">
        <v>0</v>
      </c>
      <c r="D15" s="36">
        <v>0</v>
      </c>
      <c r="E15" s="36">
        <v>0</v>
      </c>
      <c r="F15" s="36">
        <v>408.2</v>
      </c>
      <c r="G15" s="36">
        <v>0</v>
      </c>
      <c r="H15" s="8">
        <f t="shared" si="0"/>
        <v>408.2</v>
      </c>
      <c r="L15" s="37"/>
    </row>
    <row r="16" spans="1:8" ht="101.25">
      <c r="A16" s="33">
        <v>6</v>
      </c>
      <c r="B16" s="15" t="s">
        <v>1156</v>
      </c>
      <c r="C16" s="36">
        <v>0</v>
      </c>
      <c r="D16" s="36">
        <v>0</v>
      </c>
      <c r="E16" s="36">
        <v>0</v>
      </c>
      <c r="F16" s="36">
        <v>0</v>
      </c>
      <c r="G16" s="36">
        <f>3338.4-3093.3</f>
        <v>245.0999999999999</v>
      </c>
      <c r="H16" s="8">
        <f t="shared" si="0"/>
        <v>245.0999999999999</v>
      </c>
    </row>
    <row r="17" spans="1:8" ht="80.25" customHeight="1">
      <c r="A17" s="33">
        <v>7</v>
      </c>
      <c r="B17" s="15" t="s">
        <v>1157</v>
      </c>
      <c r="C17" s="36">
        <v>0</v>
      </c>
      <c r="D17" s="36">
        <v>0</v>
      </c>
      <c r="E17" s="36">
        <v>0</v>
      </c>
      <c r="F17" s="36">
        <v>0</v>
      </c>
      <c r="G17" s="36">
        <f>2798+2197</f>
        <v>4995</v>
      </c>
      <c r="H17" s="13">
        <f t="shared" si="0"/>
        <v>4995</v>
      </c>
    </row>
    <row r="18" spans="1:8" ht="67.5">
      <c r="A18" s="33">
        <v>8</v>
      </c>
      <c r="B18" s="15" t="s">
        <v>1158</v>
      </c>
      <c r="C18" s="36">
        <v>50</v>
      </c>
      <c r="D18" s="36">
        <v>0</v>
      </c>
      <c r="E18" s="36">
        <v>0</v>
      </c>
      <c r="F18" s="36">
        <v>0</v>
      </c>
      <c r="G18" s="36">
        <v>0</v>
      </c>
      <c r="H18" s="13">
        <f>C18+D18+E18+F18+G18</f>
        <v>50</v>
      </c>
    </row>
    <row r="19" spans="1:8" ht="101.25">
      <c r="A19" s="33">
        <v>9</v>
      </c>
      <c r="B19" s="15" t="s">
        <v>1159</v>
      </c>
      <c r="C19" s="36">
        <v>1280</v>
      </c>
      <c r="D19" s="36">
        <v>0</v>
      </c>
      <c r="E19" s="36">
        <v>0</v>
      </c>
      <c r="F19" s="36">
        <v>0</v>
      </c>
      <c r="G19" s="36">
        <v>0</v>
      </c>
      <c r="H19" s="13">
        <f>C19+D19+E19+F19+G19</f>
        <v>1280</v>
      </c>
    </row>
    <row r="20" spans="1:8" ht="113.25" customHeight="1">
      <c r="A20" s="33">
        <v>10</v>
      </c>
      <c r="B20" s="39" t="s">
        <v>1165</v>
      </c>
      <c r="C20" s="7">
        <v>0</v>
      </c>
      <c r="D20" s="36">
        <v>0</v>
      </c>
      <c r="E20" s="36">
        <v>0</v>
      </c>
      <c r="F20" s="36">
        <v>47.5</v>
      </c>
      <c r="G20" s="36">
        <v>0</v>
      </c>
      <c r="H20" s="13">
        <f>C20+D20+E20+F20+G20</f>
        <v>47.5</v>
      </c>
    </row>
    <row r="21" spans="1:8" ht="123.75">
      <c r="A21" s="33">
        <v>11</v>
      </c>
      <c r="B21" s="39" t="s">
        <v>1166</v>
      </c>
      <c r="C21" s="7">
        <v>0</v>
      </c>
      <c r="D21" s="36">
        <v>0</v>
      </c>
      <c r="E21" s="36">
        <v>0</v>
      </c>
      <c r="F21" s="36">
        <v>37.6</v>
      </c>
      <c r="G21" s="36">
        <v>0</v>
      </c>
      <c r="H21" s="13">
        <f t="shared" si="0"/>
        <v>37.6</v>
      </c>
    </row>
    <row r="22" spans="1:8" ht="56.25">
      <c r="A22" s="33">
        <v>12</v>
      </c>
      <c r="B22" s="39" t="s">
        <v>1167</v>
      </c>
      <c r="C22" s="36">
        <f>156.2+146</f>
        <v>302.2</v>
      </c>
      <c r="D22" s="36">
        <v>0</v>
      </c>
      <c r="E22" s="36">
        <v>0</v>
      </c>
      <c r="F22" s="36">
        <v>0</v>
      </c>
      <c r="G22" s="36">
        <f>263.7+246.4</f>
        <v>510.1</v>
      </c>
      <c r="H22" s="13">
        <f t="shared" si="0"/>
        <v>812.3</v>
      </c>
    </row>
    <row r="23" spans="1:8" ht="45">
      <c r="A23" s="33">
        <v>13</v>
      </c>
      <c r="B23" s="39" t="s">
        <v>1214</v>
      </c>
      <c r="C23" s="36">
        <v>267.58</v>
      </c>
      <c r="D23" s="36">
        <v>296.99</v>
      </c>
      <c r="E23" s="36"/>
      <c r="F23" s="36"/>
      <c r="G23" s="36"/>
      <c r="H23" s="13">
        <f>SUM(C23:G23)</f>
        <v>564.5699999999999</v>
      </c>
    </row>
    <row r="24" spans="1:8" ht="22.5">
      <c r="A24" s="33">
        <v>14</v>
      </c>
      <c r="B24" s="39" t="s">
        <v>1261</v>
      </c>
      <c r="C24" s="36">
        <v>100</v>
      </c>
      <c r="D24" s="36">
        <v>0</v>
      </c>
      <c r="E24" s="36">
        <v>24.7</v>
      </c>
      <c r="F24" s="36">
        <v>24.77</v>
      </c>
      <c r="G24" s="36">
        <v>99.82</v>
      </c>
      <c r="H24" s="13">
        <f>SUM(C24:G24)</f>
        <v>249.29</v>
      </c>
    </row>
    <row r="25" spans="1:10" ht="12">
      <c r="A25" s="38">
        <v>15</v>
      </c>
      <c r="B25" s="12" t="s">
        <v>121</v>
      </c>
      <c r="C25" s="13">
        <f aca="true" t="shared" si="1" ref="C25:H25">SUM(C11:C24)</f>
        <v>2123.2799999999997</v>
      </c>
      <c r="D25" s="13">
        <f t="shared" si="1"/>
        <v>543.79</v>
      </c>
      <c r="E25" s="13">
        <f t="shared" si="1"/>
        <v>1457.5</v>
      </c>
      <c r="F25" s="13">
        <f t="shared" si="1"/>
        <v>764.77</v>
      </c>
      <c r="G25" s="13">
        <f t="shared" si="1"/>
        <v>6096.62</v>
      </c>
      <c r="H25" s="13">
        <f t="shared" si="1"/>
        <v>10985.96</v>
      </c>
      <c r="J25" s="40"/>
    </row>
  </sheetData>
  <sheetProtection/>
  <mergeCells count="1">
    <mergeCell ref="B8:H8"/>
  </mergeCells>
  <printOptions/>
  <pageMargins left="0.7086614173228347" right="0.7086614173228347" top="1.1023622047244095" bottom="1.06299212598425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75390625" style="1" customWidth="1"/>
    <col min="2" max="2" width="47.875" style="4" customWidth="1"/>
    <col min="3" max="3" width="21.75390625" style="1" customWidth="1"/>
    <col min="4" max="4" width="11.00390625" style="14" customWidth="1"/>
    <col min="5" max="16384" width="9.125" style="17" customWidth="1"/>
  </cols>
  <sheetData>
    <row r="1" ht="11.25">
      <c r="D1" s="16" t="s">
        <v>280</v>
      </c>
    </row>
    <row r="2" ht="11.25">
      <c r="D2" s="16" t="s">
        <v>99</v>
      </c>
    </row>
    <row r="3" ht="11.25">
      <c r="D3" s="16" t="s">
        <v>17</v>
      </c>
    </row>
    <row r="4" ht="11.25">
      <c r="D4" s="16" t="s">
        <v>18</v>
      </c>
    </row>
    <row r="5" ht="11.25">
      <c r="D5" s="16" t="s">
        <v>17</v>
      </c>
    </row>
    <row r="6" ht="11.25">
      <c r="D6" s="16" t="s">
        <v>773</v>
      </c>
    </row>
    <row r="7" ht="11.25">
      <c r="D7" s="18"/>
    </row>
    <row r="8" spans="1:4" ht="11.25">
      <c r="A8" s="206" t="s">
        <v>776</v>
      </c>
      <c r="B8" s="208"/>
      <c r="C8" s="208"/>
      <c r="D8" s="208"/>
    </row>
    <row r="10" spans="1:4" ht="11.25">
      <c r="A10" s="209" t="s">
        <v>75</v>
      </c>
      <c r="B10" s="209" t="s">
        <v>470</v>
      </c>
      <c r="C10" s="209" t="s">
        <v>43</v>
      </c>
      <c r="D10" s="210" t="s">
        <v>70</v>
      </c>
    </row>
    <row r="11" spans="1:4" ht="11.25">
      <c r="A11" s="209"/>
      <c r="B11" s="209"/>
      <c r="C11" s="209"/>
      <c r="D11" s="210"/>
    </row>
    <row r="12" spans="1:4" s="20" customFormat="1" ht="11.25">
      <c r="A12" s="19">
        <v>1</v>
      </c>
      <c r="B12" s="19">
        <v>2</v>
      </c>
      <c r="C12" s="19">
        <v>3</v>
      </c>
      <c r="D12" s="19">
        <v>4</v>
      </c>
    </row>
    <row r="13" spans="1:4" s="20" customFormat="1" ht="22.5">
      <c r="A13" s="21">
        <v>1</v>
      </c>
      <c r="B13" s="22" t="s">
        <v>471</v>
      </c>
      <c r="C13" s="23" t="s">
        <v>469</v>
      </c>
      <c r="D13" s="24">
        <v>0</v>
      </c>
    </row>
    <row r="14" spans="1:4" ht="33.75">
      <c r="A14" s="21">
        <f>SUM(A13+1)</f>
        <v>2</v>
      </c>
      <c r="B14" s="22" t="s">
        <v>472</v>
      </c>
      <c r="C14" s="23" t="s">
        <v>468</v>
      </c>
      <c r="D14" s="24">
        <v>0</v>
      </c>
    </row>
    <row r="15" spans="1:4" ht="22.5">
      <c r="A15" s="21">
        <f aca="true" t="shared" si="0" ref="A15:A22">SUM(A14+1)</f>
        <v>3</v>
      </c>
      <c r="B15" s="22" t="s">
        <v>460</v>
      </c>
      <c r="C15" s="23" t="s">
        <v>71</v>
      </c>
      <c r="D15" s="24">
        <v>161244.12</v>
      </c>
    </row>
    <row r="16" spans="1:4" ht="22.5">
      <c r="A16" s="21">
        <f t="shared" si="0"/>
        <v>4</v>
      </c>
      <c r="B16" s="22" t="s">
        <v>23</v>
      </c>
      <c r="C16" s="23" t="s">
        <v>24</v>
      </c>
      <c r="D16" s="24">
        <f>D17+D18+D19+D20</f>
        <v>0</v>
      </c>
    </row>
    <row r="17" spans="1:4" ht="22.5">
      <c r="A17" s="21">
        <f t="shared" si="0"/>
        <v>5</v>
      </c>
      <c r="B17" s="22" t="s">
        <v>473</v>
      </c>
      <c r="C17" s="23" t="s">
        <v>467</v>
      </c>
      <c r="D17" s="24">
        <v>0</v>
      </c>
    </row>
    <row r="18" spans="1:4" s="20" customFormat="1" ht="67.5">
      <c r="A18" s="21">
        <f t="shared" si="0"/>
        <v>6</v>
      </c>
      <c r="B18" s="22" t="s">
        <v>474</v>
      </c>
      <c r="C18" s="23" t="s">
        <v>466</v>
      </c>
      <c r="D18" s="24">
        <v>0</v>
      </c>
    </row>
    <row r="19" spans="1:4" ht="33.75">
      <c r="A19" s="21">
        <f t="shared" si="0"/>
        <v>7</v>
      </c>
      <c r="B19" s="22" t="s">
        <v>475</v>
      </c>
      <c r="C19" s="23" t="s">
        <v>465</v>
      </c>
      <c r="D19" s="24">
        <v>0</v>
      </c>
    </row>
    <row r="20" spans="1:4" s="20" customFormat="1" ht="22.5">
      <c r="A20" s="21">
        <f t="shared" si="0"/>
        <v>8</v>
      </c>
      <c r="B20" s="22" t="s">
        <v>461</v>
      </c>
      <c r="C20" s="23" t="s">
        <v>462</v>
      </c>
      <c r="D20" s="24"/>
    </row>
    <row r="21" spans="1:4" s="20" customFormat="1" ht="78.75">
      <c r="A21" s="21">
        <f t="shared" si="0"/>
        <v>9</v>
      </c>
      <c r="B21" s="22" t="s">
        <v>476</v>
      </c>
      <c r="C21" s="23" t="s">
        <v>464</v>
      </c>
      <c r="D21" s="24"/>
    </row>
    <row r="22" spans="1:4" ht="21">
      <c r="A22" s="25">
        <f t="shared" si="0"/>
        <v>10</v>
      </c>
      <c r="B22" s="26" t="s">
        <v>463</v>
      </c>
      <c r="C22" s="27"/>
      <c r="D22" s="28">
        <f>D13+D14+D15+D16</f>
        <v>161244.12</v>
      </c>
    </row>
    <row r="23" spans="1:4" ht="11.25">
      <c r="A23" s="17"/>
      <c r="B23" s="17"/>
      <c r="C23" s="17"/>
      <c r="D23" s="29"/>
    </row>
    <row r="24" spans="1:4" ht="11.25">
      <c r="A24" s="17"/>
      <c r="B24" s="17"/>
      <c r="C24" s="17"/>
      <c r="D24" s="29"/>
    </row>
    <row r="25" spans="1:4" ht="11.25">
      <c r="A25" s="17"/>
      <c r="B25" s="17"/>
      <c r="C25" s="17"/>
      <c r="D25" s="29"/>
    </row>
    <row r="26" spans="1:4" ht="11.25">
      <c r="A26" s="17"/>
      <c r="B26" s="17"/>
      <c r="C26" s="17"/>
      <c r="D26" s="29"/>
    </row>
    <row r="27" spans="1:4" ht="11.25">
      <c r="A27" s="17"/>
      <c r="B27" s="17"/>
      <c r="C27" s="17"/>
      <c r="D27" s="29"/>
    </row>
    <row r="28" spans="1:4" ht="11.25">
      <c r="A28" s="17"/>
      <c r="B28" s="17"/>
      <c r="C28" s="17"/>
      <c r="D28" s="29"/>
    </row>
    <row r="29" spans="1:4" ht="11.25">
      <c r="A29" s="17"/>
      <c r="B29" s="17"/>
      <c r="C29" s="17"/>
      <c r="D29" s="29"/>
    </row>
    <row r="30" spans="1:4" ht="11.25">
      <c r="A30" s="17"/>
      <c r="B30" s="17"/>
      <c r="C30" s="17"/>
      <c r="D30" s="29"/>
    </row>
    <row r="31" spans="1:4" ht="11.25">
      <c r="A31" s="17"/>
      <c r="B31" s="17"/>
      <c r="C31" s="17"/>
      <c r="D31" s="29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2019-12-27T09:56:17Z</cp:lastPrinted>
  <dcterms:created xsi:type="dcterms:W3CDTF">2009-04-03T07:50:46Z</dcterms:created>
  <dcterms:modified xsi:type="dcterms:W3CDTF">2019-12-27T10:04:23Z</dcterms:modified>
  <cp:category/>
  <cp:version/>
  <cp:contentType/>
  <cp:contentStatus/>
</cp:coreProperties>
</file>